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78" i="371" l="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D10" i="431"/>
  <c r="E12" i="431"/>
  <c r="F18" i="431"/>
  <c r="G16" i="431"/>
  <c r="H18" i="431"/>
  <c r="J10" i="431"/>
  <c r="K16" i="431"/>
  <c r="L18" i="431"/>
  <c r="N10" i="431"/>
  <c r="O12" i="431"/>
  <c r="P14" i="431"/>
  <c r="Q16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C16" i="431"/>
  <c r="E16" i="431"/>
  <c r="F14" i="431"/>
  <c r="H10" i="431"/>
  <c r="I12" i="431"/>
  <c r="J14" i="431"/>
  <c r="K12" i="431"/>
  <c r="L14" i="431"/>
  <c r="M16" i="431"/>
  <c r="N18" i="431"/>
  <c r="P10" i="431"/>
  <c r="P18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D14" i="431"/>
  <c r="D18" i="431"/>
  <c r="F10" i="431"/>
  <c r="G12" i="431"/>
  <c r="H14" i="431"/>
  <c r="I16" i="431"/>
  <c r="J18" i="431"/>
  <c r="L10" i="431"/>
  <c r="M12" i="431"/>
  <c r="N14" i="431"/>
  <c r="O16" i="431"/>
  <c r="Q12" i="431"/>
  <c r="O8" i="431"/>
  <c r="I8" i="431"/>
  <c r="M8" i="431"/>
  <c r="Q8" i="431"/>
  <c r="N8" i="431"/>
  <c r="J8" i="431"/>
  <c r="E8" i="431"/>
  <c r="K8" i="431"/>
  <c r="L8" i="431"/>
  <c r="G8" i="431"/>
  <c r="H8" i="431"/>
  <c r="D8" i="431"/>
  <c r="C8" i="431"/>
  <c r="P8" i="431"/>
  <c r="F8" i="431"/>
  <c r="R12" i="431" l="1"/>
  <c r="S12" i="431"/>
  <c r="R15" i="431"/>
  <c r="S15" i="431"/>
  <c r="R11" i="431"/>
  <c r="S11" i="431"/>
  <c r="R18" i="431"/>
  <c r="S18" i="431"/>
  <c r="S14" i="431"/>
  <c r="R14" i="431"/>
  <c r="S10" i="431"/>
  <c r="R10" i="431"/>
  <c r="R16" i="431"/>
  <c r="S16" i="431"/>
  <c r="S17" i="431"/>
  <c r="R17" i="431"/>
  <c r="S13" i="431"/>
  <c r="R13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H3" i="390"/>
  <c r="S3" i="347"/>
  <c r="Q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<sst xmlns="http://schemas.openxmlformats.org/spreadsheetml/2006/main" count="36023" uniqueCount="4745">
  <si>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</si>
  <si>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</si>
  <si>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</si>
  <si>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</si>
  <si>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</si>
  <si>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</si>
  <si>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</si>
  <si>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</si>
  <si>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</si>
  <si>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</si>
  <si>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</si>
  <si>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</si>
  <si>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</si>
  <si>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</si>
  <si>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</si>
  <si>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</si>
  <si>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</si>
  <si>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</si>
  <si>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</si>
  <si>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</si>
  <si>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</si>
  <si>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</si>
  <si>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</si>
  <si>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</si>
  <si>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</si>
  <si>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</si>
  <si>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</si>
  <si>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</si>
  <si>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</si>
  <si>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</si>
  <si>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</si>
  <si>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</si>
  <si>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</si>
  <si>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</si>
  <si>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</si>
  <si>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</si>
  <si>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</si>
  <si>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</si>
  <si>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</si>
  <si>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</si>
  <si>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</si>
  <si>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</si>
  <si>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</si>
  <si>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</si>
  <si>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</si>
  <si>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</si>
  <si>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</si>
  <si>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</si>
  <si>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</si>
  <si>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</si>
  <si>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</si>
  <si>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</si>
  <si>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</si>
  <si>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</si>
  <si>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</si>
  <si>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</si>
  <si>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</si>
  <si>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</si>
  <si>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</si>
  <si>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</si>
  <si>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</si>
  <si>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</si>
  <si>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</si>
  <si>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</si>
  <si>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</si>
  <si>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</si>
  <si>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</si>
  <si>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</si>
  <si>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</si>
  <si>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</si>
  <si>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</si>
  <si>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</si>
  <si>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</si>
  <si>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</si>
  <si>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</si>
  <si>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</si>
  <si>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</si>
  <si>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</si>
  <si>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</si>
  <si>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</si>
  <si>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</si>
  <si>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</si>
  <si>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</si>
  <si>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</si>
  <si>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</si>
  <si>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</si>
  <si>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</si>
  <si>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</si>
  <si>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</si>
  <si>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</si>
  <si>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</si>
  <si>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</si>
  <si>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</si>
  <si>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</si>
  <si>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</si>
  <si>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</si>
  <si>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</si>
  <si>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</si>
  <si>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</si>
  <si>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</si>
  <si>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</si>
  <si>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</si>
  <si>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</si>
  <si>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</si>
  <si>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</si>
  <si>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</si>
  <si>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</si>
  <si>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</si>
  <si>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</si>
  <si>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</si>
  <si>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</si>
  <si>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</si>
  <si>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</si>
  <si>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</si>
  <si>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</si>
  <si>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</si>
  <si>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</si>
  <si>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</si>
  <si>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</si>
  <si>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</si>
  <si>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</si>
  <si>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</si>
  <si>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</si>
  <si>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</si>
  <si>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</si>
  <si>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</si>
  <si>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</si>
  <si>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</si>
  <si>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</si>
  <si>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</si>
  <si>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</si>
  <si>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</si>
  <si>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</si>
  <si>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</si>
  <si>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</si>
  <si>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</si>
  <si>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</si>
  <si>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</si>
  <si>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</si>
  <si>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</si>
  <si>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</si>
  <si>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</si>
  <si>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</si>
  <si>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</si>
  <si>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</si>
  <si>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</si>
  <si>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</si>
  <si>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</si>
  <si>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</si>
  <si>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</si>
  <si>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</si>
  <si>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</si>
  <si>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</si>
  <si>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</si>
  <si>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</si>
  <si>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</si>
  <si>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</si>
  <si>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</si>
  <si>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</si>
  <si>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</si>
  <si>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</si>
  <si>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</si>
  <si>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</si>
  <si>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</si>
  <si>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</si>
  <si>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</si>
  <si>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</si>
  <si>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</si>
  <si>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</si>
  <si>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</si>
  <si>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</si>
  <si>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</si>
  <si>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</si>
  <si>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</si>
  <si>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</si>
  <si>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</si>
  <si>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</si>
  <si>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</si>
  <si>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</si>
  <si>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</si>
  <si>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</si>
  <si>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</si>
  <si>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</si>
  <si>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</si>
  <si>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</si>
  <si>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</si>
  <si>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</si>
  <si>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</si>
  <si>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</si>
  <si>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</si>
  <si>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</si>
  <si>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</si>
  <si>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</si>
  <si>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</si>
  <si>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</si>
  <si>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</si>
  <si>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</si>
  <si>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</si>
  <si>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</si>
  <si>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</si>
  <si>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</si>
  <si>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</si>
  <si>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</si>
  <si>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</si>
  <si>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</si>
  <si>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</si>
  <si>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</si>
  <si>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</si>
  <si>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</si>
  <si>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</si>
  <si>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</si>
  <si>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</si>
  <si>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</si>
  <si>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</si>
  <si>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</si>
  <si>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</si>
  <si>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</si>
  <si>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</si>
  <si>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</si>
  <si>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</si>
  <si>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</si>
  <si>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</si>
  <si>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</si>
  <si>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</si>
  <si>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</si>
  <si>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</si>
  <si>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</si>
  <si>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</si>
  <si>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</si>
  <si>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</si>
  <si>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</si>
  <si>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</si>
  <si>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</si>
  <si>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</si>
  <si>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</si>
  <si>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</si>
  <si>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</si>
  <si>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</si>
  <si>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</si>
  <si>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</si>
  <si>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</si>
  <si>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</si>
  <si>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</si>
  <si>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</si>
  <si>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</si>
  <si>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</si>
  <si>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</si>
  <si>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</si>
  <si>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</si>
  <si>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</si>
  <si>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</si>
  <si>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</si>
  <si>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</si>
  <si>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</si>
  <si>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</si>
  <si>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</si>
  <si>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</si>
  <si>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</si>
  <si>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</si>
  <si>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</si>
  <si>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</si>
  <si>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</si>
  <si>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</si>
  <si>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</si>
  <si>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</si>
  <si>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</si>
  <si>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</si>
  <si>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</si>
  <si>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</si>
  <si>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</si>
  <si>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</si>
  <si>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</si>
  <si>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</si>
  <si>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</si>
  <si>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</si>
  <si>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</si>
  <si>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</si>
  <si>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</si>
  <si>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</si>
  <si>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</si>
  <si>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</si>
  <si>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</si>
  <si>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</si>
  <si>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</si>
  <si>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</si>
  <si>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</si>
  <si>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</si>
  <si>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</si>
  <si>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</si>
  <si>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</si>
  <si>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</si>
  <si>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</si>
  <si>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</si>
  <si>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</si>
  <si>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</si>
  <si>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</si>
  <si>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</si>
  <si>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</si>
  <si>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</si>
  <si>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</si>
  <si>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</si>
  <si>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</si>
  <si>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</si>
  <si>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</si>
  <si>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</si>
  <si>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</si>
  <si>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</si>
  <si>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</si>
  <si>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</si>
  <si>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</si>
  <si>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</si>
  <si>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</si>
  <si>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</si>
  <si>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</si>
  <si>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</si>
  <si>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</si>
  <si>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</si>
  <si>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</si>
  <si>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</si>
  <si>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</si>
  <si>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</si>
  <si>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</si>
  <si>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</si>
  <si>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</si>
  <si>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</si>
  <si>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</si>
  <si>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</si>
  <si>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</si>
  <si>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</si>
  <si>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</si>
  <si>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</si>
  <si>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</si>
  <si>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</si>
  <si>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</si>
  <si>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</si>
  <si>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</si>
  <si>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</si>
  <si>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</si>
  <si>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</si>
  <si>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</si>
  <si>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</si>
  <si>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</si>
  <si>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50113009     léky - RTG diagnostika ZUL (LEK)</t>
  </si>
  <si>
    <t>50113010     léky - botox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</si>
  <si>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</si>
  <si>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</si>
  <si>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</si>
  <si>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</si>
  <si>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</si>
  <si>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</si>
  <si>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</si>
  <si>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</si>
  <si>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</si>
  <si>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</si>
  <si>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</si>
  <si>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</si>
  <si>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</si>
  <si>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</si>
  <si>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</si>
  <si>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</si>
  <si>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</si>
  <si>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</si>
  <si>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</si>
  <si>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</si>
  <si>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</si>
  <si>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</si>
  <si>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</si>
  <si>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</si>
  <si>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</si>
  <si>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</si>
  <si>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</si>
  <si>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</si>
  <si>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</si>
  <si>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</si>
  <si>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</si>
  <si>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</si>
  <si>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</si>
  <si>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</si>
  <si>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</si>
  <si>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</si>
  <si>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</si>
  <si>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</si>
  <si>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</si>
  <si>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</si>
  <si>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</si>
  <si>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</si>
  <si>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</si>
  <si>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</si>
  <si>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</si>
  <si>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</si>
  <si>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</si>
  <si>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</si>
  <si>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</si>
  <si>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</si>
  <si>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</si>
  <si>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</si>
  <si>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</si>
  <si>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</si>
  <si>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</si>
  <si>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</si>
  <si>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</si>
  <si>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</si>
  <si>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</si>
  <si>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</si>
  <si>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</si>
  <si>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</si>
  <si>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</si>
  <si>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</si>
  <si>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</si>
  <si>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</si>
  <si>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</si>
  <si>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</si>
  <si>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</si>
  <si>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</si>
  <si>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</si>
  <si>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</si>
  <si>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</si>
  <si>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</si>
  <si>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</si>
  <si>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</si>
  <si>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</si>
  <si>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</si>
  <si>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</si>
  <si>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</si>
  <si>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</si>
  <si>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</si>
  <si>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</si>
  <si>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</si>
  <si>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</si>
  <si>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</si>
  <si>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</si>
  <si>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</si>
  <si>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</si>
  <si>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</si>
  <si>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</si>
  <si>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</si>
  <si>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</si>
  <si>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</si>
  <si>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</si>
  <si>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</si>
  <si>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</si>
  <si>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</si>
  <si>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</si>
  <si>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</si>
  <si>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</si>
  <si>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</si>
  <si>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</si>
  <si>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</si>
  <si>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</si>
  <si>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</si>
  <si>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</si>
  <si>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</si>
  <si>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</si>
  <si>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</si>
  <si>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</si>
  <si>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</si>
  <si>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</si>
  <si>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</si>
  <si>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</si>
  <si>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</si>
  <si>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</si>
  <si>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</si>
  <si>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</si>
  <si>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</si>
  <si>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</si>
  <si>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</si>
  <si>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</si>
  <si>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</si>
  <si>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</si>
  <si>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</si>
  <si>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</si>
  <si>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</si>
  <si>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</si>
  <si>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</si>
  <si>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</si>
  <si>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</si>
  <si>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</si>
  <si>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</si>
  <si>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</si>
  <si>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</si>
  <si>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</si>
  <si>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</si>
  <si>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</si>
  <si>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</si>
  <si>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</si>
  <si>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</si>
  <si>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</si>
  <si>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</si>
  <si>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</si>
  <si>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</si>
  <si>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</si>
  <si>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</si>
  <si>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</si>
  <si>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</si>
  <si>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</si>
  <si>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</si>
  <si>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</si>
  <si>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</si>
  <si>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</si>
  <si>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</si>
  <si>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</si>
  <si>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55805001     DDHM - ostatní (sk.T_19)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</si>
  <si>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</si>
  <si>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</si>
  <si>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</si>
  <si>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</si>
  <si>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</si>
  <si>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</si>
  <si>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</si>
  <si>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</si>
  <si>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</si>
  <si>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</si>
  <si>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</si>
  <si>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</si>
  <si>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</si>
  <si>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</si>
  <si>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</si>
  <si>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</si>
  <si>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</si>
  <si>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</si>
  <si>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</si>
  <si>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</si>
  <si>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</si>
  <si>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</si>
  <si>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</si>
  <si>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</si>
  <si>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</si>
  <si>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</si>
  <si>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</si>
  <si>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</si>
  <si>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</si>
  <si>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</si>
  <si>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</si>
  <si>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</si>
  <si>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</si>
  <si>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</si>
  <si>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</si>
  <si>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</si>
  <si>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</si>
  <si>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</si>
  <si>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</si>
  <si>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</si>
  <si>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</si>
  <si>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</si>
  <si>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</si>
  <si>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</si>
  <si>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</si>
  <si>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</si>
  <si>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</si>
  <si>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</si>
  <si>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</si>
  <si>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</si>
  <si>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</si>
  <si>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</si>
  <si>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</si>
  <si>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</si>
  <si>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</si>
  <si>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</si>
  <si>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</si>
  <si>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</si>
  <si>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</si>
  <si>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</si>
  <si>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</si>
  <si>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</si>
  <si>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</si>
  <si>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</si>
  <si>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</si>
  <si>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</si>
  <si>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</si>
  <si>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</si>
  <si>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</si>
  <si>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</si>
  <si>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</si>
  <si>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</si>
  <si>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</si>
  <si>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</si>
  <si>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</si>
  <si>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</si>
  <si>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</si>
  <si>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</si>
  <si>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</si>
  <si>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</si>
  <si>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</si>
  <si>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</si>
  <si>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</si>
  <si>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</si>
  <si>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</si>
  <si>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</si>
  <si>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</si>
  <si>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</si>
  <si>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</si>
  <si>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</si>
  <si>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</si>
  <si>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</si>
  <si>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</si>
  <si>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</si>
  <si>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</si>
  <si>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</si>
  <si>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</si>
  <si>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</si>
  <si>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</si>
  <si>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</si>
  <si>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</si>
  <si>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</si>
  <si>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</si>
  <si>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1264</t>
  </si>
  <si>
    <t>UROL: pracoviště COS</t>
  </si>
  <si>
    <t>UROL: pracoviště COS Celkem</t>
  </si>
  <si>
    <t>léky - paušál (LEK)</t>
  </si>
  <si>
    <t>O</t>
  </si>
  <si>
    <t>ADRENALIN LECIVA</t>
  </si>
  <si>
    <t>INJ 5X1ML/1MG</t>
  </si>
  <si>
    <t>AESCIN-TEVA</t>
  </si>
  <si>
    <t>POR TBL FLM 30X20MG</t>
  </si>
  <si>
    <t>POR TBL ENT 90X20MG</t>
  </si>
  <si>
    <t>AFONILUM SR 250 MG</t>
  </si>
  <si>
    <t>CPS 50X250MG</t>
  </si>
  <si>
    <t>ALGIFEN NEO</t>
  </si>
  <si>
    <t>POR GTT SOL 1X50ML</t>
  </si>
  <si>
    <t>ALMIRAL</t>
  </si>
  <si>
    <t>INJ 10X3ML/75MG</t>
  </si>
  <si>
    <t>P</t>
  </si>
  <si>
    <t>ALOPURINOL SANDOZ</t>
  </si>
  <si>
    <t>300MG TBL NOB 30</t>
  </si>
  <si>
    <t>AMBROBENE 7.5MG/ML</t>
  </si>
  <si>
    <t>SOL 1X100ML</t>
  </si>
  <si>
    <t>ANALGIN</t>
  </si>
  <si>
    <t>INJ SOL 5X5ML</t>
  </si>
  <si>
    <t>ANDROCUR DEPOT</t>
  </si>
  <si>
    <t>INJ SOL 3X3ML/300MG</t>
  </si>
  <si>
    <t>APAURIN</t>
  </si>
  <si>
    <t>INJ 10X2ML/10MG</t>
  </si>
  <si>
    <t>AQUA PRO INJECTIONE ARDEAPHARMA</t>
  </si>
  <si>
    <t>INF 1X500ML</t>
  </si>
  <si>
    <t>ARDEANUTRISOL G 40</t>
  </si>
  <si>
    <t>400G/L INF SOL 20X80ML</t>
  </si>
  <si>
    <t>ASACOL 400</t>
  </si>
  <si>
    <t>POR TBL ENT 100X400MG</t>
  </si>
  <si>
    <t>BETADINE</t>
  </si>
  <si>
    <t>UNG 1X20GM</t>
  </si>
  <si>
    <t>Biopron9 tob.60+20</t>
  </si>
  <si>
    <t>BISOPROLOL MYLAN 5 MG</t>
  </si>
  <si>
    <t>POR TBL FLM 30X5MG</t>
  </si>
  <si>
    <t>BURONIL 25 MG</t>
  </si>
  <si>
    <t>POR TBL OBD 50X25MG</t>
  </si>
  <si>
    <t>CADUET 5MG/10MG</t>
  </si>
  <si>
    <t>POR TBL FLM 30</t>
  </si>
  <si>
    <t>CALCIUM BIOTIKA</t>
  </si>
  <si>
    <t>INJ 10X10ML/1GM</t>
  </si>
  <si>
    <t>CALCIUM GLUCONICUM 10% B.BRAUN</t>
  </si>
  <si>
    <t>INJ SOL 20X10ML</t>
  </si>
  <si>
    <t>CALCIUM RESONIUM</t>
  </si>
  <si>
    <t>POR+RCT PLV SUS 300GM</t>
  </si>
  <si>
    <t>CALTRATE 600 MG/400 IU D3 POTAHOVANÁ TABLETA</t>
  </si>
  <si>
    <t>POR TBL FLM 90</t>
  </si>
  <si>
    <t>CITALEC 10 ZENTIVA</t>
  </si>
  <si>
    <t>10MG TBL FLM 30</t>
  </si>
  <si>
    <t>CODEIN SLOVAKOFARMA 30MG</t>
  </si>
  <si>
    <t>TBL 10X30MG-BLISTR</t>
  </si>
  <si>
    <t>CONCOR COMBI 5 MG/5 MG</t>
  </si>
  <si>
    <t>POR TBL NOB 30</t>
  </si>
  <si>
    <t>CONTROLOC I.V.</t>
  </si>
  <si>
    <t>INJ PLV SOL 1X40MG</t>
  </si>
  <si>
    <t>CORDARONE</t>
  </si>
  <si>
    <t>INJ SOL 6X3ML/150MG</t>
  </si>
  <si>
    <t>Cyto-chlorid sodný 0,9% 1x 10ml</t>
  </si>
  <si>
    <t>DEGAN</t>
  </si>
  <si>
    <t>TBL 40X10MG</t>
  </si>
  <si>
    <t>INJ 50X2ML/10MG</t>
  </si>
  <si>
    <t>DEPO-MEDROL</t>
  </si>
  <si>
    <t>INJ 1X5ML 40MG/ML</t>
  </si>
  <si>
    <t>DETRALEX</t>
  </si>
  <si>
    <t>POR TBL FLM 60</t>
  </si>
  <si>
    <t>DIAZEPAM SLOVAKOFARMA</t>
  </si>
  <si>
    <t>TBL 20X10MG</t>
  </si>
  <si>
    <t>DICYNONE 250</t>
  </si>
  <si>
    <t>INJ SOL 4X2ML/250MG</t>
  </si>
  <si>
    <t>DIGOXIN 0.250 LECIVA</t>
  </si>
  <si>
    <t>TBL 30X0.25MG</t>
  </si>
  <si>
    <t>DITHIADEN</t>
  </si>
  <si>
    <t>TBL 20X2MG</t>
  </si>
  <si>
    <t>INJ 10X2ML</t>
  </si>
  <si>
    <t>DOLMINA 100 SR</t>
  </si>
  <si>
    <t>POR TBL PRO 20X100MG</t>
  </si>
  <si>
    <t>DOLMINA 50</t>
  </si>
  <si>
    <t>TBL OBD 30X50MG</t>
  </si>
  <si>
    <t>DOLMINA INJ.</t>
  </si>
  <si>
    <t>INJ 5X3ML/75MG</t>
  </si>
  <si>
    <t>DUPHALAC</t>
  </si>
  <si>
    <t>667MG/ML POR SOL 1X500ML IV</t>
  </si>
  <si>
    <t>667MG/ML POR SOL 1X200ML IV</t>
  </si>
  <si>
    <t>DZ BRAUNOL 250 ML</t>
  </si>
  <si>
    <t>ELICEA 10 MG</t>
  </si>
  <si>
    <t>POR TBL FLM 28X10MG</t>
  </si>
  <si>
    <t>ELICEA 20 MG</t>
  </si>
  <si>
    <t>POR TBL FLM 28X20MG</t>
  </si>
  <si>
    <t>EPIRUBICIN ACCORD 2 MG/ML</t>
  </si>
  <si>
    <t>INJ+INF SOL 1X25ML/50MG I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</si>
  <si>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</si>
  <si>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</si>
  <si>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</si>
  <si>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</si>
  <si>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</si>
  <si>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</si>
  <si>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EXACYL</t>
  </si>
  <si>
    <t>POR TBLFLM20X500MG</t>
  </si>
  <si>
    <t>INJ 5X5ML/500MG</t>
  </si>
  <si>
    <t>FOKUSIN</t>
  </si>
  <si>
    <t>POR CPS RDR 90X0.4MG</t>
  </si>
  <si>
    <t>FORTRANS</t>
  </si>
  <si>
    <t>PLV 1X4(SACKY)</t>
  </si>
  <si>
    <t>FRAXIPARIN MULTI</t>
  </si>
  <si>
    <t>INJ 10X5ML/47.5KU</t>
  </si>
  <si>
    <t>FURORESE 250</t>
  </si>
  <si>
    <t>TBL 50X250MG</t>
  </si>
  <si>
    <t>FURORESE 40</t>
  </si>
  <si>
    <t>TBL 100X40MG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</si>
  <si>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</si>
  <si>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</si>
  <si>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</si>
  <si>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</si>
  <si>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</si>
  <si>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</si>
  <si>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FYZIOLOGICKÝ ROZTOK VIAFLO</t>
  </si>
  <si>
    <t>INF SOL 10X1000ML</t>
  </si>
  <si>
    <t>INF SOL 50X100ML</t>
  </si>
  <si>
    <t>INF SOL 30X250ML</t>
  </si>
  <si>
    <t>GERATAM 1200</t>
  </si>
  <si>
    <t>TBL OBD 60X1200MG</t>
  </si>
  <si>
    <t>GERATAM 3 G</t>
  </si>
  <si>
    <t>INJ SOL 4X15ML/3GM</t>
  </si>
  <si>
    <t>GLUKÓZA 10 BRAUN</t>
  </si>
  <si>
    <t>INF SOL 10X500ML-PE</t>
  </si>
  <si>
    <t>GLYCLADA 30 MG TABLETY S ŘÍZENÝM UVOLŇOVÁNÍM</t>
  </si>
  <si>
    <t>POR TBL RET 60X30MG</t>
  </si>
  <si>
    <t>HELICID 20 ZENTIVA</t>
  </si>
  <si>
    <t>POR CPS ETD 28X20MG</t>
  </si>
  <si>
    <t>POR CPS ETD 90X20MG</t>
  </si>
  <si>
    <t>HEPARIN LECIVA</t>
  </si>
  <si>
    <t>INJ 1X10ML/50KU</t>
  </si>
  <si>
    <t>HEŘMÁNKOVÝ KVĚT LEROS</t>
  </si>
  <si>
    <t>HER 1X50GM</t>
  </si>
  <si>
    <t>HIRUDOID</t>
  </si>
  <si>
    <t>DRM CRM 1X40GM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</si>
  <si>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</si>
  <si>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</si>
  <si>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</si>
  <si>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</si>
  <si>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</si>
  <si>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</si>
  <si>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</si>
  <si>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CHLORID SODNÝ 0.9% BRAUN, REF. 395120</t>
  </si>
  <si>
    <t>INFSOL1X100ML-PELAH</t>
  </si>
  <si>
    <t>IBALGIN 400</t>
  </si>
  <si>
    <t>400MG TBL FLM 24</t>
  </si>
  <si>
    <t>400MG TBL FLM 48</t>
  </si>
  <si>
    <t>IBALGIN KRÉM 100G</t>
  </si>
  <si>
    <t>DRM CRM 1X100GM</t>
  </si>
  <si>
    <t>IMACORT</t>
  </si>
  <si>
    <t>10MG/G+2,5MG/G+5MG/G CRM 20G</t>
  </si>
  <si>
    <t>IMODIUM</t>
  </si>
  <si>
    <t>POR CPS DUR 8X2MG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</si>
  <si>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</si>
  <si>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</si>
  <si>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</si>
  <si>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</si>
  <si>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</si>
  <si>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</si>
  <si>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 0.9%SOD.CHLOR.FOR IRR. 6X1000 ML</t>
  </si>
  <si>
    <t>Fres. Versylene</t>
  </si>
  <si>
    <t>IR  NaCl 0,9% 3000 ml vak Bieffe</t>
  </si>
  <si>
    <t>for irrig. 1x3000 ml 15%</t>
  </si>
  <si>
    <t>ISOLYTE BP - PLAST. LÁHEV</t>
  </si>
  <si>
    <t xml:space="preserve">INF SOL 10X1000ML KP </t>
  </si>
  <si>
    <t>JENTADUETO 2,5 MG/1000 MG</t>
  </si>
  <si>
    <t>POR TBL FLM 60X1</t>
  </si>
  <si>
    <t>KALIUM CHLORATUM LECIVA 7.5%</t>
  </si>
  <si>
    <t>INJ 5X10ML 7.5%</t>
  </si>
  <si>
    <t>KANAVIT</t>
  </si>
  <si>
    <t>20MG/ML POR GTT EML 1X5ML</t>
  </si>
  <si>
    <t>INJ 5X1ML/10MG</t>
  </si>
  <si>
    <t>KINITO 50 MG, POTAHOVANÉ TABLETY</t>
  </si>
  <si>
    <t>POR TBL FLM 40X50MG</t>
  </si>
  <si>
    <t>KL AQUA PURIF. KUL., FAG. 1 kg</t>
  </si>
  <si>
    <t>KL ETHANOLUM BENZ.DENAT. 500ml /400g/</t>
  </si>
  <si>
    <t>KL SOL.HYD.PEROX.3% 200G</t>
  </si>
  <si>
    <t>KL VASELINUM ALBUM, 100G</t>
  </si>
  <si>
    <t>Klysma salinické 135ml</t>
  </si>
  <si>
    <t>LEXAURIN 3</t>
  </si>
  <si>
    <t>3MG TBL NOB 30</t>
  </si>
  <si>
    <t>LISKANTIN</t>
  </si>
  <si>
    <t>POR TBL NOB 100X250MG</t>
  </si>
  <si>
    <t>LOPERON CPS</t>
  </si>
  <si>
    <t>POR CPS DUR 20X2MG</t>
  </si>
  <si>
    <t>MADOPAR 250</t>
  </si>
  <si>
    <t>POR TBLNOB100X250MG</t>
  </si>
  <si>
    <t>MAGNESII LACTICI 0,5 TBL. MEDICAMENTA</t>
  </si>
  <si>
    <t>TBL NOB 100X0,5GM</t>
  </si>
  <si>
    <t>MAGNESIUM SULFURICUM BIOTIKA</t>
  </si>
  <si>
    <t>INJ 5X10ML 10%</t>
  </si>
  <si>
    <t>MÁTOVÝ ČAJ LEROS</t>
  </si>
  <si>
    <t>SPC 20X2.0GM(SÁČKY)</t>
  </si>
  <si>
    <t>MESOCAIN</t>
  </si>
  <si>
    <t>INJ 10X10ML 1%</t>
  </si>
  <si>
    <t>GEL 1X20GM</t>
  </si>
  <si>
    <t>MITOMYCIN C KYOWA</t>
  </si>
  <si>
    <t>INJ+INF PLV SOL 5X20MG</t>
  </si>
  <si>
    <t>MO Skládačka bílá bez potisku</t>
  </si>
  <si>
    <t>MORPHIN BIOTIKA 1%</t>
  </si>
  <si>
    <t>INJ 10X1ML/10MG</t>
  </si>
  <si>
    <t>MUCOSOLVAN</t>
  </si>
  <si>
    <t>POR GTT SOL+INH SOL 60ML</t>
  </si>
  <si>
    <t>MUNDISAL</t>
  </si>
  <si>
    <t>GEL 1X8GM</t>
  </si>
  <si>
    <t>MUSCORIL INJ</t>
  </si>
  <si>
    <t>INJ SOL 6X2ML/4MG</t>
  </si>
  <si>
    <t>Naloxon amp 10x1 ml/0,4mg-mimořádný dovoz</t>
  </si>
  <si>
    <t>10x1ml</t>
  </si>
  <si>
    <t>NATRIUM CHLORATUM BIOTIKA 10%</t>
  </si>
  <si>
    <t>NEODOLPASSE</t>
  </si>
  <si>
    <t>INF 10X250ML</t>
  </si>
  <si>
    <t>0,3MG/ML+0,12MG/ML INF SOL 10X250ML</t>
  </si>
  <si>
    <t>NEUROL 0.25</t>
  </si>
  <si>
    <t>NOVALGIN</t>
  </si>
  <si>
    <t>INJ 5X5ML/2500MG</t>
  </si>
  <si>
    <t>500MG TBL FLM 20</t>
  </si>
  <si>
    <t>NOVORAPID 100 U/ML</t>
  </si>
  <si>
    <t>INJ SOL 1X10ML</t>
  </si>
  <si>
    <t>ONDANSETRON B. BRAUN 2 MG/ML</t>
  </si>
  <si>
    <t>INJ SOL 20X4ML/8MG LDPE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</si>
  <si>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</si>
  <si>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</si>
  <si>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</si>
  <si>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</si>
  <si>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</si>
  <si>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</si>
  <si>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PLASMALYTE ROZTOK</t>
  </si>
  <si>
    <t>PRESTARIUM NEO</t>
  </si>
  <si>
    <t>POR TBL FLM 90X5MG</t>
  </si>
  <si>
    <t>PRESTARIUM NEO FORTE</t>
  </si>
  <si>
    <t>POR TBL FLM 30X10MG</t>
  </si>
  <si>
    <t>PROTHIADEN</t>
  </si>
  <si>
    <t>DRG 30X25MG</t>
  </si>
  <si>
    <t>PURINOL 100 MG</t>
  </si>
  <si>
    <t>POR TBL NOB 50X100MG</t>
  </si>
  <si>
    <t>PURINOL 100MG</t>
  </si>
  <si>
    <t>TBL 100X100MG</t>
  </si>
  <si>
    <t>SOLU-MEDROL</t>
  </si>
  <si>
    <t>INJ SIC 1X40MG+1ML</t>
  </si>
  <si>
    <t>SPECIES UROLOGICAE PLANTA LEROS</t>
  </si>
  <si>
    <t>SPC 1X100GM</t>
  </si>
  <si>
    <t>SUPPOSITORIA GLYCERINI LÉČIVA</t>
  </si>
  <si>
    <t>SUP 10X2,06G</t>
  </si>
  <si>
    <t>SYNTOPHYLLIN</t>
  </si>
  <si>
    <t>INJ 5X10ML/240MG</t>
  </si>
  <si>
    <t>SYNTOSTIGMIN</t>
  </si>
  <si>
    <t>INJ 10X1ML/0.5MG</t>
  </si>
  <si>
    <t>TELMISARTAN SANDOZ 80 MG</t>
  </si>
  <si>
    <t>POR TBL NOB 30X80MG</t>
  </si>
  <si>
    <t>TENSIOMIN</t>
  </si>
  <si>
    <t>TBL 30X12.5MG</t>
  </si>
  <si>
    <t>TIAPRIDAL</t>
  </si>
  <si>
    <t>INJ SOL 12X2ML/100MG</t>
  </si>
  <si>
    <t>TRAJENTA 5 MG</t>
  </si>
  <si>
    <t>TRALGIT SR 100</t>
  </si>
  <si>
    <t>POR TBL RET10X100MG</t>
  </si>
  <si>
    <t xml:space="preserve">TRAMAL RETARD </t>
  </si>
  <si>
    <t>TBL 10x100 MG</t>
  </si>
  <si>
    <t>URIZIA 6 MG/0,4 MG TABLETY S ŘÍZENÝM UVOLŇOVÁNÍM</t>
  </si>
  <si>
    <t>POR TBL FRT 100X6MG/0.4MG</t>
  </si>
  <si>
    <t>URSOSAN</t>
  </si>
  <si>
    <t>VEROSPIRON</t>
  </si>
  <si>
    <t>TBL 20X25MG</t>
  </si>
  <si>
    <t>VOLUVEN 10% 500 ML</t>
  </si>
  <si>
    <t>INF. 10X500 ML</t>
  </si>
  <si>
    <t>XEFO RAPID 8 MG</t>
  </si>
  <si>
    <t>POR TBL FLM 50X8MG</t>
  </si>
  <si>
    <t>YAL</t>
  </si>
  <si>
    <t>SOL 2X67.5ML</t>
  </si>
  <si>
    <t>ZODAC</t>
  </si>
  <si>
    <t>TBL OBD 60X10MG</t>
  </si>
  <si>
    <t>TBL OBD 30X10MG</t>
  </si>
  <si>
    <t>ZOLPIDEM MYLAN</t>
  </si>
  <si>
    <t>POR TBL FLM 50X10MG</t>
  </si>
  <si>
    <t>léky - parenterální výživa (LEK)</t>
  </si>
  <si>
    <t>NUTRIFLEX BASAL</t>
  </si>
  <si>
    <t>INF SOL 5X2000ML</t>
  </si>
  <si>
    <t>léky - enterální výživa (LEK)</t>
  </si>
  <si>
    <t>NUTRIDRINK BALÍČEK 5+1</t>
  </si>
  <si>
    <t>POR SOL 6X200ML</t>
  </si>
  <si>
    <t>NUTRIDRINK COMPACT PROTEIN S PŘÍCHUTÍ KÁVY</t>
  </si>
  <si>
    <t>POR SOL 4X125ML</t>
  </si>
  <si>
    <t>NUTRIDRINK COMPACT S PŘÍCHUTÍ LESNÍHO OVOCE</t>
  </si>
  <si>
    <t>NUTRIDRINK CREME S PŘÍCHUTÍ ČOKOLÁDOVOU</t>
  </si>
  <si>
    <t>POR SOL 4X125GM</t>
  </si>
  <si>
    <t>NUTRIDRINK S PŘÍCHUTÍ ČOKOLÁDOVOU</t>
  </si>
  <si>
    <t>POR SOL 4X200ML</t>
  </si>
  <si>
    <t>NUTRIDRINK S PŘÍCHUTÍ VANILKOVOU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</si>
  <si>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</si>
  <si>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</si>
  <si>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</si>
  <si>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</si>
  <si>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</si>
  <si>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</si>
  <si>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</si>
  <si>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</si>
  <si>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</si>
  <si>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</si>
  <si>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</si>
  <si>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</si>
  <si>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</si>
  <si>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</si>
  <si>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</si>
  <si>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</si>
  <si>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</si>
  <si>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</si>
  <si>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</si>
  <si>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</si>
  <si>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</si>
  <si>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BELOGENT KRÉM</t>
  </si>
  <si>
    <t>CRM 1X30GM</t>
  </si>
  <si>
    <t>BISEPTOL 480</t>
  </si>
  <si>
    <t>INJ 10X5ML</t>
  </si>
  <si>
    <t>CEFZIL 500 MG</t>
  </si>
  <si>
    <t>TBL FLM 10X500MG</t>
  </si>
  <si>
    <t>CIFLOXINAL</t>
  </si>
  <si>
    <t>500MG TBL FLM 10</t>
  </si>
  <si>
    <t>POR TBL FLM 10X250MG</t>
  </si>
  <si>
    <t>CIPROFLOXACIN KABI 400 MG/200 ML INFUZNÍ ROZTOK</t>
  </si>
  <si>
    <t>INF SOL 10X400MG/200ML</t>
  </si>
  <si>
    <t>Clindamycin Kabi inj.sol.10x2ml/300mg</t>
  </si>
  <si>
    <t>FUROLIN TABLETY</t>
  </si>
  <si>
    <t>POR TBL NOB 30X100MG</t>
  </si>
  <si>
    <t>GENTAMICIN B.BRAUN INF SOL 240MG</t>
  </si>
  <si>
    <t>3MG/ML 20X80ML</t>
  </si>
  <si>
    <t>GENTAMICIN LEK 80 MG/2 ML</t>
  </si>
  <si>
    <t>INJ SOL 10X2ML/80MG</t>
  </si>
  <si>
    <t>MEROPENEM KABI 1 G</t>
  </si>
  <si>
    <t>INJ+INF PLV SOL 10X1000MG</t>
  </si>
  <si>
    <t>METRONIDAZOL 500MG BRAUN</t>
  </si>
  <si>
    <t>INJ 10X100ML(LDPE)</t>
  </si>
  <si>
    <t>OFLOXIN 200</t>
  </si>
  <si>
    <t>TBL OBD 10X200MG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</si>
  <si>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</si>
  <si>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</si>
  <si>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</si>
  <si>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</si>
  <si>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</si>
  <si>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</si>
  <si>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</si>
  <si>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</si>
  <si>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</si>
  <si>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</si>
  <si>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</si>
  <si>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</si>
  <si>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</si>
  <si>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</si>
  <si>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FLUCONAZOL KABI 2 MG/ML</t>
  </si>
  <si>
    <t>INF SOL 10X100ML/200MG</t>
  </si>
  <si>
    <t>AQUA PRO INJECTIONE BRAUN</t>
  </si>
  <si>
    <t>PAR LQF 20X100ML-PE</t>
  </si>
  <si>
    <t>BCG-MEDAC PRÁŠEK PRO PŘÍPR. SUSP. K INSTILA. DO M.</t>
  </si>
  <si>
    <t>IVS PLQ SUS 1</t>
  </si>
  <si>
    <t>BETADINE - zelená</t>
  </si>
  <si>
    <t>LIQ 1X120ML</t>
  </si>
  <si>
    <t>DIPHERELINE S.R. 11,25 MG</t>
  </si>
  <si>
    <t>INJ PLQ SUS PRO 1+1X2ML AMP</t>
  </si>
  <si>
    <t>DZ OCTENISEPT 1 l</t>
  </si>
  <si>
    <t>FIRMAGON 120 MG</t>
  </si>
  <si>
    <t>INJ PSO LQF 2X120MG+2X6ML</t>
  </si>
  <si>
    <t>FIRMAGON 80 MG</t>
  </si>
  <si>
    <t>INJ PSO LQF 1X80MG+1X6ML</t>
  </si>
  <si>
    <t>CHLORID SODNÝ 0,9% BRAUN</t>
  </si>
  <si>
    <t>INF SOL 10X250MLPELAH</t>
  </si>
  <si>
    <t>INF SOL 10X500MLPELAH</t>
  </si>
  <si>
    <t>INF SOL 10X1000MLPLAH</t>
  </si>
  <si>
    <t>INF SOL 20X100MLPELAH</t>
  </si>
  <si>
    <t>IR  AQUA STERILE OPLACH.1x1000 ml ECOTAINER</t>
  </si>
  <si>
    <t>IR OPLACH</t>
  </si>
  <si>
    <t>IR  GLYCINE 1,5% 3000 ml</t>
  </si>
  <si>
    <t>IR 3000 ml</t>
  </si>
  <si>
    <t>ISOCOR</t>
  </si>
  <si>
    <t>2,5MG/ML INJ/INF SOL 10X2ML</t>
  </si>
  <si>
    <t>KL AQUA PURIF. KUL,FAG 5 kg</t>
  </si>
  <si>
    <t>KL ETHANOLUM BENZ.DENAT. 900 ml / 720g/</t>
  </si>
  <si>
    <t>KL ETHER 200G</t>
  </si>
  <si>
    <t>KL MESOCAIN GEL, 500G v kelímku 500ml</t>
  </si>
  <si>
    <t>NESTERILNÍ</t>
  </si>
  <si>
    <t>KL PRIPRAVEK</t>
  </si>
  <si>
    <t>KL SOL.FORMAL.K FIXACI TKANI,1000G</t>
  </si>
  <si>
    <t>KL VASELINUM FLAVUM, 50G</t>
  </si>
  <si>
    <t>LEPTOPROL 5 MG</t>
  </si>
  <si>
    <t>SDR IMP ISP 1X5MG</t>
  </si>
  <si>
    <t>LIDOCAIN</t>
  </si>
  <si>
    <t>INJ 10X2ML 2%</t>
  </si>
  <si>
    <t>PATENTBLAU V - MIMOŘ.DOVOZ!!!</t>
  </si>
  <si>
    <t>INJ 5X2ML/50MG</t>
  </si>
  <si>
    <t>PEROXID VODÍKU 3% COO</t>
  </si>
  <si>
    <t>DRM SOL 1X100ML 3%</t>
  </si>
  <si>
    <t>TRALGIT GTT.</t>
  </si>
  <si>
    <t>POR GTT SOL 1X10ML</t>
  </si>
  <si>
    <t>XGEVA 120 MG</t>
  </si>
  <si>
    <t>INJ SOL 1X1.7ML/120MG</t>
  </si>
  <si>
    <t>léky - RTG diagnostika ZUL (LEK)</t>
  </si>
  <si>
    <t>ULTRAVIST 370 MG/ML</t>
  </si>
  <si>
    <t>INJ SOL 10X50ML</t>
  </si>
  <si>
    <t>léky - botox (LEK)</t>
  </si>
  <si>
    <t>BOTOX</t>
  </si>
  <si>
    <t>IDR+IMS INJ PLV SOL 1X100SU</t>
  </si>
  <si>
    <t>1211 - UROL: lůžkové oddělení</t>
  </si>
  <si>
    <t>1221 - UROL: ambulance</t>
  </si>
  <si>
    <t>A02BC02 - PANTOPRAZOL</t>
  </si>
  <si>
    <t>A04AA01 - ONDANSETRON</t>
  </si>
  <si>
    <t>B01AB06 - NADROPARIN</t>
  </si>
  <si>
    <t>C01BD01 - AMIODARON</t>
  </si>
  <si>
    <t>C03CA01 - FUROSEMID</t>
  </si>
  <si>
    <t>C05BA01 - ORGANO-HEPARINOID</t>
  </si>
  <si>
    <t>C07AB07 - BISOPROLOL</t>
  </si>
  <si>
    <t>C09AA04 - PERINDOPRIL</t>
  </si>
  <si>
    <t>C09CA07 - TELMISARTAN</t>
  </si>
  <si>
    <t>C10BX03 - ATORVASTATIN A AMLODIPIN</t>
  </si>
  <si>
    <t>G04CA02 - TAMSULOSIN</t>
  </si>
  <si>
    <t>H02AB04 - METHYLPREDNISOLON</t>
  </si>
  <si>
    <t>H02AB09 - HYDROKORTISON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</si>
  <si>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</si>
  <si>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</si>
  <si>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</si>
  <si>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</si>
  <si>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</si>
  <si>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</si>
  <si>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</si>
  <si>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J02AC01 - FLUKONAZOL</t>
  </si>
  <si>
    <t>L02AE02 - LEUPRORELIN</t>
  </si>
  <si>
    <t>M04AA01 - ALOPURINOL</t>
  </si>
  <si>
    <t>N02BB02 - SODNÁ SŮL METAMIZOLU</t>
  </si>
  <si>
    <t>N02BE01 - PARACETAMOL</t>
  </si>
  <si>
    <t>N05BA12 - ALPRAZOLAM</t>
  </si>
  <si>
    <t>N05CF02 - ZOLPIDEM</t>
  </si>
  <si>
    <t>N06AB10 - ESCITALOPRAM</t>
  </si>
  <si>
    <t>R06AE07 - CETIRIZIN</t>
  </si>
  <si>
    <t>A03FA07 - ITOPRIDUM</t>
  </si>
  <si>
    <t>J01CR02 - AMOXICILIN A  INHIBITOR BETA-LAKTAMASY</t>
  </si>
  <si>
    <t>A10AB05 - INSULIN ASPART</t>
  </si>
  <si>
    <t>J01CR05 - PIPERACILIN A  INHIBITOR BETA-LAKTAMASY</t>
  </si>
  <si>
    <t>V06XX - POTRAVINY PRO ZVLÁŠTNÍ LÉKAŘSKÉ ÚČELY (PZLÚ) (ČESKÁ ATC SKUP</t>
  </si>
  <si>
    <t>A02BC02</t>
  </si>
  <si>
    <t>214427</t>
  </si>
  <si>
    <t>40MG INJ PLV SOL 1</t>
  </si>
  <si>
    <t>A03FA07</t>
  </si>
  <si>
    <t>166759</t>
  </si>
  <si>
    <t>KINITO</t>
  </si>
  <si>
    <t>50MG TBL FLM 40(4X10)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</si>
  <si>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</si>
  <si>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</si>
  <si>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</si>
  <si>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</si>
  <si>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</si>
  <si>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</si>
  <si>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</si>
  <si>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</si>
  <si>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</si>
  <si>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</si>
  <si>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</si>
  <si>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C01BD01</t>
  </si>
  <si>
    <t>107938</t>
  </si>
  <si>
    <t>150MG/3ML INJ SOL 6X3ML</t>
  </si>
  <si>
    <t>C03CA01</t>
  </si>
  <si>
    <t>214036</t>
  </si>
  <si>
    <t>2785</t>
  </si>
  <si>
    <t>56805</t>
  </si>
  <si>
    <t>40MG TBL NOB 100</t>
  </si>
  <si>
    <t>56811</t>
  </si>
  <si>
    <t>250MG TBL NOB 50</t>
  </si>
  <si>
    <t>C05BA01</t>
  </si>
  <si>
    <t>100308</t>
  </si>
  <si>
    <t>300MG/100G CRM 40G</t>
  </si>
  <si>
    <t>C07AB07</t>
  </si>
  <si>
    <t>158692</t>
  </si>
  <si>
    <t>BISOPROLOL MYLAN</t>
  </si>
  <si>
    <t>5MG TBL FLM 30</t>
  </si>
  <si>
    <t>C09AA04</t>
  </si>
  <si>
    <t>101211</t>
  </si>
  <si>
    <t>5MG TBL FLM 90(3X30)</t>
  </si>
  <si>
    <t>101227</t>
  </si>
  <si>
    <t>C09CA07</t>
  </si>
  <si>
    <t>158191</t>
  </si>
  <si>
    <t>TELMISARTAN SANDOZ</t>
  </si>
  <si>
    <t>80MG TBL NOB 30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</si>
  <si>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</si>
  <si>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</si>
  <si>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</si>
  <si>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</si>
  <si>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</si>
  <si>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</si>
  <si>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</si>
  <si>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H02AB04</t>
  </si>
  <si>
    <t>40536</t>
  </si>
  <si>
    <t>40MG/ML INJ SUS 1X5ML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</si>
  <si>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</si>
  <si>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</si>
  <si>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</si>
  <si>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</si>
  <si>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</si>
  <si>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</si>
  <si>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</si>
  <si>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</si>
  <si>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</si>
  <si>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</si>
  <si>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</si>
  <si>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</si>
  <si>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</si>
  <si>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</si>
  <si>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</si>
  <si>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</si>
  <si>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</si>
  <si>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</si>
  <si>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</si>
  <si>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</si>
  <si>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</si>
  <si>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</si>
  <si>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</si>
  <si>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</si>
  <si>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</si>
  <si>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</si>
  <si>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</si>
  <si>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INJ/INF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</si>
  <si>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</si>
  <si>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</si>
  <si>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</si>
  <si>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</si>
  <si>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</si>
  <si>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</si>
  <si>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</si>
  <si>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</si>
  <si>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J01FF01</t>
  </si>
  <si>
    <t>129834</t>
  </si>
  <si>
    <t>CLINDAMYCIN KABI</t>
  </si>
  <si>
    <t>150MG/ML INJ SOL/INF CNC SOL 10X2ML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</si>
  <si>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</si>
  <si>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</si>
  <si>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</si>
  <si>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</si>
  <si>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</si>
  <si>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</si>
  <si>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</si>
  <si>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</si>
  <si>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</si>
  <si>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</si>
  <si>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</si>
  <si>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</si>
  <si>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</si>
  <si>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</si>
  <si>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</si>
  <si>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</si>
  <si>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M04AA01</t>
  </si>
  <si>
    <t>127272</t>
  </si>
  <si>
    <t>1631</t>
  </si>
  <si>
    <t>PURINOL</t>
  </si>
  <si>
    <t>100MG TBL NOB 100</t>
  </si>
  <si>
    <t>1633</t>
  </si>
  <si>
    <t>100MG TBL NOB 50</t>
  </si>
  <si>
    <t>N02BB02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</si>
  <si>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</si>
  <si>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</si>
  <si>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</si>
  <si>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</si>
  <si>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</si>
  <si>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</si>
  <si>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</si>
  <si>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</si>
  <si>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</si>
  <si>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</si>
  <si>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</si>
  <si>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</si>
  <si>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</si>
  <si>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</si>
  <si>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N06AB10</t>
  </si>
  <si>
    <t>134502</t>
  </si>
  <si>
    <t>ELICEA</t>
  </si>
  <si>
    <t>10MG TBL FLM 28</t>
  </si>
  <si>
    <t>134513</t>
  </si>
  <si>
    <t>20MG TBL FLM 28</t>
  </si>
  <si>
    <t>R06AE07</t>
  </si>
  <si>
    <t>5496</t>
  </si>
  <si>
    <t>10MG TBL FLM 60</t>
  </si>
  <si>
    <t>66030</t>
  </si>
  <si>
    <t>V06XX</t>
  </si>
  <si>
    <t>33740</t>
  </si>
  <si>
    <t>33751</t>
  </si>
  <si>
    <t>POR SOL 4X125G</t>
  </si>
  <si>
    <t>33847</t>
  </si>
  <si>
    <t>33848</t>
  </si>
  <si>
    <t>33855</t>
  </si>
  <si>
    <t>NUTRIDRINK BALÍČEK 5 + 1</t>
  </si>
  <si>
    <t>33865</t>
  </si>
  <si>
    <t>L02AE02</t>
  </si>
  <si>
    <t>197427</t>
  </si>
  <si>
    <t>LEPTOPROL</t>
  </si>
  <si>
    <t>5MG IMP ISP 1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</si>
  <si>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</si>
  <si>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</si>
  <si>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</si>
  <si>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</si>
  <si>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</si>
  <si>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</si>
  <si>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</si>
  <si>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</si>
  <si>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</si>
  <si>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</si>
  <si>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</si>
  <si>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</si>
  <si>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</si>
  <si>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</si>
  <si>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</si>
  <si>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</si>
  <si>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</si>
  <si>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</si>
  <si>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</si>
  <si>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</si>
  <si>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</si>
  <si>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Hartmann Igor</t>
  </si>
  <si>
    <t>Hluší Pavla</t>
  </si>
  <si>
    <t>Hradil David</t>
  </si>
  <si>
    <t>Hruška František</t>
  </si>
  <si>
    <t>Jarošová Alexandra</t>
  </si>
  <si>
    <t>Král Milan</t>
  </si>
  <si>
    <t>Králíčková Zuzana</t>
  </si>
  <si>
    <t>Kratochvíl Pavel</t>
  </si>
  <si>
    <t>Kudláčková Šárka</t>
  </si>
  <si>
    <t>Lounová Veronika</t>
  </si>
  <si>
    <t>Mucha Zdenek</t>
  </si>
  <si>
    <t>Nesvadbová Marika</t>
  </si>
  <si>
    <t>Pernička Jaroslav</t>
  </si>
  <si>
    <t>Rajmon Pavel</t>
  </si>
  <si>
    <t>Skoták Hynek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</si>
  <si>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</si>
  <si>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</si>
  <si>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</si>
  <si>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</si>
  <si>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</si>
  <si>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</si>
  <si>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Žemla Pavel</t>
  </si>
  <si>
    <t>JINÁ ANTIBIOTIKA PRO LOKÁLNÍ APLIKACI</t>
  </si>
  <si>
    <t>1066</t>
  </si>
  <si>
    <t>FRAMYKOIN</t>
  </si>
  <si>
    <t>250IU/G+5,2MG/G UNG 10G</t>
  </si>
  <si>
    <t>NIFURATEL</t>
  </si>
  <si>
    <t>70498</t>
  </si>
  <si>
    <t>MACMIROR</t>
  </si>
  <si>
    <t>200MG TBL OBD 20</t>
  </si>
  <si>
    <t>Pomůcky pro inkontinentní</t>
  </si>
  <si>
    <t>87506</t>
  </si>
  <si>
    <t>VLOŽKY ABSORPČNÍ TENA MEN LEVEL 2</t>
  </si>
  <si>
    <t>450ML,20KS</t>
  </si>
  <si>
    <t>AMOXICILIN A  INHIBITOR BETA-LAKTAMASY</t>
  </si>
  <si>
    <t>SULFAMETHOXAZOL A TRIMETHOPRIM</t>
  </si>
  <si>
    <t>3377</t>
  </si>
  <si>
    <t>BISEPTOL</t>
  </si>
  <si>
    <t>400MG/80MG TBL NOB 20</t>
  </si>
  <si>
    <t>CHLORID DRASELNÝ</t>
  </si>
  <si>
    <t>17189</t>
  </si>
  <si>
    <t>KALIUM CHLORATUM BIOMEDICA</t>
  </si>
  <si>
    <t>500MG TBL ENT 100</t>
  </si>
  <si>
    <t>CEFUROXIM</t>
  </si>
  <si>
    <t>132654</t>
  </si>
  <si>
    <t>CIPROFLOXACIN</t>
  </si>
  <si>
    <t>108606</t>
  </si>
  <si>
    <t>KYSELINA TRANEXAMOVÁ</t>
  </si>
  <si>
    <t>42613</t>
  </si>
  <si>
    <t>NADROPARIN</t>
  </si>
  <si>
    <t>213480</t>
  </si>
  <si>
    <t>FRAXIPARINE FORTE</t>
  </si>
  <si>
    <t>19000IU/ML INJ SOL ISP 10X0,6ML</t>
  </si>
  <si>
    <t>213489</t>
  </si>
  <si>
    <t>FRAXIPARINE</t>
  </si>
  <si>
    <t>9500IU/ML INJ SOL ISP 10X0,6ML</t>
  </si>
  <si>
    <t>PITOFENON A ANALGETIKA</t>
  </si>
  <si>
    <t>176954</t>
  </si>
  <si>
    <t>500MG/ML+5MG/ML POR GTT SOL 1X50ML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</si>
  <si>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</si>
  <si>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</si>
  <si>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</si>
  <si>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</si>
  <si>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</si>
  <si>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</si>
  <si>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</si>
  <si>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</t>
  </si>
  <si>
    <t>213494</t>
  </si>
  <si>
    <t>9500IU/ML INJ SOL ISP 10X0,4ML</t>
  </si>
  <si>
    <t>225850</t>
  </si>
  <si>
    <t>213482</t>
  </si>
  <si>
    <t>19000IU/ML INJ SOL ISP 10X0,8ML</t>
  </si>
  <si>
    <t>NITROFURANTOIN</t>
  </si>
  <si>
    <t>207280</t>
  </si>
  <si>
    <t>FUROLIN</t>
  </si>
  <si>
    <t>100MG TBL NOB 30</t>
  </si>
  <si>
    <t>203954</t>
  </si>
  <si>
    <t>400MG/80MG TBL NOB 28</t>
  </si>
  <si>
    <t>96039</t>
  </si>
  <si>
    <t>CIPRINOL</t>
  </si>
  <si>
    <t>OMEPRAZOL</t>
  </si>
  <si>
    <t>25366</t>
  </si>
  <si>
    <t>20MG CPS ETD 90 I</t>
  </si>
  <si>
    <t>6264</t>
  </si>
  <si>
    <t>88249</t>
  </si>
  <si>
    <t>VLOŽKY ABSORPČNÍ ID FOR MEN LEVEL 2</t>
  </si>
  <si>
    <t>470ML,COTTON FEEL,10KS</t>
  </si>
  <si>
    <t>169033</t>
  </si>
  <si>
    <t>500MG TBL FLM 16</t>
  </si>
  <si>
    <t>CETIRIZIN</t>
  </si>
  <si>
    <t>FLUDROKORTISON</t>
  </si>
  <si>
    <t>185266</t>
  </si>
  <si>
    <t>FLUDROCORTISON</t>
  </si>
  <si>
    <t>0,1MG TBL NOB 100</t>
  </si>
  <si>
    <t>FLUKONAZOL</t>
  </si>
  <si>
    <t>225896</t>
  </si>
  <si>
    <t>FLUKONAZOL PMCS</t>
  </si>
  <si>
    <t>100MG CPS DUR 28</t>
  </si>
  <si>
    <t>HYDROKORTISON</t>
  </si>
  <si>
    <t>180825</t>
  </si>
  <si>
    <t>HYDROCORTISON 10 MG JENAPHARM</t>
  </si>
  <si>
    <t>10MG TBL NOB 20</t>
  </si>
  <si>
    <t>213485</t>
  </si>
  <si>
    <t>9500IU/ML INJ SOL ISP 10X0,8ML</t>
  </si>
  <si>
    <t>OFLOXACIN</t>
  </si>
  <si>
    <t>55636</t>
  </si>
  <si>
    <t>OFLOXIN</t>
  </si>
  <si>
    <t>200MG TBL FLM 10</t>
  </si>
  <si>
    <t>50335</t>
  </si>
  <si>
    <t>500MG/ML+5MG/ML POR GTT SOL 1X25ML</t>
  </si>
  <si>
    <t>PROPIVERIN</t>
  </si>
  <si>
    <t>161522</t>
  </si>
  <si>
    <t>MICTONORM UNO</t>
  </si>
  <si>
    <t>30MG CPS RDR 28</t>
  </si>
  <si>
    <t>RŮZNÉ JINÉ KOMBINACE ŽELEZA</t>
  </si>
  <si>
    <t>119653</t>
  </si>
  <si>
    <t>SORBIFER DURULES</t>
  </si>
  <si>
    <t>320MG/60MG TBL RET 60</t>
  </si>
  <si>
    <t>SODNÁ SŮL METAMIZOLU</t>
  </si>
  <si>
    <t>3458</t>
  </si>
  <si>
    <t>ZIP SUCHÝ PŘIPEVŇOVACÍ 5050</t>
  </si>
  <si>
    <t>1 SADA</t>
  </si>
  <si>
    <t>3462</t>
  </si>
  <si>
    <t>SÁČEK URINÁLNÍ SBĚRNÝ LÝTKOVÝ CONVEEN</t>
  </si>
  <si>
    <t>500ML,SPOJOVACÍ HADICE 400MM,10KS</t>
  </si>
  <si>
    <t>ALPROSTADIL</t>
  </si>
  <si>
    <t>70426</t>
  </si>
  <si>
    <t>KARON</t>
  </si>
  <si>
    <t>0,5MG/ML INJ SOL 1X0,2ML+1X9,8ML VIA</t>
  </si>
  <si>
    <t>BAKLOFEN</t>
  </si>
  <si>
    <t>40274</t>
  </si>
  <si>
    <t>BACLOFEN-POLPHARMA</t>
  </si>
  <si>
    <t>10MG TBL NOB 50</t>
  </si>
  <si>
    <t>40275</t>
  </si>
  <si>
    <t>25MG TBL NOB 50</t>
  </si>
  <si>
    <t>BIKALUTAMID</t>
  </si>
  <si>
    <t>128125</t>
  </si>
  <si>
    <t>BINABIC</t>
  </si>
  <si>
    <t>150MG TBL FLM 28</t>
  </si>
  <si>
    <t>CEFPROZIL</t>
  </si>
  <si>
    <t>199793</t>
  </si>
  <si>
    <t>CEFZIL</t>
  </si>
  <si>
    <t>250MG TBL FLM 10</t>
  </si>
  <si>
    <t>18523</t>
  </si>
  <si>
    <t>15658</t>
  </si>
  <si>
    <t>CIPLOX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</si>
  <si>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</si>
  <si>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</si>
  <si>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</si>
  <si>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</si>
  <si>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</si>
  <si>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</si>
  <si>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</si>
  <si>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</si>
  <si>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DIKLOFENAK</t>
  </si>
  <si>
    <t>58880</t>
  </si>
  <si>
    <t>100MG TBL PRO 20</t>
  </si>
  <si>
    <t>DROSPIRENON A ETHINYLESTRADIOL</t>
  </si>
  <si>
    <t>66196</t>
  </si>
  <si>
    <t>YADINE</t>
  </si>
  <si>
    <t>3MG/0,03MG TBL FLM 3X21</t>
  </si>
  <si>
    <t>DROTAVERIN</t>
  </si>
  <si>
    <t>192729</t>
  </si>
  <si>
    <t>NO-SPA</t>
  </si>
  <si>
    <t>40MG TBL NOB 24</t>
  </si>
  <si>
    <t>DUTASTERID</t>
  </si>
  <si>
    <t>127177</t>
  </si>
  <si>
    <t>DUTALAN</t>
  </si>
  <si>
    <t>0,5MG CPS MOL 90</t>
  </si>
  <si>
    <t>FESOTERODIN</t>
  </si>
  <si>
    <t>500369</t>
  </si>
  <si>
    <t>TOVIAZ</t>
  </si>
  <si>
    <t>8MG TBL PRO 84</t>
  </si>
  <si>
    <t>500370</t>
  </si>
  <si>
    <t>4MG TBL PRO 84</t>
  </si>
  <si>
    <t>INDOMETACIN</t>
  </si>
  <si>
    <t>93723</t>
  </si>
  <si>
    <t>INDOMETACIN BERLIN-CHEMIE</t>
  </si>
  <si>
    <t>50MG SUP 10</t>
  </si>
  <si>
    <t>KLINDAMYCIN</t>
  </si>
  <si>
    <t>100339</t>
  </si>
  <si>
    <t>DALACIN C</t>
  </si>
  <si>
    <t>300MG CPS DUR 16</t>
  </si>
  <si>
    <t>KODEIN</t>
  </si>
  <si>
    <t>56992</t>
  </si>
  <si>
    <t>CODEIN SLOVAKOFARMA</t>
  </si>
  <si>
    <t>15MG TBL NOB 10</t>
  </si>
  <si>
    <t>MEFENOXALON</t>
  </si>
  <si>
    <t>3645</t>
  </si>
  <si>
    <t>DIMEXOL</t>
  </si>
  <si>
    <t>200MG TBL NOB 30</t>
  </si>
  <si>
    <t>NIMESULID</t>
  </si>
  <si>
    <t>12892</t>
  </si>
  <si>
    <t>AULIN</t>
  </si>
  <si>
    <t>12895</t>
  </si>
  <si>
    <t>100MG POR GRA SUS 30 I</t>
  </si>
  <si>
    <t>NORFLOXACIN</t>
  </si>
  <si>
    <t>93465</t>
  </si>
  <si>
    <t>NOLICIN</t>
  </si>
  <si>
    <t>400MG TBL FLM 20</t>
  </si>
  <si>
    <t>115318</t>
  </si>
  <si>
    <t>20MG CPS ETD 90 II</t>
  </si>
  <si>
    <t>66819</t>
  </si>
  <si>
    <t>MICTONETTEN</t>
  </si>
  <si>
    <t>5MG TBL OBD 50</t>
  </si>
  <si>
    <t>161536</t>
  </si>
  <si>
    <t>178596</t>
  </si>
  <si>
    <t>45MG CPS RDR 28</t>
  </si>
  <si>
    <t>103706</t>
  </si>
  <si>
    <t>MICTONORM</t>
  </si>
  <si>
    <t>15MG TBL FLM 30</t>
  </si>
  <si>
    <t>178611</t>
  </si>
  <si>
    <t>231597</t>
  </si>
  <si>
    <t>SILDENAFIL</t>
  </si>
  <si>
    <t>166801</t>
  </si>
  <si>
    <t>OLVION</t>
  </si>
  <si>
    <t>100MG TBL FLM 8</t>
  </si>
  <si>
    <t>157899</t>
  </si>
  <si>
    <t>SILDENAFIL MYLAN</t>
  </si>
  <si>
    <t>SILODOSIN</t>
  </si>
  <si>
    <t>167445</t>
  </si>
  <si>
    <t>UROREC</t>
  </si>
  <si>
    <t>8MG CPS DUR 30</t>
  </si>
  <si>
    <t>SÍRAN HOŘEČNATÝ</t>
  </si>
  <si>
    <t>498</t>
  </si>
  <si>
    <t>100MG/ML INJ SOL 5X10ML</t>
  </si>
  <si>
    <t>SOLIFENACIN</t>
  </si>
  <si>
    <t>18279</t>
  </si>
  <si>
    <t>VESICARE</t>
  </si>
  <si>
    <t>5MG TBL FLM 100</t>
  </si>
  <si>
    <t>18287</t>
  </si>
  <si>
    <t>10MG TBL FLM 100</t>
  </si>
  <si>
    <t>TAMSULOSIN</t>
  </si>
  <si>
    <t>14498</t>
  </si>
  <si>
    <t>OMNIC TOCAS 0,4</t>
  </si>
  <si>
    <t>0,4MG TBL PRO 100</t>
  </si>
  <si>
    <t>TELMISARTAN</t>
  </si>
  <si>
    <t>158198</t>
  </si>
  <si>
    <t>80MG TBL NOB 100</t>
  </si>
  <si>
    <t>TROSPIUM</t>
  </si>
  <si>
    <t>124903</t>
  </si>
  <si>
    <t>SPASMED</t>
  </si>
  <si>
    <t>30MG TBL FLM 50</t>
  </si>
  <si>
    <t>17163</t>
  </si>
  <si>
    <t>15MG TBL FLM 50</t>
  </si>
  <si>
    <t>MIRABEGRON</t>
  </si>
  <si>
    <t>193800</t>
  </si>
  <si>
    <t>BETMIGA</t>
  </si>
  <si>
    <t>50MG TBL PRO 90</t>
  </si>
  <si>
    <t>TAMSULOSIN A SOLIFENACIN</t>
  </si>
  <si>
    <t>197787</t>
  </si>
  <si>
    <t>URIZIA</t>
  </si>
  <si>
    <t>6MG/0,4MG TBL RET 100</t>
  </si>
  <si>
    <t>FOSFOMYCIN</t>
  </si>
  <si>
    <t>179093</t>
  </si>
  <si>
    <t>RAPIDNORM</t>
  </si>
  <si>
    <t>3000MG POR GRA SOL 1</t>
  </si>
  <si>
    <t>AVANAFIL</t>
  </si>
  <si>
    <t>194284</t>
  </si>
  <si>
    <t>SPEDRA</t>
  </si>
  <si>
    <t>200MG TBL NOB 8X1</t>
  </si>
  <si>
    <t>DARIFENACIN</t>
  </si>
  <si>
    <t>28337</t>
  </si>
  <si>
    <t>EMSELEX</t>
  </si>
  <si>
    <t>7,5MG TBL PRO 98 I</t>
  </si>
  <si>
    <t>28338</t>
  </si>
  <si>
    <t>15MG TBL PRO 98 I</t>
  </si>
  <si>
    <t>29034</t>
  </si>
  <si>
    <t>15MG TBL PRO 98 II</t>
  </si>
  <si>
    <t>Pomůcky stomické</t>
  </si>
  <si>
    <t>172068</t>
  </si>
  <si>
    <t>PÁS BŘIŠNÍ STOMICKÝ AT04603</t>
  </si>
  <si>
    <t>STOMICKÝ PÁS TEXTILNÍ,ELASTICKÝ</t>
  </si>
  <si>
    <t>Obvazový materiál, náplasti</t>
  </si>
  <si>
    <t>19681</t>
  </si>
  <si>
    <t>GÁZA SKLÁDANÁ KOMPRESY NESTERILNÍ STERILUX ES</t>
  </si>
  <si>
    <t>10X10CM,8 VRSTEV,100KS</t>
  </si>
  <si>
    <t>80748</t>
  </si>
  <si>
    <t>VATA BUNIČITÁ PŘÍŘEZY</t>
  </si>
  <si>
    <t>20X30CM,500G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</si>
  <si>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</si>
  <si>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</si>
  <si>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</si>
  <si>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</si>
  <si>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</si>
  <si>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</si>
  <si>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3461</t>
  </si>
  <si>
    <t>SÁČEK URINÁLNÍ SBĚRNÝ STEHENNÍ CONVEEN</t>
  </si>
  <si>
    <t>500ML,SPOJOVACÍ HADICE 250MM,10KS</t>
  </si>
  <si>
    <t>85837</t>
  </si>
  <si>
    <t>VLOŽKY ABSORPČNÍ TENA MEN LEVEL 1</t>
  </si>
  <si>
    <t>275ML,24KS</t>
  </si>
  <si>
    <t>87316</t>
  </si>
  <si>
    <t>KALHOTKY ABSORPČNÍ NAVLÉKACÍ MOLICARE MOBIL LARGE</t>
  </si>
  <si>
    <t>BOKY 100-150CM,1713ML,14KS</t>
  </si>
  <si>
    <t>3456</t>
  </si>
  <si>
    <t>KONDOM URINÁLNÍ SAMOLEPÍCÍ</t>
  </si>
  <si>
    <t>30MM,30KS</t>
  </si>
  <si>
    <t>3463</t>
  </si>
  <si>
    <t>SÁČEK URINÁLNÍ SBĚRNÝ LÝTKOVÝ DISKRÉTNÍ CONVEEN</t>
  </si>
  <si>
    <t>600ML,SPOJOVACÍ HADICE 450MM,10KS</t>
  </si>
  <si>
    <t>170300</t>
  </si>
  <si>
    <t>KALHOTKY ABSORPČNÍ MOLICARE MOBILE LIGHT EXTRA LAR</t>
  </si>
  <si>
    <t>BOKY 130-170CM,1150ML,14KS</t>
  </si>
  <si>
    <t>87652</t>
  </si>
  <si>
    <t>VLOŽKY ABSORPČNÍ MOLIMED MICRO LIGHT</t>
  </si>
  <si>
    <t>180ML,14KS</t>
  </si>
  <si>
    <t>3452</t>
  </si>
  <si>
    <t>KONDOM URINÁLNÍ S PROUŽKEM CONVEEN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</si>
  <si>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</si>
  <si>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</si>
  <si>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</si>
  <si>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</si>
  <si>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</si>
  <si>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</si>
  <si>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87674</t>
  </si>
  <si>
    <t>VLOŽKY ABSORPČNÍ MOLIMED FOR MEN PROTECT</t>
  </si>
  <si>
    <t>620ML,14KS</t>
  </si>
  <si>
    <t>171920</t>
  </si>
  <si>
    <t>VLOŽKY ABSORPČNÍ TENA LADY SLIM NORMAL</t>
  </si>
  <si>
    <t>350ML,24KS</t>
  </si>
  <si>
    <t>170265</t>
  </si>
  <si>
    <t>KALHOTKY ABSORPČNÍ TENA LADY PANTS DISCREET MEDIUM</t>
  </si>
  <si>
    <t>BOKY 75-100CM,830ML,12KS</t>
  </si>
  <si>
    <t>87119</t>
  </si>
  <si>
    <t>VLOŽKY ABSORPČNÍ MOLIMED AIR ACTIVE MAXI</t>
  </si>
  <si>
    <t>960ML,14KS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</si>
  <si>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</si>
  <si>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</si>
  <si>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</si>
  <si>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</si>
  <si>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</si>
  <si>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</si>
  <si>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</si>
  <si>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</si>
  <si>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</si>
  <si>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</si>
  <si>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</si>
  <si>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</si>
  <si>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</si>
  <si>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</si>
  <si>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</si>
  <si>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</si>
  <si>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</si>
  <si>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</si>
  <si>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</si>
  <si>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</si>
  <si>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</si>
  <si>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</si>
  <si>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</si>
  <si>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</si>
  <si>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</si>
  <si>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140348</t>
  </si>
  <si>
    <t>SYSTÉM PROPLACH.PRO MOČOVÉ KATETRY (KYS.CITR. 3,23</t>
  </si>
  <si>
    <t>10X100ML KAT.C. FB99839</t>
  </si>
  <si>
    <t>140693</t>
  </si>
  <si>
    <t>NELATON, STERIL., IHNED K POUŽITÍ, ANTIREFLUX. CHLOPEŇ,CH06-16, D.25 CM, 30KS</t>
  </si>
  <si>
    <t>211972</t>
  </si>
  <si>
    <t>VITAROS</t>
  </si>
  <si>
    <t>3MG/G CRM 4X100MG</t>
  </si>
  <si>
    <t>AZITHROMYCIN</t>
  </si>
  <si>
    <t>155859</t>
  </si>
  <si>
    <t>SUMAMED</t>
  </si>
  <si>
    <t>500MG TBL FLM 3</t>
  </si>
  <si>
    <t>BETAMETHASON</t>
  </si>
  <si>
    <t>19759</t>
  </si>
  <si>
    <t>BELODERM</t>
  </si>
  <si>
    <t>0,5MG/G CRM 30G</t>
  </si>
  <si>
    <t>BIFONAZOL</t>
  </si>
  <si>
    <t>137116</t>
  </si>
  <si>
    <t>CANESPOR 1X DENNĚ</t>
  </si>
  <si>
    <t>0,01G/G DRM SOL 15ML</t>
  </si>
  <si>
    <t>128123</t>
  </si>
  <si>
    <t>50MG TBL FLM 28</t>
  </si>
  <si>
    <t>185519</t>
  </si>
  <si>
    <t>150MG TBL FLM 98</t>
  </si>
  <si>
    <t>129920</t>
  </si>
  <si>
    <t>APO-BICALUTAMID</t>
  </si>
  <si>
    <t>150MG TBL FLM 30</t>
  </si>
  <si>
    <t>DOXYCYKLIN</t>
  </si>
  <si>
    <t>90986</t>
  </si>
  <si>
    <t>DEOXYMYKOIN</t>
  </si>
  <si>
    <t>100MG TBL NOB 10</t>
  </si>
  <si>
    <t>FUROSEMID</t>
  </si>
  <si>
    <t>JINÁ IMUNOSTIMULANCIA</t>
  </si>
  <si>
    <t>17806</t>
  </si>
  <si>
    <t>URO-VAXOM</t>
  </si>
  <si>
    <t>6MG CPS DUR 90</t>
  </si>
  <si>
    <t>KLOMIFEN</t>
  </si>
  <si>
    <t>40455</t>
  </si>
  <si>
    <t>CLOSTILBEGYT</t>
  </si>
  <si>
    <t>50MG TBL NOB 10</t>
  </si>
  <si>
    <t>NAFTIFIN</t>
  </si>
  <si>
    <t>54315</t>
  </si>
  <si>
    <t>EXODERIL</t>
  </si>
  <si>
    <t>10MG/ML DRM SOL 1X20ML</t>
  </si>
  <si>
    <t>207822</t>
  </si>
  <si>
    <t>237957</t>
  </si>
  <si>
    <t>15MG TBL OBD 30</t>
  </si>
  <si>
    <t>26913</t>
  </si>
  <si>
    <t>VIAGRA</t>
  </si>
  <si>
    <t>100MG TBL FLM 8 I</t>
  </si>
  <si>
    <t>211928</t>
  </si>
  <si>
    <t>SOLIFENACIN MYLAN</t>
  </si>
  <si>
    <t>TADALAFIL</t>
  </si>
  <si>
    <t>135451</t>
  </si>
  <si>
    <t>TADILECTO</t>
  </si>
  <si>
    <t>20MG TBL FLM 8</t>
  </si>
  <si>
    <t>49196</t>
  </si>
  <si>
    <t>0,4MG CPS RDR 100</t>
  </si>
  <si>
    <t>117529</t>
  </si>
  <si>
    <t>TAFLOSIN</t>
  </si>
  <si>
    <t>TAMSULOSIN A DUTASTERID</t>
  </si>
  <si>
    <t>145988</t>
  </si>
  <si>
    <t>DUODART</t>
  </si>
  <si>
    <t>0,5MG/0,4MG CPS DUR 90</t>
  </si>
  <si>
    <t>TESTOSTERON</t>
  </si>
  <si>
    <t>19373</t>
  </si>
  <si>
    <t>NEBIDO</t>
  </si>
  <si>
    <t>1000MG/4ML INJ SOL 1X4ML</t>
  </si>
  <si>
    <t>186652</t>
  </si>
  <si>
    <t>SUSTANON 250</t>
  </si>
  <si>
    <t>250MG/ML INJ SOL 1X1ML</t>
  </si>
  <si>
    <t>199683</t>
  </si>
  <si>
    <t>80218</t>
  </si>
  <si>
    <t>UNDESTOR</t>
  </si>
  <si>
    <t>40MG CPS MOL 60</t>
  </si>
  <si>
    <t>211349</t>
  </si>
  <si>
    <t>ANDROGEL</t>
  </si>
  <si>
    <t>16,2MG/G GEL 1X88G</t>
  </si>
  <si>
    <t>TRIAMCINOLON A ANTISEPTIKA</t>
  </si>
  <si>
    <t>4178</t>
  </si>
  <si>
    <t>TRIAMCINOLON E LÉČIVA</t>
  </si>
  <si>
    <t>1MG/G+10MG/G UNG 1X20G</t>
  </si>
  <si>
    <t>ZOLPIDEM</t>
  </si>
  <si>
    <t>221061</t>
  </si>
  <si>
    <t>STILNOX</t>
  </si>
  <si>
    <t>197782</t>
  </si>
  <si>
    <t>6MG/0,4MG TBL RET 30</t>
  </si>
  <si>
    <t>28334</t>
  </si>
  <si>
    <t>7,5MG TBL PRO 28 I</t>
  </si>
  <si>
    <t>Jiná</t>
  </si>
  <si>
    <t>*1021</t>
  </si>
  <si>
    <t>Jiný</t>
  </si>
  <si>
    <t>87097</t>
  </si>
  <si>
    <t>KALHOTKY ABSORPČNÍ TENA PANTS PLUS LARGE</t>
  </si>
  <si>
    <t>BOKY 100-135CM,1440ML,14KS</t>
  </si>
  <si>
    <t>93920</t>
  </si>
  <si>
    <t>CH 14,30 KS</t>
  </si>
  <si>
    <t>153973</t>
  </si>
  <si>
    <t>AZITROMYCIN MYLAN</t>
  </si>
  <si>
    <t>DIENOGEST A ETHINYLESTRADIOL</t>
  </si>
  <si>
    <t>126920</t>
  </si>
  <si>
    <t>DIENILLE</t>
  </si>
  <si>
    <t>2MG/0,03MG TBL FLM 3X21</t>
  </si>
  <si>
    <t>BISOPROLOL A AMLODIPIN</t>
  </si>
  <si>
    <t>184284</t>
  </si>
  <si>
    <t>CONCOR COMBI</t>
  </si>
  <si>
    <t>5MG/5MG TBL NOB 30</t>
  </si>
  <si>
    <t>ALPRAZOLAM</t>
  </si>
  <si>
    <t>AMIDY</t>
  </si>
  <si>
    <t>2684</t>
  </si>
  <si>
    <t>10MG/G+2MG/G GEL 1X20G</t>
  </si>
  <si>
    <t>ATORVASTATIN</t>
  </si>
  <si>
    <t>147065</t>
  </si>
  <si>
    <t>APO-ATORVASTATIN</t>
  </si>
  <si>
    <t>47725</t>
  </si>
  <si>
    <t>ZINNAT</t>
  </si>
  <si>
    <t>47727</t>
  </si>
  <si>
    <t>DESLORATADIN</t>
  </si>
  <si>
    <t>28837</t>
  </si>
  <si>
    <t>AERIUS</t>
  </si>
  <si>
    <t>0,5MG/ML POR SOL 60ML+LŽ</t>
  </si>
  <si>
    <t>DOXAZOSIN</t>
  </si>
  <si>
    <t>107794</t>
  </si>
  <si>
    <t>ZOXON</t>
  </si>
  <si>
    <t>4MG TBL NOB 90</t>
  </si>
  <si>
    <t>64797</t>
  </si>
  <si>
    <t>KAMIREN 4</t>
  </si>
  <si>
    <t>4MG TBL NOB 30</t>
  </si>
  <si>
    <t>4013</t>
  </si>
  <si>
    <t>DOXYBENE</t>
  </si>
  <si>
    <t>200MG TBL NOB 10</t>
  </si>
  <si>
    <t>32953</t>
  </si>
  <si>
    <t>DOXYHEXAL</t>
  </si>
  <si>
    <t>FINASTERID</t>
  </si>
  <si>
    <t>107595</t>
  </si>
  <si>
    <t>PENESTER</t>
  </si>
  <si>
    <t>5MG TBL FLM 90 II</t>
  </si>
  <si>
    <t>117859</t>
  </si>
  <si>
    <t>FINPROS</t>
  </si>
  <si>
    <t>GESTODEN A ETHINYLESTRADIOL</t>
  </si>
  <si>
    <t>46707</t>
  </si>
  <si>
    <t>LOGEST</t>
  </si>
  <si>
    <t>0,075MG/0,02MG TBL OBD 3X21</t>
  </si>
  <si>
    <t>93724</t>
  </si>
  <si>
    <t>100MG SUP 10</t>
  </si>
  <si>
    <t>KLARITHROMYCIN</t>
  </si>
  <si>
    <t>216199</t>
  </si>
  <si>
    <t>KLACID</t>
  </si>
  <si>
    <t>500MG TBL FLM 14</t>
  </si>
  <si>
    <t>56993</t>
  </si>
  <si>
    <t>30MG TBL NOB 10</t>
  </si>
  <si>
    <t>KYSELINA AMINOMETHYLBENZOOVÁ</t>
  </si>
  <si>
    <t>2123</t>
  </si>
  <si>
    <t>PAMBA</t>
  </si>
  <si>
    <t>KYSELINA URSODEOXYCHOLOVÁ</t>
  </si>
  <si>
    <t>13808</t>
  </si>
  <si>
    <t>250MG CPS DUR 100 I</t>
  </si>
  <si>
    <t>LINAGLIPTIN</t>
  </si>
  <si>
    <t>168451</t>
  </si>
  <si>
    <t>TRAJENTA</t>
  </si>
  <si>
    <t>5MG TBL FLM 90X1</t>
  </si>
  <si>
    <t>MELOXIKAM</t>
  </si>
  <si>
    <t>112562</t>
  </si>
  <si>
    <t>RECOXA</t>
  </si>
  <si>
    <t>15MG TBL NOB 60</t>
  </si>
  <si>
    <t>NAPROXEN</t>
  </si>
  <si>
    <t>207251</t>
  </si>
  <si>
    <t>NALGESIN</t>
  </si>
  <si>
    <t>550MG TBL FLM 10</t>
  </si>
  <si>
    <t>140187</t>
  </si>
  <si>
    <t>OMEPRAZOL STADA</t>
  </si>
  <si>
    <t>20MG CPS ETD 30</t>
  </si>
  <si>
    <t>OXYBUTYNIN</t>
  </si>
  <si>
    <t>66791</t>
  </si>
  <si>
    <t>DITROPAN</t>
  </si>
  <si>
    <t>5MG TBL NOB 30</t>
  </si>
  <si>
    <t>PENTOXIFYLIN</t>
  </si>
  <si>
    <t>47085</t>
  </si>
  <si>
    <t>PENTOMER RETARD</t>
  </si>
  <si>
    <t>400MG TBL PRO 100</t>
  </si>
  <si>
    <t>PERINDOPRIL</t>
  </si>
  <si>
    <t>160211</t>
  </si>
  <si>
    <t>SILDENAFIL ACCORD</t>
  </si>
  <si>
    <t>100MG TBL FLM 4</t>
  </si>
  <si>
    <t>14439</t>
  </si>
  <si>
    <t>0,4MG CPS RDR 30</t>
  </si>
  <si>
    <t>14499</t>
  </si>
  <si>
    <t>0,4MG TBL PRO 30</t>
  </si>
  <si>
    <t>51824</t>
  </si>
  <si>
    <t>TANYZ</t>
  </si>
  <si>
    <t>TRIAMCINOLON</t>
  </si>
  <si>
    <t>2828</t>
  </si>
  <si>
    <t>TRIAMCINOLON LÉČIVA CRM</t>
  </si>
  <si>
    <t>1MG/G CRM 10G</t>
  </si>
  <si>
    <t>155777</t>
  </si>
  <si>
    <t>15MG TBL FLM 100</t>
  </si>
  <si>
    <t>LAKTULOSA</t>
  </si>
  <si>
    <t>17190</t>
  </si>
  <si>
    <t>LACTULOSA BIOMEDICA</t>
  </si>
  <si>
    <t>667MG/ML SIR 250ML</t>
  </si>
  <si>
    <t>SODNÁ SŮL LEVOTHYROXINU</t>
  </si>
  <si>
    <t>187427</t>
  </si>
  <si>
    <t>LETROX</t>
  </si>
  <si>
    <t>100MCG TBL NOB 100</t>
  </si>
  <si>
    <t>*1005</t>
  </si>
  <si>
    <t>*1016</t>
  </si>
  <si>
    <t>86093</t>
  </si>
  <si>
    <t>PODLOŽKA 2D ALTERNA 1775</t>
  </si>
  <si>
    <t>50MM,5KS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</si>
  <si>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</si>
  <si>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</si>
  <si>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</si>
  <si>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</si>
  <si>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Ortopedicko protetické pomůcky sériově vyráběné</t>
  </si>
  <si>
    <t>5112</t>
  </si>
  <si>
    <t>PÁS BŘIŠNÍ VERBA 932 521 4</t>
  </si>
  <si>
    <t>OBDVOD TRUPU 105-115CM,VEL.5</t>
  </si>
  <si>
    <t>3459</t>
  </si>
  <si>
    <t>SÁČEK URINÁLNÍ SBĚRNÝ NOČNÍ CONVEEN</t>
  </si>
  <si>
    <t>1500ML,SPOJOVACÍ HADICE 900MM,10KS</t>
  </si>
  <si>
    <t>87165</t>
  </si>
  <si>
    <t>SÁČEK URINÁLNÍ SU 20 V2</t>
  </si>
  <si>
    <t>2000ML,DOLNÍ VÝPUST-T,1KS</t>
  </si>
  <si>
    <t>87628</t>
  </si>
  <si>
    <t>VLOŽKY ABSORPČNÍ TENA LADY MINI PLUS</t>
  </si>
  <si>
    <t>245ML,16KS</t>
  </si>
  <si>
    <t>140834</t>
  </si>
  <si>
    <t>KATÉTR LUBRIKOVANÝ JEDNORÁZOVÝ ACTREEN HI-LITE NEL</t>
  </si>
  <si>
    <t>STERILNÍ MOČOVÝ PRO MUŽE, 238208 - 16, CH08 (2,7MM) - CH16 (5,3MM)</t>
  </si>
  <si>
    <t>52383</t>
  </si>
  <si>
    <t>KATÉTR MOČOVÝ-NELATON MUŽSKÝ</t>
  </si>
  <si>
    <t>2 BOČ.OTVORY,DÉLKA 360MM,VEL.CH 06,08,10,12,14,16,18,20,22,24,KAT.Č.010.(XX).182</t>
  </si>
  <si>
    <t>ALOPURINOL</t>
  </si>
  <si>
    <t>127263</t>
  </si>
  <si>
    <t>BROMAZEPAM</t>
  </si>
  <si>
    <t>88217</t>
  </si>
  <si>
    <t>LEXAURIN</t>
  </si>
  <si>
    <t>1,5MG TBL NOB 30</t>
  </si>
  <si>
    <t>58834</t>
  </si>
  <si>
    <t>ZODAC GTT</t>
  </si>
  <si>
    <t>10MG/ML POR GTT SOL 1X20ML I</t>
  </si>
  <si>
    <t>DISTIGMIN</t>
  </si>
  <si>
    <t>2360</t>
  </si>
  <si>
    <t>UBRETID</t>
  </si>
  <si>
    <t>5MG TBL NOB 20</t>
  </si>
  <si>
    <t>41633</t>
  </si>
  <si>
    <t>MIRELLE</t>
  </si>
  <si>
    <t>0,06MG/0,015MG TBL FLM 3X28</t>
  </si>
  <si>
    <t>160212</t>
  </si>
  <si>
    <t>75022</t>
  </si>
  <si>
    <t>COTRIMOXAZOL AL FORTE</t>
  </si>
  <si>
    <t>800MG/160MG TBL NOB 10</t>
  </si>
  <si>
    <t>75023</t>
  </si>
  <si>
    <t>800MG/160MG TBL NOB 20</t>
  </si>
  <si>
    <t>29031</t>
  </si>
  <si>
    <t>7,5MG TBL PRO 98 II</t>
  </si>
  <si>
    <t>TRAMADOL A PARACETAMOL</t>
  </si>
  <si>
    <t>132872</t>
  </si>
  <si>
    <t>ZALDIAR</t>
  </si>
  <si>
    <t>37,5MG/325MG TBL FLM 30</t>
  </si>
  <si>
    <t>*1020</t>
  </si>
  <si>
    <t>169272</t>
  </si>
  <si>
    <t>ODSTRAŇOVAČ MEDICÍNSKÝCH ADHEZIV BRAVA SPRAY</t>
  </si>
  <si>
    <t>50ML,1KS</t>
  </si>
  <si>
    <t>3364</t>
  </si>
  <si>
    <t>KRÉM BARIÉROVÝ COLOPLAST 4720</t>
  </si>
  <si>
    <t>TUBA 60ML,1KS</t>
  </si>
  <si>
    <t>85576</t>
  </si>
  <si>
    <t>FILM OCHRANNÝ PREP COLOPLAST</t>
  </si>
  <si>
    <t>ROUŠKY,30KS</t>
  </si>
  <si>
    <t>85664</t>
  </si>
  <si>
    <t>SÁČEK 2D UROSTOMICKÝ SENSURA</t>
  </si>
  <si>
    <t>BÉŽOVÝ, 50MM, MAXI, FILTR, 30KS, 118450</t>
  </si>
  <si>
    <t>85675</t>
  </si>
  <si>
    <t>SÁČEK NOČNÍ URO 2D COLOPLAST,2L</t>
  </si>
  <si>
    <t>213650, 10KS</t>
  </si>
  <si>
    <t>86819</t>
  </si>
  <si>
    <t>ROZTOK STOMICKÝ COLOPLAST 4710</t>
  </si>
  <si>
    <t>180ML,1KS</t>
  </si>
  <si>
    <t>169773</t>
  </si>
  <si>
    <t>PÁSEK VYROVNÁVACÍ ELASTICKÝ BRAVA</t>
  </si>
  <si>
    <t>20KS</t>
  </si>
  <si>
    <t>169772</t>
  </si>
  <si>
    <t>ODSTRAŇOVAČ MEDICÍNSKÝCH ADHEZIV BRAVA UBROUSKY</t>
  </si>
  <si>
    <t>30KS</t>
  </si>
  <si>
    <t>3455</t>
  </si>
  <si>
    <t>25MM,30KS</t>
  </si>
  <si>
    <t>87843</t>
  </si>
  <si>
    <t>VLOŽKY ABSORPČNÍ ABRI LIGHT MINI PLUS</t>
  </si>
  <si>
    <t>220ML,16KS</t>
  </si>
  <si>
    <t>169669</t>
  </si>
  <si>
    <t>VLOŽKY ABSORPČNÍ TENA LADY MAXI</t>
  </si>
  <si>
    <t>812ML,12KS</t>
  </si>
  <si>
    <t>170256</t>
  </si>
  <si>
    <t>KALHOTKY ABSORPČNÍ TENA PANTS PLUS MEDIUM</t>
  </si>
  <si>
    <t>BOKY 80-110CM,1440ML,14KS</t>
  </si>
  <si>
    <t>172246</t>
  </si>
  <si>
    <t>KALHOTKY ABSORPČNÍ TENA MEN PROTECTIVE UNDERWEAR L</t>
  </si>
  <si>
    <t>BOKY 75-100CM,1430ML,12KS</t>
  </si>
  <si>
    <t>87844</t>
  </si>
  <si>
    <t>VLOŽKY ABSORPČNÍ ABRI LIGHT NORMAL</t>
  </si>
  <si>
    <t>350ML,12KS</t>
  </si>
  <si>
    <t>171107</t>
  </si>
  <si>
    <t>VLOŽKY ABSORPČNÍ MOLIMED PREMIUM MIDI PLUS</t>
  </si>
  <si>
    <t>762ML,14KS</t>
  </si>
  <si>
    <t>DEXAMETHASON</t>
  </si>
  <si>
    <t>84700</t>
  </si>
  <si>
    <t>OTOBACID N</t>
  </si>
  <si>
    <t>0,2MG/G+5MG/G+479,8MG/G AUR GTT SOL 1X5ML</t>
  </si>
  <si>
    <t>28786</t>
  </si>
  <si>
    <t>4MG TBL PRO 28</t>
  </si>
  <si>
    <t>JODOVANÝ POVIDON</t>
  </si>
  <si>
    <t>62320</t>
  </si>
  <si>
    <t>100MG/G UNG 20G</t>
  </si>
  <si>
    <t>92254</t>
  </si>
  <si>
    <t>166800</t>
  </si>
  <si>
    <t>SULTAMICILIN</t>
  </si>
  <si>
    <t>17149</t>
  </si>
  <si>
    <t>375MG TBL FLM 12</t>
  </si>
  <si>
    <t>TAMOXIFEN</t>
  </si>
  <si>
    <t>58702</t>
  </si>
  <si>
    <t>TAMOXIFEN "EBEWE"</t>
  </si>
  <si>
    <t>20MG TBL NOB 100</t>
  </si>
  <si>
    <t>170888</t>
  </si>
  <si>
    <t>KONDOM URINÁLNÍ SILIKONOVÝ SAMOLEPÍCÍ</t>
  </si>
  <si>
    <t>SPIRIT STYLE 2 25MM-41MM,37301-37305,30KS</t>
  </si>
  <si>
    <t>ACETYLCYSTEIN</t>
  </si>
  <si>
    <t>221058</t>
  </si>
  <si>
    <t>ACC LONG</t>
  </si>
  <si>
    <t>600MG TBL EFF 20</t>
  </si>
  <si>
    <t>BETAXOLOL</t>
  </si>
  <si>
    <t>49910</t>
  </si>
  <si>
    <t>LOKREN</t>
  </si>
  <si>
    <t>20MG TBL FLM 98</t>
  </si>
  <si>
    <t>15659</t>
  </si>
  <si>
    <t>500MG TBL FLM 50(5X10)</t>
  </si>
  <si>
    <t>12738</t>
  </si>
  <si>
    <t>200MG TBL NOB 20</t>
  </si>
  <si>
    <t>PROPAFENON</t>
  </si>
  <si>
    <t>215906</t>
  </si>
  <si>
    <t>RYTMONORM</t>
  </si>
  <si>
    <t>150MG TBL FLM 100</t>
  </si>
  <si>
    <t>207836</t>
  </si>
  <si>
    <t>RABEPRAZOL</t>
  </si>
  <si>
    <t>157141</t>
  </si>
  <si>
    <t>ZULBEX</t>
  </si>
  <si>
    <t>20MG TBL ENT 56</t>
  </si>
  <si>
    <t>202883</t>
  </si>
  <si>
    <t>ECRITEN</t>
  </si>
  <si>
    <t>211946</t>
  </si>
  <si>
    <t>193802</t>
  </si>
  <si>
    <t>MOČOVINA</t>
  </si>
  <si>
    <t>16462</t>
  </si>
  <si>
    <t>EXCIPIAL U LIPOLOTIO</t>
  </si>
  <si>
    <t>40MG/ML DRM EML 200ML</t>
  </si>
  <si>
    <t>HOŘČÍK (KOMBINACE RŮZNÝCH SOLÍ)</t>
  </si>
  <si>
    <t>215978</t>
  </si>
  <si>
    <t>MAGNOSOLV</t>
  </si>
  <si>
    <t>365MG POR GRA SOL SCC 30</t>
  </si>
  <si>
    <t>*1019</t>
  </si>
  <si>
    <t>88141</t>
  </si>
  <si>
    <t>VLOŽKY ABSORPČNÍ TENA LADY NORMAL</t>
  </si>
  <si>
    <t>300ML,24KS</t>
  </si>
  <si>
    <t>87565</t>
  </si>
  <si>
    <t>KALHOTKY ABSORPČNÍ ID SLIP MEDIUM-SUPER</t>
  </si>
  <si>
    <t>BOKY 80-125CM,3600ML,20KS</t>
  </si>
  <si>
    <t>AMBROXOL</t>
  </si>
  <si>
    <t>200156</t>
  </si>
  <si>
    <t>AMBROSAN</t>
  </si>
  <si>
    <t>60MG TBL NOB 20</t>
  </si>
  <si>
    <t>AMIODARON</t>
  </si>
  <si>
    <t>13768</t>
  </si>
  <si>
    <t>200MG TBL NOB 60</t>
  </si>
  <si>
    <t>99600</t>
  </si>
  <si>
    <t>10MG TBL FLM 90</t>
  </si>
  <si>
    <t>CIKLOPIROX</t>
  </si>
  <si>
    <t>76150</t>
  </si>
  <si>
    <t>BATRAFEN</t>
  </si>
  <si>
    <t>10MG/G CRM 20G</t>
  </si>
  <si>
    <t>28839</t>
  </si>
  <si>
    <t>0,5MG/ML POR SOL 120ML+LŽ</t>
  </si>
  <si>
    <t>DIENOGEST A ESTRADIOL</t>
  </si>
  <si>
    <t>225900</t>
  </si>
  <si>
    <t>QLAIRA</t>
  </si>
  <si>
    <t>3MG+2MG/2MG+2MG/3MG+1MG TBL FLM 3X28</t>
  </si>
  <si>
    <t>32954</t>
  </si>
  <si>
    <t>100MG TBL NOB 20</t>
  </si>
  <si>
    <t>CHOLEKALCIFEROL</t>
  </si>
  <si>
    <t>12023</t>
  </si>
  <si>
    <t>VIGANTOL</t>
  </si>
  <si>
    <t>0,5MG/ML POR GTT SOL 1X10ML</t>
  </si>
  <si>
    <t>214913</t>
  </si>
  <si>
    <t>213488</t>
  </si>
  <si>
    <t>9500IU/ML INJ SOL ISP 2X0,6ML</t>
  </si>
  <si>
    <t>ONDANSETRON</t>
  </si>
  <si>
    <t>185202</t>
  </si>
  <si>
    <t>NOVETRON 8 MG DISPERGOVATELNÉ TABLETY</t>
  </si>
  <si>
    <t>8MG POR TBL DIS 10</t>
  </si>
  <si>
    <t>149958</t>
  </si>
  <si>
    <t>SILDENAFIL ACTAVIS</t>
  </si>
  <si>
    <t>499</t>
  </si>
  <si>
    <t>200MG/ML INJ SOL 5X10ML</t>
  </si>
  <si>
    <t>234736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</si>
  <si>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</si>
  <si>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</si>
  <si>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</si>
  <si>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</si>
  <si>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</si>
  <si>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</si>
  <si>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</si>
  <si>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</si>
  <si>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169269</t>
  </si>
  <si>
    <t>FILM OCHRANNÝ BRAVA</t>
  </si>
  <si>
    <t>SPREJ, 50ML</t>
  </si>
  <si>
    <t>171540</t>
  </si>
  <si>
    <t>KRÉM BARIÉROVÝ BRAVA</t>
  </si>
  <si>
    <t>TUBA,60ML,1KS</t>
  </si>
  <si>
    <t>2702</t>
  </si>
  <si>
    <t>PÁSEK</t>
  </si>
  <si>
    <t>1KS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</si>
  <si>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</si>
  <si>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</si>
  <si>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</si>
  <si>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</si>
  <si>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</si>
  <si>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</si>
  <si>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</si>
  <si>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</si>
  <si>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</si>
  <si>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82343</t>
  </si>
  <si>
    <t>PÁSEK VYROVNÁVACÍ HYDROKOLOIDNÍ SECUPLAST S ALOE V</t>
  </si>
  <si>
    <t>82354</t>
  </si>
  <si>
    <t>ROZTOK ČISTÍCÍ SALTAIR</t>
  </si>
  <si>
    <t>28 ML</t>
  </si>
  <si>
    <t>82356</t>
  </si>
  <si>
    <t>PASTA VÝPLŇOVÁ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</si>
  <si>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</si>
  <si>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</si>
  <si>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</si>
  <si>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</si>
  <si>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</si>
  <si>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</si>
  <si>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85524</t>
  </si>
  <si>
    <t>PROUŽKY ADHEZIVNÍ 102X50MM OCHRANNÉ</t>
  </si>
  <si>
    <t>102X50MM, 100KS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</si>
  <si>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</si>
  <si>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</si>
  <si>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</si>
  <si>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</si>
  <si>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</si>
  <si>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</si>
  <si>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</si>
  <si>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</si>
  <si>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85663</t>
  </si>
  <si>
    <t>BÉŽOVÝ, 40MM, MAXI, FILTR, 30KS, 118440</t>
  </si>
  <si>
    <t>85669</t>
  </si>
  <si>
    <t>PODLOŽKA SENSURA X PRO CLICK</t>
  </si>
  <si>
    <t>PLOCHÁ S OUŠKY 40MM, 10 - 35MM, 5KS, 100150</t>
  </si>
  <si>
    <t>85670</t>
  </si>
  <si>
    <t>PLOCHÁ S OUŠKY 50MM, 10 - 45MM, 5KS, 100250</t>
  </si>
  <si>
    <t>85676</t>
  </si>
  <si>
    <t>ODSTRAŇOVAČ MEDICÍNSKÝCH ADHEZIV CONVATEC NILTAC S</t>
  </si>
  <si>
    <t>85696</t>
  </si>
  <si>
    <t>ODSTRAŇOVAČ NÁPLASTI STOMOCUR EMPLASECTAL SPRAY</t>
  </si>
  <si>
    <t>86050</t>
  </si>
  <si>
    <t>PASTA OCHRANNÁ</t>
  </si>
  <si>
    <t>SUPERFILLER,60G,1KS</t>
  </si>
  <si>
    <t>86054</t>
  </si>
  <si>
    <t>PÁSEK B.BRAUN 5028U</t>
  </si>
  <si>
    <t>86516</t>
  </si>
  <si>
    <t>KRÉM DANSAC SKIN CREME 085-00</t>
  </si>
  <si>
    <t>100ML,1KS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</si>
  <si>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</si>
  <si>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</si>
  <si>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</si>
  <si>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</si>
  <si>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</si>
  <si>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</si>
  <si>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</si>
  <si>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</si>
  <si>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</si>
  <si>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</si>
  <si>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</si>
  <si>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86855</t>
  </si>
  <si>
    <t>POHLCOVAČ PACHU ALP OIL</t>
  </si>
  <si>
    <t>30ML,PP030,1KS</t>
  </si>
  <si>
    <t>85575</t>
  </si>
  <si>
    <t>PUDR BRAVA</t>
  </si>
  <si>
    <t>85695</t>
  </si>
  <si>
    <t>SÁČEK 2D UROSTOMICKÝ STOMOCUR CLIC URO UD 5757 CW</t>
  </si>
  <si>
    <t>BÉŽOVÝ S OKÉNKEM,57MM, 20KS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</si>
  <si>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</si>
  <si>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</si>
  <si>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</si>
  <si>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</si>
  <si>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</si>
  <si>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</si>
  <si>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86724</t>
  </si>
  <si>
    <t>PODLOŽKA 2D ALTERNA EXTRA 2831</t>
  </si>
  <si>
    <t>40MM,5KS</t>
  </si>
  <si>
    <t>169969</t>
  </si>
  <si>
    <t>BÉŽOVÝ,45MM,934045,30KS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</si>
  <si>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</si>
  <si>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</si>
  <si>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</si>
  <si>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</si>
  <si>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</si>
  <si>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</si>
  <si>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</si>
  <si>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</si>
  <si>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</si>
  <si>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</si>
  <si>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</si>
  <si>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</si>
  <si>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170803</t>
  </si>
  <si>
    <t>SÁČEK 2D UROSTOMICKÝ NATURA+</t>
  </si>
  <si>
    <t>PRŮHLEDNÝ,57 MM,STANDARD,SOFT TAP,10KS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</si>
  <si>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</si>
  <si>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</si>
  <si>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</si>
  <si>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</si>
  <si>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</si>
  <si>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</si>
  <si>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171598</t>
  </si>
  <si>
    <t>KRÉM OCHRANNÝ ASKINA BARRIER CREAM</t>
  </si>
  <si>
    <t>92G,4119201,1KS</t>
  </si>
  <si>
    <t>130028</t>
  </si>
  <si>
    <t>UBROUSKY ČISTÍCÍ ALOE VESTA</t>
  </si>
  <si>
    <t>VLHČENÉ KAPESNÍČKY K ČIŠTĚNÍ OKOLÍ STOMIE S ALOE VERA,8KS</t>
  </si>
  <si>
    <t>3341</t>
  </si>
  <si>
    <t>PASTA ADHEZIVNÍ 2650</t>
  </si>
  <si>
    <t>86642</t>
  </si>
  <si>
    <t>SÁČEK 2D UROSTOMICKÝ ALMARYS TWIN PLUS 037950U</t>
  </si>
  <si>
    <t>PRŮHLEDNÝ,40MM,VÍCEKOMOROVÉ,30KS</t>
  </si>
  <si>
    <t>130062</t>
  </si>
  <si>
    <t>PODLOŽKA 2D STOMOCUR CFLPE 5715</t>
  </si>
  <si>
    <t>FLEXIBILNÍ,DĚLÍCÍ PRSTENEC 57MM,15-40MM,5KS</t>
  </si>
  <si>
    <t>170411</t>
  </si>
  <si>
    <t>SÁŠEK 2D UROSTOMICKÝ ZENSIV</t>
  </si>
  <si>
    <t>BÉŽOVÁ S OKÉNKEM,FLEXIBILNÍ VÝPUST,KROUŽEK 60MM,15KS</t>
  </si>
  <si>
    <t>86812</t>
  </si>
  <si>
    <t>PRŮHLEDNÝ,57 MM,STANDARD,10KS</t>
  </si>
  <si>
    <t>170837</t>
  </si>
  <si>
    <t>PODLOŽKA 2D STOMOCUR PLOCHÁ KOMBINOVANÁ UFL 5715</t>
  </si>
  <si>
    <t>HYDROKOLOIDNÍ,PRŮMĚR KROUŽKU 57MM,15-40MM,5KS</t>
  </si>
  <si>
    <t>172025</t>
  </si>
  <si>
    <t>ODSTRAŇOVAČ MEDICÍNSKÝCH ADHEZIV SILIKONOVÝ TRIO E</t>
  </si>
  <si>
    <t>SPREJ 50ML</t>
  </si>
  <si>
    <t>171764</t>
  </si>
  <si>
    <t>PODLOŽKA 2D NATURA FLEXIBILNÍ S HARMONIKOVÝM KROUŽ</t>
  </si>
  <si>
    <t>45MM,5KS</t>
  </si>
  <si>
    <t>170587</t>
  </si>
  <si>
    <t>PÁSEK PŘÍDRŽNÝ STOMICKÝ SENSURA MIO CLICK</t>
  </si>
  <si>
    <t>STANDARD,4 OUŠKA,00423,1KS</t>
  </si>
  <si>
    <t>172196</t>
  </si>
  <si>
    <t>PÁSEK VYROVNÁVACÍ HYDROKOLOIDNÍ VARIMATE,PŮLKRUH</t>
  </si>
  <si>
    <t>3X9CM, 60KS</t>
  </si>
  <si>
    <t>130084</t>
  </si>
  <si>
    <t>SÁČEK 2D UROSTOMICKÝ ALTERNA MULTIKOMOROVÝ 14224</t>
  </si>
  <si>
    <t>BÍLÝ,40MM,MAXI,30KS</t>
  </si>
  <si>
    <t>169922</t>
  </si>
  <si>
    <t>45/15-30MM,936415,5KS</t>
  </si>
  <si>
    <t>172913</t>
  </si>
  <si>
    <t>PÁSEK VYROVNÁVACÍ ELASTICKÝ BRAVA XL</t>
  </si>
  <si>
    <t>130049</t>
  </si>
  <si>
    <t>PASTA VYROVNÁVACÍ STOMOCUR CP 2050</t>
  </si>
  <si>
    <t>56G,1KS</t>
  </si>
  <si>
    <t>169966</t>
  </si>
  <si>
    <t>PRŮHLEDNÝ,55MM,934155,30KS</t>
  </si>
  <si>
    <t>80172</t>
  </si>
  <si>
    <t>GÁZA SKLÁDANÁ KOMPRESY STERILNÍ STERILUX</t>
  </si>
  <si>
    <t>7,5X7,5CM,8 VRSTEV,25X2KS</t>
  </si>
  <si>
    <t>80201</t>
  </si>
  <si>
    <t>GÁZA SKLÁDANÁ KOMPRESY NESTERILNÍ</t>
  </si>
  <si>
    <t>3460</t>
  </si>
  <si>
    <t>DRŽÁK SÁČKU 5070</t>
  </si>
  <si>
    <t>93915</t>
  </si>
  <si>
    <t>KATÉTR POTAŽENÝ JEDNORÁZOVÝ SPEEDICATH NELATON</t>
  </si>
  <si>
    <t>6618</t>
  </si>
  <si>
    <t>0,5MG TBL NOB 30</t>
  </si>
  <si>
    <t>BISOPROLOL</t>
  </si>
  <si>
    <t>158697</t>
  </si>
  <si>
    <t>168838</t>
  </si>
  <si>
    <t>DASSELTA</t>
  </si>
  <si>
    <t>5MG TBL FLM 90</t>
  </si>
  <si>
    <t>DIAZEPAM</t>
  </si>
  <si>
    <t>2477</t>
  </si>
  <si>
    <t>5MG TBL NOB 20(2X10)</t>
  </si>
  <si>
    <t>2478</t>
  </si>
  <si>
    <t>10MG TBL NOB 20(2X10)</t>
  </si>
  <si>
    <t>DIOSMIN, KOMBINACE</t>
  </si>
  <si>
    <t>225549</t>
  </si>
  <si>
    <t>500MG TBL FLM 180(2X90)</t>
  </si>
  <si>
    <t>2130</t>
  </si>
  <si>
    <t>5MG TBL NOB 50</t>
  </si>
  <si>
    <t>45214</t>
  </si>
  <si>
    <t>2MG TBL NOB 30</t>
  </si>
  <si>
    <t>FELODIPIN</t>
  </si>
  <si>
    <t>94169</t>
  </si>
  <si>
    <t>PLENDIL ER</t>
  </si>
  <si>
    <t>5MG TBL PRO 30 I</t>
  </si>
  <si>
    <t>200914</t>
  </si>
  <si>
    <t>FINAJELF</t>
  </si>
  <si>
    <t>5MG TBL FLM 100 I</t>
  </si>
  <si>
    <t>200691</t>
  </si>
  <si>
    <t>FINANORM</t>
  </si>
  <si>
    <t>203162</t>
  </si>
  <si>
    <t>GEFIN</t>
  </si>
  <si>
    <t>199291</t>
  </si>
  <si>
    <t>HYDROCHLOROTHIAZID A KALIUM ŠETŘÍCÍ DIURETIKA</t>
  </si>
  <si>
    <t>94804</t>
  </si>
  <si>
    <t>MODURETIC</t>
  </si>
  <si>
    <t>5MG/50MG TBL NOB 30</t>
  </si>
  <si>
    <t>KYSELINA ACETYLSALICYLOVÁ</t>
  </si>
  <si>
    <t>188850</t>
  </si>
  <si>
    <t>STACYL</t>
  </si>
  <si>
    <t>100MG TBL ENT 100 I</t>
  </si>
  <si>
    <t>LOSARTAN</t>
  </si>
  <si>
    <t>114067</t>
  </si>
  <si>
    <t>LOZAP 50 ZENTIVA</t>
  </si>
  <si>
    <t>50MG TBL FLM 90 II</t>
  </si>
  <si>
    <t>METFORMIN A SITAGLIPTIN</t>
  </si>
  <si>
    <t>500551</t>
  </si>
  <si>
    <t>JANUMET</t>
  </si>
  <si>
    <t>50MG/1000MG TBL FLM 196(2X98)</t>
  </si>
  <si>
    <t>49505</t>
  </si>
  <si>
    <t>10MG/G CRM 30G</t>
  </si>
  <si>
    <t>17187</t>
  </si>
  <si>
    <t>NIMESIL</t>
  </si>
  <si>
    <t>100MG POR GRA SUS 30</t>
  </si>
  <si>
    <t>202855</t>
  </si>
  <si>
    <t>HELICID</t>
  </si>
  <si>
    <t>40MG CPS ETD 28 I</t>
  </si>
  <si>
    <t>207076</t>
  </si>
  <si>
    <t>UROXAL</t>
  </si>
  <si>
    <t>5MG TBL NOB 60</t>
  </si>
  <si>
    <t>20028</t>
  </si>
  <si>
    <t>AGAPURIN SR 400</t>
  </si>
  <si>
    <t>PREDNISOLON A ANTISEPTIKA</t>
  </si>
  <si>
    <t>16467</t>
  </si>
  <si>
    <t>PREDNISON</t>
  </si>
  <si>
    <t>2963</t>
  </si>
  <si>
    <t>PREDNISON LÉČIVA</t>
  </si>
  <si>
    <t>20MG TBL NOB 20</t>
  </si>
  <si>
    <t>REPAGLINID</t>
  </si>
  <si>
    <t>26777</t>
  </si>
  <si>
    <t>NOVONORM</t>
  </si>
  <si>
    <t>1MG TBL NOB 90</t>
  </si>
  <si>
    <t>143428</t>
  </si>
  <si>
    <t>SILDENAFIL SANDOZ</t>
  </si>
  <si>
    <t>100MG TBL NOB 8</t>
  </si>
  <si>
    <t>3378</t>
  </si>
  <si>
    <t>100MG/20MG TBL NOB 20</t>
  </si>
  <si>
    <t>TOLTERODIN</t>
  </si>
  <si>
    <t>32641</t>
  </si>
  <si>
    <t>DETRUSITOL SR</t>
  </si>
  <si>
    <t>4MG CPS PRO 28</t>
  </si>
  <si>
    <t>TRIMETHOPRIM</t>
  </si>
  <si>
    <t>89816</t>
  </si>
  <si>
    <t>TRIPRIM</t>
  </si>
  <si>
    <t>124902</t>
  </si>
  <si>
    <t>30MG TBL FLM 30</t>
  </si>
  <si>
    <t>132871</t>
  </si>
  <si>
    <t>37,5MG/325MG TBL FLM 10</t>
  </si>
  <si>
    <t>SERENOOVÝ PLOD</t>
  </si>
  <si>
    <t>7430</t>
  </si>
  <si>
    <t>PROSTAKAN FORTE</t>
  </si>
  <si>
    <t>CPS MOL 60</t>
  </si>
  <si>
    <t>7431</t>
  </si>
  <si>
    <t>CPS MOL 120</t>
  </si>
  <si>
    <t>*4013</t>
  </si>
  <si>
    <t>*2026</t>
  </si>
  <si>
    <t>*2031</t>
  </si>
  <si>
    <t>3337</t>
  </si>
  <si>
    <t>PÁS STOMICKÝ</t>
  </si>
  <si>
    <t>170589</t>
  </si>
  <si>
    <t>POHLCOVAČ ZÁPACHU BRAVA, DEODORANT</t>
  </si>
  <si>
    <t>240ML,1KS</t>
  </si>
  <si>
    <t>87627</t>
  </si>
  <si>
    <t>VLOŽKY ABSORPČNÍ TENA LADY EXTRA</t>
  </si>
  <si>
    <t>522ML,20KS</t>
  </si>
  <si>
    <t>167011</t>
  </si>
  <si>
    <t xml:space="preserve">KALHOTKY ABSORPČNÍ TENA LADY PROTECTIVE UNDERWEAR </t>
  </si>
  <si>
    <t>BOKY 75-100CM,1450ML,12KS</t>
  </si>
  <si>
    <t>3465</t>
  </si>
  <si>
    <t>800ML,SPOJOVACÍ HADICE 450MM,10KS</t>
  </si>
  <si>
    <t>52384</t>
  </si>
  <si>
    <t>KATÉTR MOČOVÝ-NELATON ŽENSKÝ</t>
  </si>
  <si>
    <t>2 BOČ.OTVORY,DÉLKA 147MM,VELIKOST CH 06,08,10,12,14,16,18,KAT.Č.020.(XX).182</t>
  </si>
  <si>
    <t>52757</t>
  </si>
  <si>
    <t>KATÉTR MOČOVÝ-TIEMANN</t>
  </si>
  <si>
    <t>2 BOČ.OTVORY,DÉLKA 360MM,VELIKOST CH 08,10,12,14,16,18,20,KAT.Č.030.(XX).182</t>
  </si>
  <si>
    <t>11410</t>
  </si>
  <si>
    <t>KATÉTR POTAŽENÝ JEDNORÁZOVÝ EASICATH ŽENSKÝ</t>
  </si>
  <si>
    <t>CH 8,10,12,14,16  BALENÍ PO 25 KS</t>
  </si>
  <si>
    <t>ACIKLOVIR</t>
  </si>
  <si>
    <t>13705</t>
  </si>
  <si>
    <t>ZOVIRAX</t>
  </si>
  <si>
    <t>800MG TBL NOB 35</t>
  </si>
  <si>
    <t>2592</t>
  </si>
  <si>
    <t>MILURIT</t>
  </si>
  <si>
    <t>127260</t>
  </si>
  <si>
    <t>ANALGETIKA A ANESTETIKA, KOMBINACE</t>
  </si>
  <si>
    <t>107143</t>
  </si>
  <si>
    <t>OTIPAX</t>
  </si>
  <si>
    <t>40MG/G+10MG/G AUR GTT SOL 16G</t>
  </si>
  <si>
    <t>45010</t>
  </si>
  <si>
    <t>AZITROMYCIN SANDOZ</t>
  </si>
  <si>
    <t>119672</t>
  </si>
  <si>
    <t>DICLOFENAC DUO PHARMASWISS</t>
  </si>
  <si>
    <t>75MG CPS RDR 30 I</t>
  </si>
  <si>
    <t>45215</t>
  </si>
  <si>
    <t>12737</t>
  </si>
  <si>
    <t>28791</t>
  </si>
  <si>
    <t>8MG TBL PRO 28</t>
  </si>
  <si>
    <t>229139</t>
  </si>
  <si>
    <t>ADAFIN</t>
  </si>
  <si>
    <t>FLUTIKASON</t>
  </si>
  <si>
    <t>30685</t>
  </si>
  <si>
    <t>NASOFAN</t>
  </si>
  <si>
    <t>50MCG/DÁV NAS SPR SUS 1X120DÁV</t>
  </si>
  <si>
    <t>47476</t>
  </si>
  <si>
    <t>LORADUR</t>
  </si>
  <si>
    <t>5MG/50MG TBL NOB 50</t>
  </si>
  <si>
    <t>MAKROGOL</t>
  </si>
  <si>
    <t>58827</t>
  </si>
  <si>
    <t>POR PLV SOL 4</t>
  </si>
  <si>
    <t>PENICILAMIN</t>
  </si>
  <si>
    <t>66753</t>
  </si>
  <si>
    <t>METALCAPTASE</t>
  </si>
  <si>
    <t>300MG TBL ENT 50</t>
  </si>
  <si>
    <t>66755</t>
  </si>
  <si>
    <t>150MG TBL ENT 50</t>
  </si>
  <si>
    <t>88708</t>
  </si>
  <si>
    <t>ALGIFEN</t>
  </si>
  <si>
    <t>500MG/5,25MG/0,1MG TBL NOB 20</t>
  </si>
  <si>
    <t>PSEUDOEFEDRIN, KOMBINACE</t>
  </si>
  <si>
    <t>216104</t>
  </si>
  <si>
    <t>CLARINASE REPETABS</t>
  </si>
  <si>
    <t>5MG/120MG TBL PRO 14</t>
  </si>
  <si>
    <t>166796</t>
  </si>
  <si>
    <t>50MG TBL FLM 4</t>
  </si>
  <si>
    <t>SILIKONY</t>
  </si>
  <si>
    <t>57586</t>
  </si>
  <si>
    <t>40MG CPS MOL 50</t>
  </si>
  <si>
    <t>29258</t>
  </si>
  <si>
    <t>CIALIS</t>
  </si>
  <si>
    <t>5MG TBL FLM 28</t>
  </si>
  <si>
    <t>24718</t>
  </si>
  <si>
    <t>APO-TAMIS</t>
  </si>
  <si>
    <t>0,4MG CPS PRO 100</t>
  </si>
  <si>
    <t>233345</t>
  </si>
  <si>
    <t>TAMSULOSIN HCL MYLAN</t>
  </si>
  <si>
    <t>TELMISARTAN A AMLODIPIN</t>
  </si>
  <si>
    <t>167852</t>
  </si>
  <si>
    <t>TWYNSTA</t>
  </si>
  <si>
    <t>80MG/5MG TBL NOB 28</t>
  </si>
  <si>
    <t>TERAZOSIN</t>
  </si>
  <si>
    <t>44312</t>
  </si>
  <si>
    <t>KORNAM</t>
  </si>
  <si>
    <t>172044</t>
  </si>
  <si>
    <t>150MCG TBL NOB 100</t>
  </si>
  <si>
    <t>170255</t>
  </si>
  <si>
    <t>87516</t>
  </si>
  <si>
    <t>VLOŽKY ABSORPČNÍ MOLIMED FOR MEN ACTIVE</t>
  </si>
  <si>
    <t>366ML,14KS</t>
  </si>
  <si>
    <t>170257</t>
  </si>
  <si>
    <t>KALHOTKY ABSORPČNÍ TENA PANTS PLUS XL</t>
  </si>
  <si>
    <t>BOKY 120-160 CM,1440ML,12KS</t>
  </si>
  <si>
    <t>93945</t>
  </si>
  <si>
    <t>STERILNÍ MOČOVÝ PRO MUŽE, 228208 - 18, CH08 (2,7MM) - CH18 (6,0MM)</t>
  </si>
  <si>
    <t>140347</t>
  </si>
  <si>
    <t>SYSTÉM PROPLACHOVÝ PRO MOČOVÉ KATETRY (CHLORID SOD</t>
  </si>
  <si>
    <t>10X100ML KAT.C. FB99833</t>
  </si>
  <si>
    <t>93923</t>
  </si>
  <si>
    <t>KATÉTR POTAŽENÝ JEDNORÁZOVÝ SPEEDICATH ŽENSKÝ</t>
  </si>
  <si>
    <t>140664</t>
  </si>
  <si>
    <t>KATÉTR JEDNORÁZOVÝ GELOVÝ,S OHEBNOU HLAVIČKOU,KAT.</t>
  </si>
  <si>
    <t>MUŽSKÝ,BALENÍ 30KS,CH 12-16,DÉLKA 43CM,SE ZÁSOBNÍKEM LUBRIKAČNÍHO GELU</t>
  </si>
  <si>
    <t>88219</t>
  </si>
  <si>
    <t>KOMBINACE RŮZNÝCH ANTIBIOTIK</t>
  </si>
  <si>
    <t>1076</t>
  </si>
  <si>
    <t>OPHTHALMO-FRAMYKOIN</t>
  </si>
  <si>
    <t>OPH UNG 5G</t>
  </si>
  <si>
    <t>184039</t>
  </si>
  <si>
    <t>FORLAX</t>
  </si>
  <si>
    <t>4G POR PLV SOL SCC 20</t>
  </si>
  <si>
    <t>FORMOTEROL A BUDESONID</t>
  </si>
  <si>
    <t>180087</t>
  </si>
  <si>
    <t>SYMBICORT TURBUHALER 200 MIKROGRAMŮ/ 6 MIKROGRAMŮ/ INHALACE</t>
  </si>
  <si>
    <t>160MCG/4,5MCG INH PLV 1X120DÁV</t>
  </si>
  <si>
    <t>1710</t>
  </si>
  <si>
    <t>BETAHISTIN</t>
  </si>
  <si>
    <t>229648</t>
  </si>
  <si>
    <t>BETASERC 24</t>
  </si>
  <si>
    <t>24MG TBL NOB 50</t>
  </si>
  <si>
    <t>229646</t>
  </si>
  <si>
    <t>BETASERC 16</t>
  </si>
  <si>
    <t>16MG TBL NOB 60</t>
  </si>
  <si>
    <t>GUAJAZULEN</t>
  </si>
  <si>
    <t>874</t>
  </si>
  <si>
    <t>OPHTHALMO-AZULEN</t>
  </si>
  <si>
    <t>1,5MG/G OPH UNG 5G</t>
  </si>
  <si>
    <t>MEBEVERIN</t>
  </si>
  <si>
    <t>215568</t>
  </si>
  <si>
    <t>DUSPATALIN RETARD</t>
  </si>
  <si>
    <t>200MG CPS RDR 30</t>
  </si>
  <si>
    <t>RIFAXIMIN</t>
  </si>
  <si>
    <t>225543</t>
  </si>
  <si>
    <t>NORMIX</t>
  </si>
  <si>
    <t>200MG TBL FLM 28</t>
  </si>
  <si>
    <t>2829</t>
  </si>
  <si>
    <t>TRIAMCINOLON LÉČIVA UNG</t>
  </si>
  <si>
    <t>1MG/G UNG 10G</t>
  </si>
  <si>
    <t>TRIMETAZIDIN</t>
  </si>
  <si>
    <t>186665</t>
  </si>
  <si>
    <t>PREDUCTAL MR</t>
  </si>
  <si>
    <t>35MG TBL RET 180</t>
  </si>
  <si>
    <t>ITOPRIDUM</t>
  </si>
  <si>
    <t>IMIDAZOLOVÉ/TRIAZOLOVÉ DERIVÁTY V KOMBINACI S KORTIKOSTEROID</t>
  </si>
  <si>
    <t>224965</t>
  </si>
  <si>
    <t>IMAZOL PLUS</t>
  </si>
  <si>
    <t>10MG/G+2,5MG/G CRM 30G</t>
  </si>
  <si>
    <t>201290</t>
  </si>
  <si>
    <t>MEDRACET</t>
  </si>
  <si>
    <t>37,5MG/325MG TBL NOB 30</t>
  </si>
  <si>
    <t>MULTIENZYMOVÉ PŘÍPRAVKY (LIPASA, PROTEASA APOD.)</t>
  </si>
  <si>
    <t>215172</t>
  </si>
  <si>
    <t>KREON 25 000</t>
  </si>
  <si>
    <t>25000U CPS ETD 50</t>
  </si>
  <si>
    <t>230609</t>
  </si>
  <si>
    <t>KREON 10 000</t>
  </si>
  <si>
    <t>10000U CPS ETD 50</t>
  </si>
  <si>
    <t>42451</t>
  </si>
  <si>
    <t>MINIRIN</t>
  </si>
  <si>
    <t>0,1MG TBL NOB 30</t>
  </si>
  <si>
    <t>235193</t>
  </si>
  <si>
    <t>DOXAZOSIN MYLAN</t>
  </si>
  <si>
    <t>4MG TBL PRO 98</t>
  </si>
  <si>
    <t>MOXONIDIN</t>
  </si>
  <si>
    <t>16926</t>
  </si>
  <si>
    <t>MOXOSTAD</t>
  </si>
  <si>
    <t>0,3MG TBL FLM 100</t>
  </si>
  <si>
    <t>157254</t>
  </si>
  <si>
    <t>OMEPRAZOL ACTAVIS</t>
  </si>
  <si>
    <t>216102</t>
  </si>
  <si>
    <t>5MG/120MG TBL PRO 7</t>
  </si>
  <si>
    <t>119654</t>
  </si>
  <si>
    <t>320MG/60MG TBL RET 100</t>
  </si>
  <si>
    <t>SALBUTAMOL</t>
  </si>
  <si>
    <t>31934</t>
  </si>
  <si>
    <t>VENTOLIN INHALER N</t>
  </si>
  <si>
    <t>100MCG/DÁV INH SUS PSS 200DÁV</t>
  </si>
  <si>
    <t>143125</t>
  </si>
  <si>
    <t>50MG TBL NOB 4</t>
  </si>
  <si>
    <t>11706</t>
  </si>
  <si>
    <t>80MG/16MG/ML INF CNC SOL 10X5ML</t>
  </si>
  <si>
    <t>132285</t>
  </si>
  <si>
    <t>TADALAFIL SANDOZ</t>
  </si>
  <si>
    <t>20MG TBL FLM 4 II</t>
  </si>
  <si>
    <t>159346</t>
  </si>
  <si>
    <t>TAMSULOSIN +PHARMA</t>
  </si>
  <si>
    <t>0,4MG TBL PRO 100 I</t>
  </si>
  <si>
    <t>PERINDOPRIL, AMLODIPIN A INDAPAMID</t>
  </si>
  <si>
    <t>206525</t>
  </si>
  <si>
    <t>TONANDA</t>
  </si>
  <si>
    <t>8MG/10MG/2,5MG TBL NOB 90</t>
  </si>
  <si>
    <t>213944</t>
  </si>
  <si>
    <t>URIFOS</t>
  </si>
  <si>
    <t>3G POR GRA SOL 1</t>
  </si>
  <si>
    <t>194283</t>
  </si>
  <si>
    <t>200MG TBL NOB 4X1</t>
  </si>
  <si>
    <t>AMOKSIKLAV 375 MG</t>
  </si>
  <si>
    <t>250MG/125MG TBL FLM 21</t>
  </si>
  <si>
    <t>NATRIUM-PIKOSULFÁT, KOMBINACE</t>
  </si>
  <si>
    <t>160806</t>
  </si>
  <si>
    <t>PICOPREP</t>
  </si>
  <si>
    <t>10MG/3,5G/12G POR PLV SOL 2</t>
  </si>
  <si>
    <t>171527</t>
  </si>
  <si>
    <t>SÁČEK 1D UROSTOMICKÝ SENSURA MIO CONVEX SOFT</t>
  </si>
  <si>
    <t>MĚKKÝ KONVEX,PRŮHLEDNÝ,10-50,MAXI,16810,10KS</t>
  </si>
  <si>
    <t>3457</t>
  </si>
  <si>
    <t>35MM,30KS</t>
  </si>
  <si>
    <t>230967</t>
  </si>
  <si>
    <t>124364</t>
  </si>
  <si>
    <t>BIKALARD</t>
  </si>
  <si>
    <t>150MG TBL FLM 30 I</t>
  </si>
  <si>
    <t>235316</t>
  </si>
  <si>
    <t>FINASTERID MYLAN</t>
  </si>
  <si>
    <t>KYANOKOBALAMIN</t>
  </si>
  <si>
    <t>643</t>
  </si>
  <si>
    <t>VITAMIN B12 LÉČIVA</t>
  </si>
  <si>
    <t>1000MCG INJ SOL 5X1ML</t>
  </si>
  <si>
    <t>85656</t>
  </si>
  <si>
    <t>DORSIFLEX</t>
  </si>
  <si>
    <t>230647</t>
  </si>
  <si>
    <t>205515</t>
  </si>
  <si>
    <t>TADALAFIL TEVA</t>
  </si>
  <si>
    <t>20MG TBL FLM 8 I</t>
  </si>
  <si>
    <t>205512</t>
  </si>
  <si>
    <t>20MG TBL FLM 4 I</t>
  </si>
  <si>
    <t>159304</t>
  </si>
  <si>
    <t>TANYZ ERAS</t>
  </si>
  <si>
    <t>0,4MG TBL PRO 50 I</t>
  </si>
  <si>
    <t>87544</t>
  </si>
  <si>
    <t>KALHOTKY ABSORPČNÍ ABRI FORM S2</t>
  </si>
  <si>
    <t>BOKY 60-80CM,1800ML,28KS</t>
  </si>
  <si>
    <t>45011</t>
  </si>
  <si>
    <t>500MG TBL FLM 6</t>
  </si>
  <si>
    <t>94453</t>
  </si>
  <si>
    <t>201992</t>
  </si>
  <si>
    <t>500MG TBL FLM 120</t>
  </si>
  <si>
    <t>FLUOCINOLON-ACETONID</t>
  </si>
  <si>
    <t>3388</t>
  </si>
  <si>
    <t>FLUCINAR</t>
  </si>
  <si>
    <t>0,25MG/G UNG 15G</t>
  </si>
  <si>
    <t>48261</t>
  </si>
  <si>
    <t>3300IU/G+250IU/G DRM PLV ADS 1X20G</t>
  </si>
  <si>
    <t>KLOTRIMAZOL</t>
  </si>
  <si>
    <t>65484</t>
  </si>
  <si>
    <t>CLOTRIMAZOL AL 1%</t>
  </si>
  <si>
    <t>0,01G/G CRM 20G</t>
  </si>
  <si>
    <t>LIDOKAIN</t>
  </si>
  <si>
    <t>180555</t>
  </si>
  <si>
    <t>PROCTO-GLYVENOL</t>
  </si>
  <si>
    <t>400MG/40MG SUP 10</t>
  </si>
  <si>
    <t>PERINDOPRIL A DIURETIKA</t>
  </si>
  <si>
    <t>122690</t>
  </si>
  <si>
    <t>PRESTARIUM NEO COMBI</t>
  </si>
  <si>
    <t>5MG/1,25MG TBL FLM 90(3X30)</t>
  </si>
  <si>
    <t>269</t>
  </si>
  <si>
    <t>66820</t>
  </si>
  <si>
    <t>5MG TBL OBD 100</t>
  </si>
  <si>
    <t>167016</t>
  </si>
  <si>
    <t>SILDENAFIL TEVA</t>
  </si>
  <si>
    <t>89815</t>
  </si>
  <si>
    <t>WARFARIN</t>
  </si>
  <si>
    <t>192342</t>
  </si>
  <si>
    <t>WARFARIN PMCS</t>
  </si>
  <si>
    <t>5MG TBL NOB 100 I</t>
  </si>
  <si>
    <t>TOKOFEROL-ALFA</t>
  </si>
  <si>
    <t>10431</t>
  </si>
  <si>
    <t>VITAMIN E 200-ZENTIVA</t>
  </si>
  <si>
    <t>200MG CPS MOL 30</t>
  </si>
  <si>
    <t>*1041</t>
  </si>
  <si>
    <t>171932</t>
  </si>
  <si>
    <t>KALHOTKY ABSORPČNÍ TENA PANTS NORMAL LARGE</t>
  </si>
  <si>
    <t>BOKY 100-135CM,1010ML,10KS</t>
  </si>
  <si>
    <t>122632</t>
  </si>
  <si>
    <t>SORTIS</t>
  </si>
  <si>
    <t>80MG TBL FLM 30</t>
  </si>
  <si>
    <t>LOSARTAN A DIURETIKA</t>
  </si>
  <si>
    <t>15317</t>
  </si>
  <si>
    <t>LOZAP H</t>
  </si>
  <si>
    <t>50MG/12,5MG TBL FLM 90</t>
  </si>
  <si>
    <t>155936</t>
  </si>
  <si>
    <t>HERPESIN 400</t>
  </si>
  <si>
    <t>400MG TBL NOB 25</t>
  </si>
  <si>
    <t>155938</t>
  </si>
  <si>
    <t>HERPESIN 200</t>
  </si>
  <si>
    <t>200MG TBL NOB 25</t>
  </si>
  <si>
    <t>JODOVÁ TERAPIE</t>
  </si>
  <si>
    <t>61158</t>
  </si>
  <si>
    <t>JODID 100</t>
  </si>
  <si>
    <t>100MCG TBL NOB 100 I</t>
  </si>
  <si>
    <t>231070</t>
  </si>
  <si>
    <t>MELOXICAM MYLAN</t>
  </si>
  <si>
    <t>15MG TBL NOB 100</t>
  </si>
  <si>
    <t>152959</t>
  </si>
  <si>
    <t>TEZEO</t>
  </si>
  <si>
    <t>80MG TBL NOB 90</t>
  </si>
  <si>
    <t>CYPROTERON A ESTROGEN</t>
  </si>
  <si>
    <t>164235</t>
  </si>
  <si>
    <t>VREYA</t>
  </si>
  <si>
    <t>0,035MG/2MG TBL FLM 3X21</t>
  </si>
  <si>
    <t>28833</t>
  </si>
  <si>
    <t>2,5MG POR TBL DIS 60</t>
  </si>
  <si>
    <t>28834</t>
  </si>
  <si>
    <t>2,5MG POR TBL DIS 90</t>
  </si>
  <si>
    <t>132908</t>
  </si>
  <si>
    <t>MAGNESIUM-LAKTÁT</t>
  </si>
  <si>
    <t>86393</t>
  </si>
  <si>
    <t>0,5G TBL NOB 50</t>
  </si>
  <si>
    <t>213490</t>
  </si>
  <si>
    <t>9500IU/ML INJ SOL ISP 10X1ML</t>
  </si>
  <si>
    <t>132991</t>
  </si>
  <si>
    <t>TRAMADOL</t>
  </si>
  <si>
    <t>84262</t>
  </si>
  <si>
    <t>TRALGIT</t>
  </si>
  <si>
    <t>100MG/ML POR SOL 1X96ML+PUMPA</t>
  </si>
  <si>
    <t>87667</t>
  </si>
  <si>
    <t>VLOŽKY ABSORPČNÍ MOLIMED COMFORT MAXI</t>
  </si>
  <si>
    <t>920ML,30KS</t>
  </si>
  <si>
    <t>87657</t>
  </si>
  <si>
    <t>VLOŽKY ABSORPČNÍ TENA LADY SUPER</t>
  </si>
  <si>
    <t>850ML,30KS</t>
  </si>
  <si>
    <t>AMLODIPIN</t>
  </si>
  <si>
    <t>2954</t>
  </si>
  <si>
    <t>AGEN</t>
  </si>
  <si>
    <t>10MG TBL NOB 30</t>
  </si>
  <si>
    <t>CITALOPRAM</t>
  </si>
  <si>
    <t>94948</t>
  </si>
  <si>
    <t>SEROPRAM</t>
  </si>
  <si>
    <t>NYSTATIN, KOMBINACE</t>
  </si>
  <si>
    <t>107744</t>
  </si>
  <si>
    <t>MACMIROR COMPLEX</t>
  </si>
  <si>
    <t>100MG/40000IU/G VAG UNG 30G</t>
  </si>
  <si>
    <t>101205</t>
  </si>
  <si>
    <t>RILMENIDIN</t>
  </si>
  <si>
    <t>84360</t>
  </si>
  <si>
    <t>TENAXUM</t>
  </si>
  <si>
    <t>1MG TBL NOB 30</t>
  </si>
  <si>
    <t>59672</t>
  </si>
  <si>
    <t>100MG TBL PRO 30</t>
  </si>
  <si>
    <t>17162</t>
  </si>
  <si>
    <t>13703</t>
  </si>
  <si>
    <t>13704</t>
  </si>
  <si>
    <t>400MG TBL NOB 70</t>
  </si>
  <si>
    <t>15653</t>
  </si>
  <si>
    <t>LEVOCETIRIZIN</t>
  </si>
  <si>
    <t>124346</t>
  </si>
  <si>
    <t>CEZERA</t>
  </si>
  <si>
    <t>5MG TBL FLM 90 I</t>
  </si>
  <si>
    <t>NORETHISTERON</t>
  </si>
  <si>
    <t>216963</t>
  </si>
  <si>
    <t>NORETHISTERON ZENTIVA</t>
  </si>
  <si>
    <t>5MG TBL NOB 45</t>
  </si>
  <si>
    <t>25365</t>
  </si>
  <si>
    <t>20MG CPS ETD 28 I</t>
  </si>
  <si>
    <t>230965</t>
  </si>
  <si>
    <t>AMOXICILLIN/CLAVULANIC ACID MYLAN</t>
  </si>
  <si>
    <t>84090</t>
  </si>
  <si>
    <t>DEXAMED</t>
  </si>
  <si>
    <t>8MG/2ML INJ SOL 10X2ML</t>
  </si>
  <si>
    <t>58425</t>
  </si>
  <si>
    <t>50MG TBL FLM 30</t>
  </si>
  <si>
    <t>75633</t>
  </si>
  <si>
    <t>DICLOFENAC AL RETARD</t>
  </si>
  <si>
    <t>100MG TBL PRO 100</t>
  </si>
  <si>
    <t>MAKROGOL, KOMBINACE</t>
  </si>
  <si>
    <t>170243</t>
  </si>
  <si>
    <t>MOVIPREP</t>
  </si>
  <si>
    <t>POR PLV SOL 1+1</t>
  </si>
  <si>
    <t>METOKLOPRAMID</t>
  </si>
  <si>
    <t>93104</t>
  </si>
  <si>
    <t>10MG TBL NOB 40</t>
  </si>
  <si>
    <t>81316</t>
  </si>
  <si>
    <t>KRYTÍ S MASTÍ A STŘÍBREM ATRAUMAN AG</t>
  </si>
  <si>
    <t>10CMX10CM,3KS</t>
  </si>
  <si>
    <t>45776</t>
  </si>
  <si>
    <t>PUNČOCHY KOMPRESNÍ STEHENNÍ II.K.T.</t>
  </si>
  <si>
    <t>AVICENUM 360 A-G ANTIMIKROBIÁLNÍ SANITIZED,UZAVŘENÁ/OTEVŘENÁ,SAMODRŽÍCÍ KRAJKA</t>
  </si>
  <si>
    <t>93018</t>
  </si>
  <si>
    <t>20MG TBL FLM 100</t>
  </si>
  <si>
    <t>218834</t>
  </si>
  <si>
    <t>CONCOR 10</t>
  </si>
  <si>
    <t>DEXAMETHASON A ANTIINFEKTIVA</t>
  </si>
  <si>
    <t>2546</t>
  </si>
  <si>
    <t>MAXITROL</t>
  </si>
  <si>
    <t>OPH GTT SUS 1X5ML</t>
  </si>
  <si>
    <t>ETAMSYLÁT</t>
  </si>
  <si>
    <t>40538</t>
  </si>
  <si>
    <t>DICYNONE 500</t>
  </si>
  <si>
    <t>500MG CPS DUR 30</t>
  </si>
  <si>
    <t>132824</t>
  </si>
  <si>
    <t>BONADEA</t>
  </si>
  <si>
    <t>187425</t>
  </si>
  <si>
    <t>50MCG TBL NOB 100</t>
  </si>
  <si>
    <t>82864</t>
  </si>
  <si>
    <t>SÁČEK URINÁLNÍ SBĚRNÝ</t>
  </si>
  <si>
    <t>2000ML,SPOJOVACÍ HADICE 90-130CM,STERILNÍ,S VÝPUSTÍ,850407,850418,V BAL.75KS</t>
  </si>
  <si>
    <t>89024</t>
  </si>
  <si>
    <t>DICLOFENAC AL 50</t>
  </si>
  <si>
    <t>50MG TBL ENT 20</t>
  </si>
  <si>
    <t>132524</t>
  </si>
  <si>
    <t>CITALEC 20 ZENTIVA</t>
  </si>
  <si>
    <t>20MG TBL FLM 60</t>
  </si>
  <si>
    <t>1012</t>
  </si>
  <si>
    <t>75631</t>
  </si>
  <si>
    <t>190970</t>
  </si>
  <si>
    <t>TRIPLIXAM</t>
  </si>
  <si>
    <t>10MG/2,5MG/5MG TBL FLM 90(3X30)</t>
  </si>
  <si>
    <t>28341</t>
  </si>
  <si>
    <t>15MG TBL PRO 28 I</t>
  </si>
  <si>
    <t>201970</t>
  </si>
  <si>
    <t>PAMYCON NA PŘÍPRAVU KAPEK</t>
  </si>
  <si>
    <t>33000IU/2500IU DRM PLV SOL 1</t>
  </si>
  <si>
    <t>62321</t>
  </si>
  <si>
    <t>200MG SUP 14</t>
  </si>
  <si>
    <t>MEBENDAZOL</t>
  </si>
  <si>
    <t>122198</t>
  </si>
  <si>
    <t>VERMOX</t>
  </si>
  <si>
    <t>100MG TBL NOB 6</t>
  </si>
  <si>
    <t>PIRACETAM</t>
  </si>
  <si>
    <t>56779</t>
  </si>
  <si>
    <t>GERATAM</t>
  </si>
  <si>
    <t>800MG TBL FLM 60</t>
  </si>
  <si>
    <t>91291</t>
  </si>
  <si>
    <t>40MG/ML+8MG/ML SIR 100ML</t>
  </si>
  <si>
    <t>171934</t>
  </si>
  <si>
    <t>KALHOTKY ABSORPČNÍ TENA PANTS PLUS XXS</t>
  </si>
  <si>
    <t>BOKY 40-70CM,1340ML,14KS</t>
  </si>
  <si>
    <t>93926</t>
  </si>
  <si>
    <t>KATÉTR POTAŽENÝ JEDNORÁZOVÝ SPEEDICATH DĚTSKÝ</t>
  </si>
  <si>
    <t>CH 6,30 KS</t>
  </si>
  <si>
    <t>ANTIBIOTIKA V KOMBINACI S OSTATNÍMI LÉČIVY</t>
  </si>
  <si>
    <t>1077</t>
  </si>
  <si>
    <t>OPHTHALMO-FRAMYKOIN COMP.</t>
  </si>
  <si>
    <t>231955</t>
  </si>
  <si>
    <t>125MG POR GRA SUS 50ML</t>
  </si>
  <si>
    <t>184035</t>
  </si>
  <si>
    <t>10G POR PLV SOL SCC 20</t>
  </si>
  <si>
    <t>225974</t>
  </si>
  <si>
    <t>231612</t>
  </si>
  <si>
    <t>STŘÍBRNÁ SŮL SULFADIAZINU, KOMBINACE</t>
  </si>
  <si>
    <t>14872</t>
  </si>
  <si>
    <t>IALUGEN PLUS</t>
  </si>
  <si>
    <t>0,5MG/G+10MG/G LIG IPR 5</t>
  </si>
  <si>
    <t>140835</t>
  </si>
  <si>
    <t>STERILNÍ MOČOVÝ PRO ŽENY, 238306 - 16, CH06 (2,0MM) - CH16 (5,3MM)</t>
  </si>
  <si>
    <t>19757</t>
  </si>
  <si>
    <t>0,5MG/G UNG 30G</t>
  </si>
  <si>
    <t>42845</t>
  </si>
  <si>
    <t>17433</t>
  </si>
  <si>
    <t>230583</t>
  </si>
  <si>
    <t>500MG TBL FLM 180</t>
  </si>
  <si>
    <t>ESTRIOL</t>
  </si>
  <si>
    <t>186668</t>
  </si>
  <si>
    <t>OVESTIN</t>
  </si>
  <si>
    <t>1MG/G VAG CRM 15G+APL</t>
  </si>
  <si>
    <t>2668</t>
  </si>
  <si>
    <t>OPHTHALMO-HYDROCORTISON LÉČIVA</t>
  </si>
  <si>
    <t>5MG/G OPH UNG 5G</t>
  </si>
  <si>
    <t>HYDROKORTISON-BUTYRÁT</t>
  </si>
  <si>
    <t>9305</t>
  </si>
  <si>
    <t>LOCOID 0,1%</t>
  </si>
  <si>
    <t>1MG/G CRM 30G</t>
  </si>
  <si>
    <t>IMIPRAMIN</t>
  </si>
  <si>
    <t>176807</t>
  </si>
  <si>
    <t>MELIPRAMIN</t>
  </si>
  <si>
    <t>25MG TBL FLM 50</t>
  </si>
  <si>
    <t>17805</t>
  </si>
  <si>
    <t>6MG CPS DUR 30</t>
  </si>
  <si>
    <t>230629</t>
  </si>
  <si>
    <t>76487</t>
  </si>
  <si>
    <t>HYTRIN</t>
  </si>
  <si>
    <t>5MG TBL NOB 28</t>
  </si>
  <si>
    <t>*1012</t>
  </si>
  <si>
    <t>*7005</t>
  </si>
  <si>
    <t>87118</t>
  </si>
  <si>
    <t>VLOŽKY ABSORPČNÍ MOLIMED AIR ACTIVE MIDI</t>
  </si>
  <si>
    <t>490ML,14KS</t>
  </si>
  <si>
    <t>171930</t>
  </si>
  <si>
    <t>KALHOTKY ABSORPČNÍ TENA PANTS NORMAL SMALL</t>
  </si>
  <si>
    <t>BOKY 65-85CM,1010ML,15KS</t>
  </si>
  <si>
    <t>171931</t>
  </si>
  <si>
    <t>KALHOTKY ABSORPČNÍ TENA PANTS NORMAL MEDIUM</t>
  </si>
  <si>
    <t>BOKY 80-110CM,1010ML,10KS</t>
  </si>
  <si>
    <t>140692</t>
  </si>
  <si>
    <t>NELATON, STERIL., IHNED K POUŽITÍ, ANTIREFLUX. CHLOPEŇ,CH08-18, D.50 CM, 30KS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</si>
  <si>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</si>
  <si>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</si>
  <si>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</si>
  <si>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</si>
  <si>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</si>
  <si>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</si>
  <si>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L02BB03 - BIKALUTAMID</t>
  </si>
  <si>
    <t>G04CB01 - FINASTERID</t>
  </si>
  <si>
    <t>J01FA10 - AZITHROMYCIN</t>
  </si>
  <si>
    <t>C02CA04 - DOXAZOSIN</t>
  </si>
  <si>
    <t>C09BX01 - PERINDOPRIL, AMLODIPIN A INDAPAMID</t>
  </si>
  <si>
    <t>C10AA05 - ATORVASTATIN</t>
  </si>
  <si>
    <t>C01EB15 - TRIMETAZIDIN</t>
  </si>
  <si>
    <t>R06AX27 - DESLORATADIN</t>
  </si>
  <si>
    <t>N06AB04 - CITALOPRAM</t>
  </si>
  <si>
    <t>C09DA01 - LOSARTAN A DIURETIKA</t>
  </si>
  <si>
    <t>C09DB04 - TELMISARTAN A AMLODIPIN</t>
  </si>
  <si>
    <t>R03AC02 - SALBUTAMOL</t>
  </si>
  <si>
    <t>G04BD08 - SOLIFENACIN</t>
  </si>
  <si>
    <t>M01AC06 - MELOXIKAM</t>
  </si>
  <si>
    <t>C07AB05 - BETAXOLOL</t>
  </si>
  <si>
    <t>R03AK07 - FORMOTEROL A BUDESONID</t>
  </si>
  <si>
    <t>C09CA01 - LOSARTAN</t>
  </si>
  <si>
    <t>N07CA01 - BETAHISTIN</t>
  </si>
  <si>
    <t>R05CB06 - AMBROXOL</t>
  </si>
  <si>
    <t>C08CA01 - AMLODIPIN</t>
  </si>
  <si>
    <t>C01BC03 - PROPAFENON</t>
  </si>
  <si>
    <t>N02AJ13 - TRAMADOL A PARACETAMOL</t>
  </si>
  <si>
    <t>A06AD11 - LAKTULOSA</t>
  </si>
  <si>
    <t>B01AA03 - WARFARIN</t>
  </si>
  <si>
    <t>H03AA01 - SODNÁ SŮL LEVOTHYROXINU</t>
  </si>
  <si>
    <t>C02AC05 - MOXONIDIN</t>
  </si>
  <si>
    <t>L02BA01 - TAMOXIFEN</t>
  </si>
  <si>
    <t>L02BB03</t>
  </si>
  <si>
    <t>G04BD08</t>
  </si>
  <si>
    <t>J01FA10</t>
  </si>
  <si>
    <t>A06AD11</t>
  </si>
  <si>
    <t>C02CA04</t>
  </si>
  <si>
    <t>C10AA05</t>
  </si>
  <si>
    <t>G04CB01</t>
  </si>
  <si>
    <t>H03AA01</t>
  </si>
  <si>
    <t>M01AC06</t>
  </si>
  <si>
    <t>C08CA01</t>
  </si>
  <si>
    <t>N06AB04</t>
  </si>
  <si>
    <t>L02BA01</t>
  </si>
  <si>
    <t>C01BC03</t>
  </si>
  <si>
    <t>C07AB05</t>
  </si>
  <si>
    <t>R05CB06</t>
  </si>
  <si>
    <t>C09CA01</t>
  </si>
  <si>
    <t>R06AX27</t>
  </si>
  <si>
    <t>C09DB04</t>
  </si>
  <si>
    <t>C09BX01</t>
  </si>
  <si>
    <t>R03AK07</t>
  </si>
  <si>
    <t>C01EB15</t>
  </si>
  <si>
    <t>N07CA01</t>
  </si>
  <si>
    <t>N02AJ13</t>
  </si>
  <si>
    <t>C02AC05</t>
  </si>
  <si>
    <t>R03AC02</t>
  </si>
  <si>
    <t>B01AA03</t>
  </si>
  <si>
    <t>C09DA01</t>
  </si>
  <si>
    <t>Přehled plnění PL - Preskripce léčivých přípravků - orientační přehled</t>
  </si>
  <si>
    <t>50115003 - TEP (Z518)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</si>
  <si>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</si>
  <si>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</si>
  <si>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</si>
  <si>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</si>
  <si>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</si>
  <si>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</si>
  <si>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</si>
  <si>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</si>
  <si>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</si>
  <si>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</si>
  <si>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</si>
  <si>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</si>
  <si>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</si>
  <si>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</si>
  <si>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</si>
  <si>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</si>
  <si>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1262</t>
  </si>
  <si>
    <t>UROL: operační sál - lokální</t>
  </si>
  <si>
    <t>UROL: operační sál - lokální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</si>
  <si>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</si>
  <si>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</si>
  <si>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</si>
  <si>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</si>
  <si>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</si>
  <si>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</si>
  <si>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</si>
  <si>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</si>
  <si>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DG127</t>
  </si>
  <si>
    <t>NefroPhan Leuco</t>
  </si>
  <si>
    <t>396404</t>
  </si>
  <si>
    <t>-Zinek práškový k likvidaci rtuti 25g</t>
  </si>
  <si>
    <t>50115050</t>
  </si>
  <si>
    <t>obvazový materiál (Z502)</t>
  </si>
  <si>
    <t>ZD168</t>
  </si>
  <si>
    <t>Gáza skládaná 8 cm x 17 cm karton á 1700 ks 11010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</si>
  <si>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</si>
  <si>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</si>
  <si>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</si>
  <si>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</si>
  <si>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</si>
  <si>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</si>
  <si>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</si>
  <si>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</si>
  <si>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</si>
  <si>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</si>
  <si>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ZQ157</t>
  </si>
  <si>
    <t>Krytí 7D-Fix - fixace I.V.kanyl netkaný textil a fólie sterilní 7,2 x 9 cm bal. á 100 ks (náhrada za tegaderm) 812009</t>
  </si>
  <si>
    <t>ZD599</t>
  </si>
  <si>
    <t>Krytí atrauman 7,5 x 10 cm bal. á 10 ks 499513</t>
  </si>
  <si>
    <t>ZD482</t>
  </si>
  <si>
    <t>Krytí filmové transparentní Opsite spray 240 ml bal. á 12 ks 66004980 - do konce ledna 2019</t>
  </si>
  <si>
    <t>ZK404</t>
  </si>
  <si>
    <t>Krytí prontosan roztok 350 ml 400416</t>
  </si>
  <si>
    <t>ZC702</t>
  </si>
  <si>
    <t>Krytí tegaderm   6,0 cm x  7,0 cm bal. á 100 ks 1624W</t>
  </si>
  <si>
    <t>ZA562</t>
  </si>
  <si>
    <t>Náplast cosmopor i. v. 6 x 8 cm bal. á 50 ks 9008054</t>
  </si>
  <si>
    <t>ZI558</t>
  </si>
  <si>
    <t>Náplast curapor   7 x   5 cm 32912  (22120,  náhrada za cosmopor )</t>
  </si>
  <si>
    <t>ZI601</t>
  </si>
  <si>
    <t>Náplast curapor 10 x 20 cm 32915 ( náhrada za cosmopor )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</si>
  <si>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</si>
  <si>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</si>
  <si>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</si>
  <si>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</si>
  <si>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ZB084</t>
  </si>
  <si>
    <t>Náplast transpore 2,50 cm x 9,14 m 1527-1 - nahrazeno ZQ117</t>
  </si>
  <si>
    <t>ZN477</t>
  </si>
  <si>
    <t>Obinadlo elastické universal 12 cm x 5 m 1323100314</t>
  </si>
  <si>
    <t>ZA339</t>
  </si>
  <si>
    <t>Obinadlo hydrofilní   8 cm x   5 m 13006</t>
  </si>
  <si>
    <t>ZN091</t>
  </si>
  <si>
    <t>Obvaz elastický síťový CareFix Tube k zajištění a ochraně fixace IV kanyl vel. M bal. á 15 ks 0151 M</t>
  </si>
  <si>
    <t>ZA435</t>
  </si>
  <si>
    <t>Polštářek vatový v gáze 10 x 15 cm 15002</t>
  </si>
  <si>
    <t>ZD109</t>
  </si>
  <si>
    <t>Tampon menstruační bal. á 16 ks 7091164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</si>
  <si>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</si>
  <si>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</si>
  <si>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</si>
  <si>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</si>
  <si>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</si>
  <si>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</si>
  <si>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</si>
  <si>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</si>
  <si>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ZB772</t>
  </si>
  <si>
    <t>Adaptér přechodka luer 450070</t>
  </si>
  <si>
    <t>ZN618</t>
  </si>
  <si>
    <t>Brýle kyslíkové pro dospělé bal. á 100 ks A0100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</si>
  <si>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</si>
  <si>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</si>
  <si>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</si>
  <si>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</si>
  <si>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</si>
  <si>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</si>
  <si>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ZQ249</t>
  </si>
  <si>
    <t>Hadička spojovací HS 1,8 x 1800 mm LL DEPH free 2200 180 ND</t>
  </si>
  <si>
    <t>ZQ251</t>
  </si>
  <si>
    <t>Hadička spojovací HS 1,8 x 1800 mm UNIV DEPH free 2201 180 ND</t>
  </si>
  <si>
    <t>ZQ250</t>
  </si>
  <si>
    <t>Hadička spojovací HS 1,8 x 450 mm UNIV DEPH free 2201 045 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</si>
  <si>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</si>
  <si>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</si>
  <si>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</si>
  <si>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</si>
  <si>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</si>
  <si>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</si>
  <si>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</si>
  <si>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</si>
  <si>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</si>
  <si>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</si>
  <si>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</si>
  <si>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</si>
  <si>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ZB553</t>
  </si>
  <si>
    <t>Láhev redon hi-vac 400 ml-kompletní 05.000.22.803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</si>
  <si>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</si>
  <si>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</si>
  <si>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</si>
  <si>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</si>
  <si>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</si>
  <si>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</si>
  <si>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</si>
  <si>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</si>
  <si>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ZA897</t>
  </si>
  <si>
    <t>Nůž na stehy sterilní  krátký bal. á 100 ks 11.000.00.010</t>
  </si>
  <si>
    <t>ZQ138</t>
  </si>
  <si>
    <t>Nůžky chirurgické rovné hrotnaté 150 mm TK-AJ 025-15</t>
  </si>
  <si>
    <t>ZQ143</t>
  </si>
  <si>
    <t>Pinzeta anatomická rovná úzká 145 mm TK-BA 100-14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</si>
  <si>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</si>
  <si>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</si>
  <si>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</si>
  <si>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</si>
  <si>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</si>
  <si>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</si>
  <si>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</si>
  <si>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</si>
  <si>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</si>
  <si>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</si>
  <si>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</si>
  <si>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</si>
  <si>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</si>
  <si>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</si>
  <si>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</si>
  <si>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</si>
  <si>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</si>
  <si>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</si>
  <si>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</si>
  <si>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</si>
  <si>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ZO766</t>
  </si>
  <si>
    <t>Stříkačka injekční předplněná 0,9% NaCl 10 ml Omniflush dezinfekčním uzávěrem SwabCap bal. á 100 ks EM3513576SC (domluvená cena s Dr. Štěpán B/B)</t>
  </si>
  <si>
    <t>ZQ967</t>
  </si>
  <si>
    <t>Stříkačka inzulínová 0,5 ml s jehlou 29 G sterilní bal. á 100 ks IS0529G</t>
  </si>
  <si>
    <t>ZQ040</t>
  </si>
  <si>
    <t>Stříkačka inzulínová 1 ml s jehlou 29 G bal. á 100 ks IS1029G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</si>
  <si>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</si>
  <si>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</si>
  <si>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</si>
  <si>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</si>
  <si>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</si>
  <si>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</si>
  <si>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</si>
  <si>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</si>
  <si>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</si>
  <si>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</si>
  <si>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</si>
  <si>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</si>
  <si>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</si>
  <si>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</si>
  <si>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</si>
  <si>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</si>
  <si>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</si>
  <si>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</si>
  <si>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</si>
  <si>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</si>
  <si>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</si>
  <si>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</si>
  <si>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</si>
  <si>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</si>
  <si>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</si>
  <si>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</si>
  <si>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</si>
  <si>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</si>
  <si>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</si>
  <si>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</si>
  <si>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</si>
  <si>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</si>
  <si>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</si>
  <si>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</si>
  <si>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</si>
  <si>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</si>
  <si>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</si>
  <si>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</si>
  <si>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</si>
  <si>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</si>
  <si>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</si>
  <si>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</si>
  <si>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</si>
  <si>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</si>
  <si>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</si>
  <si>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</si>
  <si>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</si>
  <si>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</si>
  <si>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</si>
  <si>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</si>
  <si>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</si>
  <si>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</si>
  <si>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</si>
  <si>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</si>
  <si>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</si>
  <si>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</si>
  <si>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</si>
  <si>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</si>
  <si>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</si>
  <si>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</si>
  <si>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50115070</t>
  </si>
  <si>
    <t>ZPr - katetry ostatní (Z513)</t>
  </si>
  <si>
    <t>ZD310</t>
  </si>
  <si>
    <t>Katetr CVC 2 lumen 7 Fr x 20 cm bal. á 10 ks CV-16702</t>
  </si>
  <si>
    <t>ZD829</t>
  </si>
  <si>
    <t>Bandáž evelína pod sádru 1321303125</t>
  </si>
  <si>
    <t>ZI599</t>
  </si>
  <si>
    <t>Náplast curapor 10 x   8 cm 32913 ( 22121,  náhrada za cosmopor )</t>
  </si>
  <si>
    <t>ZH012</t>
  </si>
  <si>
    <t>Náplast micropore 2,50 cm x 9,10 m 840W-1</t>
  </si>
  <si>
    <t>ZQ117</t>
  </si>
  <si>
    <t>Náplast transparentní Airoplast cívka 2,5 cm x 9,14 m (náhrada za transpore) P-AIRO2591</t>
  </si>
  <si>
    <t>ZO381</t>
  </si>
  <si>
    <t>Adaptér ke světelnému zdroji Olymp./ACMI B00-21116-63</t>
  </si>
  <si>
    <t>ZE248</t>
  </si>
  <si>
    <t>Adaptér Olympus / ACMI spec. model B00-21010-95</t>
  </si>
  <si>
    <t>KC451</t>
  </si>
  <si>
    <t>drát vodící  LUNDERQUIST 0,035 150J D00RE420780</t>
  </si>
  <si>
    <t>KI379</t>
  </si>
  <si>
    <t>drát vodící rovný "lunderquist",J, 90cm teflon á 5 ks PTC-J3-C-F15-035-90</t>
  </si>
  <si>
    <t>KI377</t>
  </si>
  <si>
    <t>drát vodící rovný hydrofilní SP Medical á 5 ks Hy-N-So-035-H-150</t>
  </si>
  <si>
    <t>KD634</t>
  </si>
  <si>
    <t>drát zaváděcí MEM:IQ35F150S/A</t>
  </si>
  <si>
    <t>KB698</t>
  </si>
  <si>
    <t>drén - set epicistostomický EPI 12ch AJ7112</t>
  </si>
  <si>
    <t>KH808</t>
  </si>
  <si>
    <t>drén epicystomický sada punkční EPI 14 Ch SU-121640</t>
  </si>
  <si>
    <t>KI385</t>
  </si>
  <si>
    <t>drén nefrostomický - náhradní k nefrosetu BALTON 16F á 5 ks KNEF16F</t>
  </si>
  <si>
    <t>KI386</t>
  </si>
  <si>
    <t>drén nefrostomický - náhradní k nefrosetu BALTON 18F á 5 ks KNEF18F</t>
  </si>
  <si>
    <t>KB775</t>
  </si>
  <si>
    <t>drén nefrostomický 9 set D00RP400950</t>
  </si>
  <si>
    <t>KB756</t>
  </si>
  <si>
    <t>drén nefrostomický 9,0 ch výměnný RP410950 D00RP410950</t>
  </si>
  <si>
    <t>KI381</t>
  </si>
  <si>
    <t>drén nefrostomický BALTON 12F á 5s ZNEF12F</t>
  </si>
  <si>
    <t>KI380</t>
  </si>
  <si>
    <t>drén nefrostomický BALTON 9F á 5s ZNEF9F</t>
  </si>
  <si>
    <t>ZN249</t>
  </si>
  <si>
    <t>Držák skalpelových čepelek č. 3 PL87-103</t>
  </si>
  <si>
    <t>ZQ248</t>
  </si>
  <si>
    <t>Hadička spojovací HS 1,8 x 450 mm LL DEPH free 2200 045 ND</t>
  </si>
  <si>
    <t>KB765</t>
  </si>
  <si>
    <t>hadička spojovací ND D00RE450106</t>
  </si>
  <si>
    <t>KD842</t>
  </si>
  <si>
    <t>jehla punkční Renodrain D00RE440720</t>
  </si>
  <si>
    <t>ZD873</t>
  </si>
  <si>
    <t>Katetr cystometrický 2 cestný tieman zahnutý bal. á 10 ks ZYS210</t>
  </si>
  <si>
    <t>ZP298</t>
  </si>
  <si>
    <t>Katetr cystometrický 7 Ch x 40 cm nelaton bal. á 10 ks 395751-ZYS-200</t>
  </si>
  <si>
    <t>ZA706</t>
  </si>
  <si>
    <t>Katetr močový foley 18CH bal. á 12 ks 1394-02</t>
  </si>
  <si>
    <t>ZF985</t>
  </si>
  <si>
    <t>Katetr močový foley 24CH bal. á 12 ks 1620-02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</si>
  <si>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</si>
  <si>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</si>
  <si>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</si>
  <si>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</si>
  <si>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</si>
  <si>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</si>
  <si>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</si>
  <si>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</si>
  <si>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</si>
  <si>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</si>
  <si>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</si>
  <si>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</si>
  <si>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</si>
  <si>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</si>
  <si>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ZB891</t>
  </si>
  <si>
    <t>Katetr močový tiemann 18CH s balonkem bal. á 12 ks 9818-02</t>
  </si>
  <si>
    <t>ZB892</t>
  </si>
  <si>
    <t>Katetr močový tiemann 20CH s balonkem bal. á 12 ks 9820-02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</si>
  <si>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</si>
  <si>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</si>
  <si>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</si>
  <si>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</si>
  <si>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KI851</t>
  </si>
  <si>
    <t>katetr náhradní 14F k nefrosetu BALTON KNEF14F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</si>
  <si>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</si>
  <si>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</si>
  <si>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</si>
  <si>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</si>
  <si>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ZL105</t>
  </si>
  <si>
    <t>Nástavec pro odběr moče ke zkumavce vacuete 450251</t>
  </si>
  <si>
    <t>ZF853</t>
  </si>
  <si>
    <t>Nožík fasciální 090070 (dřív.k.č. G14519)</t>
  </si>
  <si>
    <t>ZQ140</t>
  </si>
  <si>
    <t>Nůžky oční rovné 115 mm TK-AK 432-11</t>
  </si>
  <si>
    <t>ZQ016</t>
  </si>
  <si>
    <t>Ochrana ultrazvukových sond vaginálních - suchá latex bal. á 200 ks I1002</t>
  </si>
  <si>
    <t>ZA756</t>
  </si>
  <si>
    <t>Prst vyšetřovací s manžetou 9031</t>
  </si>
  <si>
    <t>ZK457</t>
  </si>
  <si>
    <t>Set promývací dvoucestný pro urologii M060770S</t>
  </si>
  <si>
    <t>KK958</t>
  </si>
  <si>
    <t>set renální a nefrostomický katetr s balónkem se styletem silikon 12 Fr / 25 cm / 2 ml NE-291805</t>
  </si>
  <si>
    <t>KK957</t>
  </si>
  <si>
    <t>set renální a nefrostomický katetr s balónkem se styletem silikon 12 Fr/ 25 cm / 2 ml NE-291205</t>
  </si>
  <si>
    <t>KK953</t>
  </si>
  <si>
    <t>Set renální a nefrostomický katetr s balónkem silikon 10 Fr / 40 cm / 1,5 ml NE-261005</t>
  </si>
  <si>
    <t>KK955</t>
  </si>
  <si>
    <t>set renální a nefrostomický katetr s balónkem silikon 18 Fr / 40 cm / 5 ml NE-261805</t>
  </si>
  <si>
    <t>KK956</t>
  </si>
  <si>
    <t>set renální a nefrostomický punkční sada katetr s balónkem 10 Fr/40 cm/1,5 ml + vodič + jehla + dilatátory RE-401033</t>
  </si>
  <si>
    <t>ZD616</t>
  </si>
  <si>
    <t>Set sterilní pro močovou katetrizaci+ aqua permanent 4 Mediset 753882</t>
  </si>
  <si>
    <t>ZN854</t>
  </si>
  <si>
    <t>Stříkačka injekční arteriální 3 ml bez jehly s heparinem bal. á 100 ks safePICO Aspirator 956-622</t>
  </si>
  <si>
    <t>ZB822</t>
  </si>
  <si>
    <t>Tampon odběrový plastová tyčinka bal. á 100 ks 155C (1656) - povoleno pouze pro urologii, oční klinika, HOK</t>
  </si>
  <si>
    <t>ZK640</t>
  </si>
  <si>
    <t>Těsnění bal. á 10 ks 8801</t>
  </si>
  <si>
    <t>ZC732</t>
  </si>
  <si>
    <t>Vzduchovod ústní guedell 70 mm 24104</t>
  </si>
  <si>
    <t>ZC733</t>
  </si>
  <si>
    <t>Vzduchovod ústní guedell 80 mm 24105</t>
  </si>
  <si>
    <t>ZB777</t>
  </si>
  <si>
    <t>Zkumavka červená 3,5 ml gel 454071</t>
  </si>
  <si>
    <t>ZB761</t>
  </si>
  <si>
    <t>Zkumavka červená 4 ml 454092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</si>
  <si>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</si>
  <si>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</si>
  <si>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</si>
  <si>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</si>
  <si>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ZQ716</t>
  </si>
  <si>
    <t>Set urodynamický malý k urodynamickému přístroji UROMIC Samba jednorázový bal. á 25 ks MU9109</t>
  </si>
  <si>
    <t>ZQ717</t>
  </si>
  <si>
    <t>Snímač tlaku MMT k urodynamickému přístroji UROMIC Samba jednorázový bal. á 50 ks MA9201</t>
  </si>
  <si>
    <t>50115064</t>
  </si>
  <si>
    <t>ZPr - šicí materiál (Z529)</t>
  </si>
  <si>
    <t>ZB650</t>
  </si>
  <si>
    <t>Šití mersilene gr 1 bal. á 36 ks EH6856H</t>
  </si>
  <si>
    <t>ZQ311</t>
  </si>
  <si>
    <t>Jehla bioptická evocore (T) 18G x 300 mm EC18300(T)</t>
  </si>
  <si>
    <t>ZB168</t>
  </si>
  <si>
    <t>Jehla chirurgická 0,9 x 36 B10</t>
  </si>
  <si>
    <t>ZA836</t>
  </si>
  <si>
    <t>Jehla injekční 0,9 x 70 mm žlutá 4665791</t>
  </si>
  <si>
    <t>ZK683</t>
  </si>
  <si>
    <t>Rukavice operační latex bez pudru chlorované sterilní ansell gammex PF sensitive vel. 7,0 bal. á 50 párů 330051070</t>
  </si>
  <si>
    <t>ZN130</t>
  </si>
  <si>
    <t>Rukavice operační latex bez pudru sterilní  PF ansell gammex vel. 6,0 330048060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</si>
  <si>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</si>
  <si>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</si>
  <si>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</si>
  <si>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</si>
  <si>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</si>
  <si>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</si>
  <si>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</si>
  <si>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</si>
  <si>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KB711</t>
  </si>
  <si>
    <t>cévka ureterální 7F AC5207</t>
  </si>
  <si>
    <t>KB722</t>
  </si>
  <si>
    <t>cévka ureterální k sigm. 6ch/155 AC4106</t>
  </si>
  <si>
    <t>KK548</t>
  </si>
  <si>
    <t>katetr balonkový Folysil mužský rovný, balonek 10 ml/CH18, 41 cm dlouhý AA7118</t>
  </si>
  <si>
    <t>KK549</t>
  </si>
  <si>
    <t>katetr balonkový Folysil mužský rovný, balonek 10 ml/CH20, 41 cm dlouhý AA7120</t>
  </si>
  <si>
    <t>KK559</t>
  </si>
  <si>
    <t>katetr balonkový Folysil Tiemann balonek 10 ml/CH12 40 cm AA6312</t>
  </si>
  <si>
    <t>KI234</t>
  </si>
  <si>
    <t>katetr balónkový nefrostomický PET + manometr BD3020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</si>
  <si>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</si>
  <si>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</si>
  <si>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</si>
  <si>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</si>
  <si>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</si>
  <si>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</si>
  <si>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</si>
  <si>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</si>
  <si>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KK556</t>
  </si>
  <si>
    <t>katetr balonkový prostatický Dufour 3 konce hydro X-flow sil., balonek 80 ml/CH20 XB6L20</t>
  </si>
  <si>
    <t>KI847</t>
  </si>
  <si>
    <t>katetr Folysil Tiemann, CH14 balonek 10 ml AA6314</t>
  </si>
  <si>
    <t>KI848</t>
  </si>
  <si>
    <t>katetr Folysil Tiemann, CH16 balonek 10 ml AA6316</t>
  </si>
  <si>
    <t>KK544</t>
  </si>
  <si>
    <t>katetr intervenční hydrofobní Neoplex, mekký konec 70 cm / CH4.8 ACR205</t>
  </si>
  <si>
    <t>KD586</t>
  </si>
  <si>
    <t>katetr močový pro ženy 100Ch.10/18 MPI:100010</t>
  </si>
  <si>
    <t>KD587</t>
  </si>
  <si>
    <t>katetr močový pro ženy 100Ch.12/18 MPI:100012</t>
  </si>
  <si>
    <t>KD594</t>
  </si>
  <si>
    <t>katetr nelaton Ch14 MPI:110014</t>
  </si>
  <si>
    <t>KD596</t>
  </si>
  <si>
    <t>katetr nelaton Ch18 MPI:110018</t>
  </si>
  <si>
    <t>KD598</t>
  </si>
  <si>
    <t>katetr nelaton Ch22 MPI:110022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</si>
  <si>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</si>
  <si>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</si>
  <si>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</si>
  <si>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</si>
  <si>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</si>
  <si>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</si>
  <si>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</si>
  <si>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</si>
  <si>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KB718</t>
  </si>
  <si>
    <t>katetr UD 6ch 2cestný AH5106</t>
  </si>
  <si>
    <t>KB720</t>
  </si>
  <si>
    <t>katetr UD rektální 10ch AH4810</t>
  </si>
  <si>
    <t>50115075</t>
  </si>
  <si>
    <t>ZPr - stenty (Z538)</t>
  </si>
  <si>
    <t>KK731</t>
  </si>
  <si>
    <t>katétr ureterální ROCA JJ Gold 6CH jednoroční, set ROJG4690ST</t>
  </si>
  <si>
    <t>KK732</t>
  </si>
  <si>
    <t>katétr ureterální ROCA JJ Gold 7CH jednoroční, set ROJG4790ST</t>
  </si>
  <si>
    <t>KK728</t>
  </si>
  <si>
    <t>katétr ureterální ROCA JJ Silver 6CH 24 cm jednoroční, set ROJS0624ST</t>
  </si>
  <si>
    <t>KK727</t>
  </si>
  <si>
    <t>katétr ureterální ROCA JJ Silver 6CH 26 cm jednoroční, set ROJS0626ST</t>
  </si>
  <si>
    <t>KK726</t>
  </si>
  <si>
    <t>katétr ureterální ROCA JJ Silver 6CH 28 cm jednoroční, set ROJS0628ST</t>
  </si>
  <si>
    <t>KJ917</t>
  </si>
  <si>
    <t>katetr vodící double loop JJ Biosoft Duo O/O fixační drát CH6,0 28 cm puscher zámek BNAA65</t>
  </si>
  <si>
    <t>KJ977</t>
  </si>
  <si>
    <t>katetr vodící double loop JJ Polyuretan rigid O/O fixační drát CH4,8 26 cm jedn. puscher BNBA54</t>
  </si>
  <si>
    <t>KJ978</t>
  </si>
  <si>
    <t>katetr vodící double loop JJ Polyuretan rigid O/O fixační drát CH4,8 28 cm jedn. puscher BNBA55</t>
  </si>
  <si>
    <t>KJ979</t>
  </si>
  <si>
    <t>katetr vodící double loop JJ Polyuretan rigid O/O fixační drát CH4,8 30 cm jedn. puscher BNBA56</t>
  </si>
  <si>
    <t>KJ898</t>
  </si>
  <si>
    <t>katetr vodící double loop JJ Polyuretan rigid O/O fixační drát CH6,0 26 cm jedn. puscher BNBA64</t>
  </si>
  <si>
    <t>KJ899</t>
  </si>
  <si>
    <t>katetr vodící double loop JJ Polyuretan rigid O/O fixační drát CH6,0 28 cm jedn. puscher BNBA65</t>
  </si>
  <si>
    <t>KJ900</t>
  </si>
  <si>
    <t>katetr vodící double loop JJ Polyuretan rigid O/O fixační drát CH6,0 30 cm jedn. puscher BNBA66</t>
  </si>
  <si>
    <t>KL080</t>
  </si>
  <si>
    <t>katetr vodící double loop JJ Vortek O/O fixační drát CH6,0 26 cm pusher zámek ACB1D4</t>
  </si>
  <si>
    <t>KL081</t>
  </si>
  <si>
    <t>katetr vodící double loop JJ Vortek O/O fixační drát CH6,0 28 cm pusher zámek ACB1D5</t>
  </si>
  <si>
    <t>KL084</t>
  </si>
  <si>
    <t>katetr vodící double loop JJ Vortek O/O fixační drát CH7,0 26 cm pusher zámek ACB1E4</t>
  </si>
  <si>
    <t>KL085</t>
  </si>
  <si>
    <t>katetr vodící double loop JJ Vortek O/O fixační drát CH7,0 28 cm pusher zámek ACB1E5</t>
  </si>
  <si>
    <t>KL082</t>
  </si>
  <si>
    <t>katetr vodící double loop JJ Vortek O/O fixační drát CH8,0 26 cm pusher zámek ACB1F4</t>
  </si>
  <si>
    <t>KL083</t>
  </si>
  <si>
    <t>katetr vodící double loop JJ Vortek O/O fixační drát CH8,0 28 cm pusher zámek ACB1F5</t>
  </si>
  <si>
    <t>KL099</t>
  </si>
  <si>
    <t>katetr vodící double loop JJ Vortek Tumor řiditelný O/O bez otvorů v těle fixační drát CH7,0  28 cm puscher zámek BCCG75</t>
  </si>
  <si>
    <t>KL073</t>
  </si>
  <si>
    <t>katetr vodící mono loop J Vortek O/O k drenáži ledvin, fixační drát CH7,0 90 cm otevřený distální konec otvory na smyčce ACA107</t>
  </si>
  <si>
    <t>KI365</t>
  </si>
  <si>
    <t>stent - set teutaflex 4,7CH, 28 cm, o-o á 5ks U-334047028</t>
  </si>
  <si>
    <t>KI366</t>
  </si>
  <si>
    <t>stent - set teutaflex 4,7CH, 30 cm, o-o á 5ks U-334047030</t>
  </si>
  <si>
    <t>KI364</t>
  </si>
  <si>
    <t>stent - set teutaflex 8CH, 28 cm, o-z, dlouhodobý, paramiclon á 5ks PU-333008028</t>
  </si>
  <si>
    <t>KI374</t>
  </si>
  <si>
    <t>stent - set tumorozní 7CH, 28 cm, dist. á 2ks U-333107380</t>
  </si>
  <si>
    <t>KI376</t>
  </si>
  <si>
    <t>stent - set tumorozní 7CH, 28 cm, prox. á 2ks U-333107382</t>
  </si>
  <si>
    <t>KH799</t>
  </si>
  <si>
    <t>stent periferní ureterální D-J 6/26 EN-360626</t>
  </si>
  <si>
    <t>KH800</t>
  </si>
  <si>
    <t>stent periferní ureterální D-J 6/28 EN-360628</t>
  </si>
  <si>
    <t>KB769</t>
  </si>
  <si>
    <t>stent periferní ureterální White Star D-J 5,0-12 D00EN320512</t>
  </si>
  <si>
    <t>KB772</t>
  </si>
  <si>
    <t>stent periferní ureterální White Star D-J 6,0-12 D00EN320612</t>
  </si>
  <si>
    <t>KB773</t>
  </si>
  <si>
    <t>stent periferní ureterální White Star D-J 6,0-15 D00EN320615</t>
  </si>
  <si>
    <t>KH801</t>
  </si>
  <si>
    <t>stent periferní ureterální WHITE STAR double J  D-J 7/26 EN-300726</t>
  </si>
  <si>
    <t>KH802</t>
  </si>
  <si>
    <t>stent periferní ureterální WHITE STAR double J D-J 7/28 EN-300728</t>
  </si>
  <si>
    <t>KB764</t>
  </si>
  <si>
    <t>stent tumor DJ 7/28 TU201228M</t>
  </si>
  <si>
    <t>KJ920</t>
  </si>
  <si>
    <t>stent ureterální JJ Vortek Hydro O/O fixační drát CH6,0 26 cm pusher zámek BCFA64</t>
  </si>
  <si>
    <t>KJ921</t>
  </si>
  <si>
    <t>stent ureterální JJ Vortek Hydro O/O fixační drát CH6,0 28 cm pusher zámek BCFA65</t>
  </si>
  <si>
    <t>KJ922</t>
  </si>
  <si>
    <t>stent ureterální JJ Vortek Hydro O/O fixační drát CH6,0 30 cm pusher zámek BCFA66</t>
  </si>
  <si>
    <t>KL193</t>
  </si>
  <si>
    <t>stent ureterální YELLOW STAR Double-J potahovaný tumorový sada s vodičem 6 FR  x 26 cm TU-360626</t>
  </si>
  <si>
    <t>KL195</t>
  </si>
  <si>
    <t>stent ureterální YELLOW STAR Double-J potahovaný tumorový sada s vodičem 7 FR  x 26 cm TU-360726</t>
  </si>
  <si>
    <t>KL196</t>
  </si>
  <si>
    <t>stent ureterální YELLOW STAR Double-J potahovaný tumorový sada s vodičem 7 FR  x 28 cm TU-360728</t>
  </si>
  <si>
    <t>50115079</t>
  </si>
  <si>
    <t>ZPr - internzivní péče (Z542)</t>
  </si>
  <si>
    <t>ZB026</t>
  </si>
  <si>
    <t>Hadice silikon 5 x 9 x 2,00 mm á 10 m pro drenáž těl.dutin KVS 60-050090</t>
  </si>
  <si>
    <t>50115080</t>
  </si>
  <si>
    <t>ZPr - staplery, extraktory, endoskop.mat. (Z523)</t>
  </si>
  <si>
    <t>KI849</t>
  </si>
  <si>
    <t>košík extrakční Dormia Nitinol 1,5CH, 120 cm EXN934</t>
  </si>
  <si>
    <t>KI850</t>
  </si>
  <si>
    <t>košík extrakční Dormia Nitinol 3,0CH, 90 cm 4 šikmé dráty EXT424</t>
  </si>
  <si>
    <t>ZR009</t>
  </si>
  <si>
    <t>Uretereskop flexibilní LithoVue k monitoru LithoVue, deflekce 270°, hrot  s kamerou a led světlem 7,7 F, tělo 9,5 F, prac. kanál 3,6 F, reverse, jednorázový M0067913600</t>
  </si>
  <si>
    <t>ZO129</t>
  </si>
  <si>
    <t>Vlákno jednorázové světlovodné LG-E Holmium typ S02-3050-BF-0 270 mikrometrů 3 m 30W bal. á 3 ks K2013062</t>
  </si>
  <si>
    <t>ZC745</t>
  </si>
  <si>
    <t>Katetr močový tiemann 22CH s balonkem bal. á 12 ks 9822-02</t>
  </si>
  <si>
    <t>ZC947</t>
  </si>
  <si>
    <t>Katetr močový tiemann CH12 s balonkem bal. á 12 ks K02-9812-02</t>
  </si>
  <si>
    <t>Katetr močový tiemann CH14 s balonkem bal. á 12 ks 9814-02</t>
  </si>
  <si>
    <t>Katetr močový tiemann CH16 s balonkem 5/10 ml bal. á 12 ks 9816-02 - dlouhodobý výpadek</t>
  </si>
  <si>
    <t>50115011</t>
  </si>
  <si>
    <t>IUTN - ostat.nákl.PZT (Z515)</t>
  </si>
  <si>
    <t>ZJ032</t>
  </si>
  <si>
    <t>Implantát urologický suburetrální páska s polštářkem ATOMS ATS5041</t>
  </si>
  <si>
    <t>ZC647</t>
  </si>
  <si>
    <t>Záplata síťka 4 x 7 cm SLH-4S-4X7</t>
  </si>
  <si>
    <t>KB699</t>
  </si>
  <si>
    <t>drén - set epicistostomický EPI set 15ch AJ7115</t>
  </si>
  <si>
    <t>ZM565</t>
  </si>
  <si>
    <t>Lepidlo tkáňové 5 ml floseal 1503353</t>
  </si>
  <si>
    <t>50115066</t>
  </si>
  <si>
    <t>ZPr - šicí materiál robot (Z531)</t>
  </si>
  <si>
    <t>ZI400</t>
  </si>
  <si>
    <t>Šití V-LOC délka stehu 15 cm bal. á 12 ks VLOCM0604</t>
  </si>
  <si>
    <t>ZI401</t>
  </si>
  <si>
    <t>Šití V-LOC délka stehu 30 cm bal. á 12 ks VLOCL0615</t>
  </si>
  <si>
    <t>KB768</t>
  </si>
  <si>
    <t>stent periferní ureterální White Star D-J 4,7-10 D00EN320510</t>
  </si>
  <si>
    <t>KG140</t>
  </si>
  <si>
    <t>katr lineární TLC75</t>
  </si>
  <si>
    <t>KK345</t>
  </si>
  <si>
    <t>kleště k harmonickému skalpelu koagulační EnSeal na otevřenou operativu, zahnuté čelisti k harmonickému skalpelu GEN 11 NSLX120L</t>
  </si>
  <si>
    <t>ZQ441</t>
  </si>
  <si>
    <t>Nástroj Voyant Fusion bipolární laparoskopický  5 mm x 37 cm jednorázový EB010</t>
  </si>
  <si>
    <t>KH890</t>
  </si>
  <si>
    <t>nůžky k harmonickému skalpelu Harmonice ACE+,ATT 36mm laparoskopické HAR36-X</t>
  </si>
  <si>
    <t>ZQ057</t>
  </si>
  <si>
    <t>Trokar s ostřím a fixačním balonkem 12 x 100 mm CFB73</t>
  </si>
  <si>
    <t>KH023</t>
  </si>
  <si>
    <t>zásobník modrý  75 mm TCR75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</si>
  <si>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</si>
  <si>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</si>
  <si>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</si>
  <si>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</si>
  <si>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</si>
  <si>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</si>
  <si>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</si>
  <si>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</si>
  <si>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</si>
  <si>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</si>
  <si>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</si>
  <si>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</si>
  <si>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</si>
  <si>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</si>
  <si>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</si>
  <si>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</si>
  <si>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</si>
  <si>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</si>
  <si>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</si>
  <si>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</si>
  <si>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</si>
  <si>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</si>
  <si>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</si>
  <si>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</si>
  <si>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</si>
  <si>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</si>
  <si>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Grepl Michal</t>
  </si>
  <si>
    <t>Motolová Michaela</t>
  </si>
  <si>
    <t>Zdravotní výkony vykázané na pracovišti v rámci ambulantní péče dle lékařů *</t>
  </si>
  <si>
    <t>7F6</t>
  </si>
  <si>
    <t>V</t>
  </si>
  <si>
    <t>76022</t>
  </si>
  <si>
    <t>CÍLENÉ VYŠETŘENÍ UROLOGEM</t>
  </si>
  <si>
    <t>76133</t>
  </si>
  <si>
    <t>KALIBRACE URETRY ŽENY</t>
  </si>
  <si>
    <t>09543</t>
  </si>
  <si>
    <t>Signalni kod</t>
  </si>
  <si>
    <t>76531</t>
  </si>
  <si>
    <t>CYSTOURETROSKOPIE</t>
  </si>
  <si>
    <t>76511</t>
  </si>
  <si>
    <t>VÝKON FLEXIBILNÍM CYSTOSKOPEM</t>
  </si>
  <si>
    <t>76565</t>
  </si>
  <si>
    <t>BIOPSIE EV. EXTRAKCE Z MĚCHÝŘE - CIZÍ TĚLESO, KONK</t>
  </si>
  <si>
    <t>06</t>
  </si>
  <si>
    <t>706</t>
  </si>
  <si>
    <t>1</t>
  </si>
  <si>
    <t>0000502</t>
  </si>
  <si>
    <t>MESOCAIN 1%</t>
  </si>
  <si>
    <t>0001656</t>
  </si>
  <si>
    <t>DIPHERELINE S.R.</t>
  </si>
  <si>
    <t>0006215</t>
  </si>
  <si>
    <t>0007981</t>
  </si>
  <si>
    <t>0008499</t>
  </si>
  <si>
    <t>DIPIDOLOR</t>
  </si>
  <si>
    <t>0009210</t>
  </si>
  <si>
    <t>LEKOPTIN</t>
  </si>
  <si>
    <t>0067547</t>
  </si>
  <si>
    <t>0077018</t>
  </si>
  <si>
    <t>ULTRAVIST 370</t>
  </si>
  <si>
    <t>0093746</t>
  </si>
  <si>
    <t>HEPARIN LÉČIVA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</si>
  <si>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</si>
  <si>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</si>
  <si>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</si>
  <si>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</si>
  <si>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</si>
  <si>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</si>
  <si>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</si>
  <si>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</si>
  <si>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0500646</t>
  </si>
  <si>
    <t>FIRMAGON</t>
  </si>
  <si>
    <t>0180531</t>
  </si>
  <si>
    <t>0500647</t>
  </si>
  <si>
    <t>0180533</t>
  </si>
  <si>
    <t>0200405</t>
  </si>
  <si>
    <t>0185261</t>
  </si>
  <si>
    <t xml:space="preserve">BCG-MEDAC PRÁŠEK PRO PŘÍPRAVU SUS. K INSTILACI DO </t>
  </si>
  <si>
    <t>0197427</t>
  </si>
  <si>
    <t>0211816</t>
  </si>
  <si>
    <t>0023342</t>
  </si>
  <si>
    <t>0046125</t>
  </si>
  <si>
    <t>LIDOCAIN 10 %</t>
  </si>
  <si>
    <t>0224709</t>
  </si>
  <si>
    <t>3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</si>
  <si>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</si>
  <si>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</si>
  <si>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</si>
  <si>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</si>
  <si>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</si>
  <si>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</si>
  <si>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</si>
  <si>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</si>
  <si>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</si>
  <si>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</si>
  <si>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</si>
  <si>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</si>
  <si>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</si>
  <si>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</si>
  <si>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</si>
  <si>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</si>
  <si>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</si>
  <si>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</si>
  <si>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</si>
  <si>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</si>
  <si>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</si>
  <si>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</si>
  <si>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</si>
  <si>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</si>
  <si>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</si>
  <si>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</si>
  <si>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</si>
  <si>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</si>
  <si>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0027901</t>
  </si>
  <si>
    <t>STENT URETERÁLNÍ - WHITE STAR DOUBLE-J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</si>
  <si>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</si>
  <si>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</si>
  <si>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</si>
  <si>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</si>
  <si>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</si>
  <si>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</si>
  <si>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</si>
  <si>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</si>
  <si>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</si>
  <si>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</si>
  <si>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0051783</t>
  </si>
  <si>
    <t>EXTRAKTOR DORMIA NSTONE, 4 HELIKÁLNÍ VLÁKNA - EXT2</t>
  </si>
  <si>
    <t>0152073</t>
  </si>
  <si>
    <t>STENT URETERÁLNÍ - VORTEK - DOUBLE J - HYDROFILNÍ</t>
  </si>
  <si>
    <t>0051804</t>
  </si>
  <si>
    <t>KATETR DOUBLE LOOP VODIČ S FIX.PL. - BNBA..BNBB</t>
  </si>
  <si>
    <t>0028363</t>
  </si>
  <si>
    <t>SET RENÁLNÍ A NEFROSTOMICKÝ RE 412240</t>
  </si>
  <si>
    <t>0028342</t>
  </si>
  <si>
    <t>SET RENÁLNÍ A NEFROSTOMICKÝ RE 401440</t>
  </si>
  <si>
    <t>0053393</t>
  </si>
  <si>
    <t>DRÁT VODÍCÍ HYDROFILNÍ P18 150H,P25 150H,P32 150H,</t>
  </si>
  <si>
    <t>0046610</t>
  </si>
  <si>
    <t>STENT URETERÁLNÍ - YELLOW STAR TU DOUBLE-J,POTAH P</t>
  </si>
  <si>
    <t>0051795</t>
  </si>
  <si>
    <t>KATETR DOUBLE LOOP ŘID.VODIČ S FIX.PL.-ACB1..ACB9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</si>
  <si>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</si>
  <si>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</si>
  <si>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</si>
  <si>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</si>
  <si>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</si>
  <si>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</si>
  <si>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</si>
  <si>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</si>
  <si>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</si>
  <si>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</si>
  <si>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</si>
  <si>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</si>
  <si>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</si>
  <si>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</si>
  <si>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</si>
  <si>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</si>
  <si>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</si>
  <si>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</si>
  <si>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</si>
  <si>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</si>
  <si>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</si>
  <si>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</si>
  <si>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</si>
  <si>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</si>
  <si>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</si>
  <si>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</si>
  <si>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76213</t>
  </si>
  <si>
    <t>KATETRIZACE MOČOVÉHO MĚCHÝŘE PERMANENTNÍ CÉVKOU DL</t>
  </si>
  <si>
    <t>76217</t>
  </si>
  <si>
    <t>VÝPLACH MOČOVÉHO MĚCHÝŘE, ODSTRANĚNÍ KOAGUL, PŘÍPA</t>
  </si>
  <si>
    <t>76223</t>
  </si>
  <si>
    <t>DILATACE STRIKTURY URETRY MUŽE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</si>
  <si>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</si>
  <si>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</si>
  <si>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</si>
  <si>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</si>
  <si>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</si>
  <si>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</si>
  <si>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</si>
  <si>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</si>
  <si>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</si>
  <si>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</si>
  <si>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</si>
  <si>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</si>
  <si>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</si>
  <si>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</si>
  <si>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</si>
  <si>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</si>
  <si>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</si>
  <si>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</si>
  <si>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</si>
  <si>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</si>
  <si>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</si>
  <si>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</si>
  <si>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</si>
  <si>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</si>
  <si>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</si>
  <si>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</si>
  <si>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</si>
  <si>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</si>
  <si>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</si>
  <si>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</si>
  <si>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</si>
  <si>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>PUNKČNÍ BIOPSIE PROSTATY</t>
  </si>
  <si>
    <t>76555</t>
  </si>
  <si>
    <t>KOAGULACE V MĚCHÝŘI NEBO URETŘE, DISCIZE URETER. Ú</t>
  </si>
  <si>
    <t>09219</t>
  </si>
  <si>
    <t xml:space="preserve">INTRAVENÓZNÍ INJEKCE U DOSPĚLÉHO ČI DÍTĚTE NAD 10 </t>
  </si>
  <si>
    <t>76215</t>
  </si>
  <si>
    <t>KATETRIZACE URETERU, NEBO EXTRAKCE KONKREMENTU Z M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</si>
  <si>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</si>
  <si>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</si>
  <si>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</si>
  <si>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</si>
  <si>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</si>
  <si>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</si>
  <si>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</si>
  <si>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</si>
  <si>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</si>
  <si>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</si>
  <si>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</si>
  <si>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</si>
  <si>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</si>
  <si>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</si>
  <si>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76801</t>
  </si>
  <si>
    <t>POUŽITÍ TELEVIZNÍHO ŘETĚZCE PŘI ENDOSKOPICKÉM VÝKO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</si>
  <si>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</si>
  <si>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</si>
  <si>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</si>
  <si>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</si>
  <si>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</si>
  <si>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</si>
  <si>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76131</t>
  </si>
  <si>
    <t>URETRÁLNÍ TLAKOVÝ PROFIL</t>
  </si>
  <si>
    <t>76211</t>
  </si>
  <si>
    <t>KATETRIZACE MOČOVÉHO MĚCHÝŘE PERMANENTNÍ CÉVKOU</t>
  </si>
  <si>
    <t>76225</t>
  </si>
  <si>
    <t>SUPRAPUBICKÁ PUNKCE MĚCHÝŘE JEHLOU</t>
  </si>
  <si>
    <t>76231</t>
  </si>
  <si>
    <t>PENIS - INTRAKAVERNOZNÍ INJEKCE VAZOAKTIVNÍCH LÁTE</t>
  </si>
  <si>
    <t>91846</t>
  </si>
  <si>
    <t>(DRG) BIOPSIE URETERU</t>
  </si>
  <si>
    <t>0055824</t>
  </si>
  <si>
    <t>0085812</t>
  </si>
  <si>
    <t>LIDOCAINE EGIS</t>
  </si>
  <si>
    <t>0200624</t>
  </si>
  <si>
    <t>JEHLA METALICKÁ PRO APL TERAPEUTIK DO STĚNY MOČ. C</t>
  </si>
  <si>
    <t>707</t>
  </si>
  <si>
    <t>77022</t>
  </si>
  <si>
    <t>CÍLENÉ VYŠETŘENÍ DĚTSKÝM UROLOGEM</t>
  </si>
  <si>
    <t>77023</t>
  </si>
  <si>
    <t>KONTROLNÍ VYŠETŘENÍ DĚTSKÝM UROLOGEM</t>
  </si>
  <si>
    <t>89517</t>
  </si>
  <si>
    <t>UZ DUPLEXNÍ VYŠETŘENÍ DVOU A VÍCE CÉV, T. J. MORFO</t>
  </si>
  <si>
    <t>09253</t>
  </si>
  <si>
    <t>UVOLNĚNÍ PREPUCIA, VČETNĚ NEOPERAČNÍ REPOZICE PARA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</si>
  <si>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</si>
  <si>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</si>
  <si>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</si>
  <si>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</si>
  <si>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</si>
  <si>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</si>
  <si>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09</t>
  </si>
  <si>
    <t>809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</si>
  <si>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</si>
  <si>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</si>
  <si>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</si>
  <si>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</si>
  <si>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</si>
  <si>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</si>
  <si>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</si>
  <si>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</si>
  <si>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</si>
  <si>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</si>
  <si>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89311</t>
  </si>
  <si>
    <t xml:space="preserve">INTERVENČNÍ VÝKON ŘÍZENÝ RDG METODOU (SKIASKOPIE, 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</si>
  <si>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</si>
  <si>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</si>
  <si>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</si>
  <si>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</si>
  <si>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</si>
  <si>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</si>
  <si>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89189</t>
  </si>
  <si>
    <t>FISTULOGRAFIE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</si>
  <si>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</si>
  <si>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</si>
  <si>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</si>
  <si>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</si>
  <si>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</si>
  <si>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</si>
  <si>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</si>
  <si>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</si>
  <si>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</si>
  <si>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</si>
  <si>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</si>
  <si>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</si>
  <si>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</si>
  <si>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</si>
  <si>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</si>
  <si>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</si>
  <si>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</si>
  <si>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</si>
  <si>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</si>
  <si>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</si>
  <si>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</si>
  <si>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</si>
  <si>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</si>
  <si>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</si>
  <si>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</si>
  <si>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</si>
  <si>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</si>
  <si>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0051815</t>
  </si>
  <si>
    <t>KATETR SINGL.LOOP K TU/PERK.DREN.LEDV.,VODIČ FIX.P</t>
  </si>
  <si>
    <t>03</t>
  </si>
  <si>
    <t>04</t>
  </si>
  <si>
    <t>0052451</t>
  </si>
  <si>
    <t>KATETR DUFOUR,DVOUC.PROST.,50ML - AB64..</t>
  </si>
  <si>
    <t>05</t>
  </si>
  <si>
    <t>76345</t>
  </si>
  <si>
    <t>REIMPLANTACE URETERU (UCNA)</t>
  </si>
  <si>
    <t>07</t>
  </si>
  <si>
    <t>08</t>
  </si>
  <si>
    <t>10</t>
  </si>
  <si>
    <t>0056344</t>
  </si>
  <si>
    <t>SADA PUNKČNÍ SUPRAPUBICKÁ - EASYCYST, 170718..1707</t>
  </si>
  <si>
    <t>77115</t>
  </si>
  <si>
    <t>ORCHIDOPEXE JEDNOSTRANNÁ U DĚTÍ DO 3 LET</t>
  </si>
  <si>
    <t>11</t>
  </si>
  <si>
    <t>5F1</t>
  </si>
  <si>
    <t>32510</t>
  </si>
  <si>
    <t>ZAVEDENÍ DLOUHODOBÉ KANYLACE CENTRÁLNÍHO ŽILNÍHO S</t>
  </si>
  <si>
    <t>51329</t>
  </si>
  <si>
    <t>LOKÁLNÍ EXCIZE NEBO ENUKLEACE TUMORU NEBO JINÉ LÉZ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</si>
  <si>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</si>
  <si>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</si>
  <si>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</si>
  <si>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</si>
  <si>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</si>
  <si>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</si>
  <si>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51394</t>
  </si>
  <si>
    <t>UZÁVĚR STĚNY BŘIŠNÍ PO EVISCERACI</t>
  </si>
  <si>
    <t>51713</t>
  </si>
  <si>
    <t>DIAGNOSTICKÁ VIDEOLAPAROSKOPIE A VIDEOTORAKOSKOPIE</t>
  </si>
  <si>
    <t>51819</t>
  </si>
  <si>
    <t>OŠETŘENÍ A OBVAZ ROZSÁHLÉ RÁNY V CELKOVÉ ANESTEZII</t>
  </si>
  <si>
    <t>07546</t>
  </si>
  <si>
    <t>(DRG) OTEVŘENÝ PŘÍSTUP</t>
  </si>
  <si>
    <t>07532</t>
  </si>
  <si>
    <t>(VZP) TRANSLUMINÁLNÍ ANGIOPLASTIKA PEROPERAČNÍ</t>
  </si>
  <si>
    <t>07543</t>
  </si>
  <si>
    <t>(DRG) PRIMOOPERACE</t>
  </si>
  <si>
    <t>51371</t>
  </si>
  <si>
    <t>CHOLECYSTEKTOMIE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</si>
  <si>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</si>
  <si>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</si>
  <si>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</si>
  <si>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</si>
  <si>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</si>
  <si>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</si>
  <si>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</si>
  <si>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</si>
  <si>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07552</t>
  </si>
  <si>
    <t>(DRG) OPERAČNÍ VÝKON BEZ MIMOTĚLNÍHO OBĚHU</t>
  </si>
  <si>
    <t>57215</t>
  </si>
  <si>
    <t>RESEKCE HRUDNÍ STĚNY</t>
  </si>
  <si>
    <t>54325</t>
  </si>
  <si>
    <t>AORTOILICKÁ EMBOLEKTOMIE NEBO TROMBEKTOMIE BIFURKA</t>
  </si>
  <si>
    <t>07468</t>
  </si>
  <si>
    <t>(VZP) TROMBECTOMIE  A. POPLITEA A BÉRCOVÝCH TEPEN</t>
  </si>
  <si>
    <t>07563</t>
  </si>
  <si>
    <t>(DRG) URGENTNÍ OPERACE KVCH</t>
  </si>
  <si>
    <t>07389</t>
  </si>
  <si>
    <t>(VZP) TROMBECTOMIE A.ILIACA</t>
  </si>
  <si>
    <t>51355</t>
  </si>
  <si>
    <t>DVOJ - A VÍCENÁSOBNÁ RESEKCE A (NEBO) ANASTOMÓZA T</t>
  </si>
  <si>
    <t>66915</t>
  </si>
  <si>
    <t>DEKOMPRESE FASCIÁLNÍHO LOŽE</t>
  </si>
  <si>
    <t>57237</t>
  </si>
  <si>
    <t>SUTURA RUPTUTY BRÁNICE TORAKOTOMICKÝM PŘÍSTUPEM</t>
  </si>
  <si>
    <t>90952</t>
  </si>
  <si>
    <t>(DRG) EXTRAKCE TROMBU NEBO EMBOLU ENDOVASKULÁRNÍ C</t>
  </si>
  <si>
    <t>90954</t>
  </si>
  <si>
    <t>(DRG) KRITICKÁ KONČETINOVÁ ISCHEMIE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</si>
  <si>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</si>
  <si>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</si>
  <si>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</si>
  <si>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</si>
  <si>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</si>
  <si>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</si>
  <si>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</si>
  <si>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</si>
  <si>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09121</t>
  </si>
  <si>
    <t>PUNKCE PARENCHYMATICKÉHO ORGÁNU NEBO DUTINY</t>
  </si>
  <si>
    <t>0003952</t>
  </si>
  <si>
    <t>AMIKIN 500 MG</t>
  </si>
  <si>
    <t>0004234</t>
  </si>
  <si>
    <t>0011592</t>
  </si>
  <si>
    <t>0016600</t>
  </si>
  <si>
    <t>0025746</t>
  </si>
  <si>
    <t>INVANZ</t>
  </si>
  <si>
    <t>0026127</t>
  </si>
  <si>
    <t>TYGACIL</t>
  </si>
  <si>
    <t>0064831</t>
  </si>
  <si>
    <t>AXETINE</t>
  </si>
  <si>
    <t>0064946</t>
  </si>
  <si>
    <t>DIFLUCAN</t>
  </si>
  <si>
    <t>0066137</t>
  </si>
  <si>
    <t>OFLOXIN INF</t>
  </si>
  <si>
    <t>0072972</t>
  </si>
  <si>
    <t>AMOKSIKLAV 1,2 G</t>
  </si>
  <si>
    <t>0076360</t>
  </si>
  <si>
    <t>ZINACEF</t>
  </si>
  <si>
    <t>0083417</t>
  </si>
  <si>
    <t>MERONEM</t>
  </si>
  <si>
    <t>0087239</t>
  </si>
  <si>
    <t>FANHDI</t>
  </si>
  <si>
    <t>0092290</t>
  </si>
  <si>
    <t>EDICIN</t>
  </si>
  <si>
    <t>0094155</t>
  </si>
  <si>
    <t>ABAKTAL</t>
  </si>
  <si>
    <t>0096414</t>
  </si>
  <si>
    <t>GENTAMICIN LEK</t>
  </si>
  <si>
    <t>0097000</t>
  </si>
  <si>
    <t>METRONIDAZOLE 0,5%-POLPHARMA</t>
  </si>
  <si>
    <t>0112782</t>
  </si>
  <si>
    <t>GENTAMICIN B.BRAUN</t>
  </si>
  <si>
    <t>0131654</t>
  </si>
  <si>
    <t>CEFTAZIDIM KABI</t>
  </si>
  <si>
    <t>0142077</t>
  </si>
  <si>
    <t>TIENAM 500 MG/500 MG I.V.</t>
  </si>
  <si>
    <t>0151458</t>
  </si>
  <si>
    <t>CEFUROXIM KABI</t>
  </si>
  <si>
    <t>0162187</t>
  </si>
  <si>
    <t>CIPROFLOXACIN KABI</t>
  </si>
  <si>
    <t>0164401</t>
  </si>
  <si>
    <t>0166269</t>
  </si>
  <si>
    <t>0164407</t>
  </si>
  <si>
    <t>0064835</t>
  </si>
  <si>
    <t>0113453</t>
  </si>
  <si>
    <t>0156835</t>
  </si>
  <si>
    <t>0155098</t>
  </si>
  <si>
    <t>EPIRUBICIN ACCORD</t>
  </si>
  <si>
    <t>0129834</t>
  </si>
  <si>
    <t>0156183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</si>
  <si>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</si>
  <si>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</si>
  <si>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</si>
  <si>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</si>
  <si>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</si>
  <si>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</si>
  <si>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</si>
  <si>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0183812</t>
  </si>
  <si>
    <t>0183817</t>
  </si>
  <si>
    <t>0201961</t>
  </si>
  <si>
    <t>0201967</t>
  </si>
  <si>
    <t>VULMIZOLIN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</si>
  <si>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</si>
  <si>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</si>
  <si>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</si>
  <si>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</si>
  <si>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</si>
  <si>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</si>
  <si>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</si>
  <si>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</si>
  <si>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</si>
  <si>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</si>
  <si>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</si>
  <si>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</si>
  <si>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</si>
  <si>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0012886</t>
  </si>
  <si>
    <t>JEHLA ULTRA VERESSIHO                  (PN 150)</t>
  </si>
  <si>
    <t>0012892</t>
  </si>
  <si>
    <t>APLIKÁTOR KLIPŮ ENDOSKOPIC.ROTAČNÍ ER 220.320.420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</si>
  <si>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</si>
  <si>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</si>
  <si>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</si>
  <si>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</si>
  <si>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</si>
  <si>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</si>
  <si>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</si>
  <si>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</si>
  <si>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</si>
  <si>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</si>
  <si>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</si>
  <si>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</si>
  <si>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</si>
  <si>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</si>
  <si>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0047574</t>
  </si>
  <si>
    <t>DRÁT DIAGNOST.ZAVÁDĚCÍ ST J1.5, J3.0, J6.0, DE</t>
  </si>
  <si>
    <t>0051181</t>
  </si>
  <si>
    <t>TROKAR S OSTŘÍM XCEL, PRŮMĚR 11,12MM, DÉLKA 100MM</t>
  </si>
  <si>
    <t>0056288</t>
  </si>
  <si>
    <t>KATETR BALÓNKOVÝ FOGARTY EMBOLEKTOMICKÝ - 120403F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</si>
  <si>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</si>
  <si>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</si>
  <si>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</si>
  <si>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</si>
  <si>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</si>
  <si>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</si>
  <si>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</si>
  <si>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</si>
  <si>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0062228</t>
  </si>
  <si>
    <t>SÍŤKA KÝLNÍ EXTRAPER.PROLENE NEVSTŘEBATELNÁ</t>
  </si>
  <si>
    <t>0067171</t>
  </si>
  <si>
    <t>IMPLANTÁT UROLOGICKÝ ZÁVĚS.TOT PÁSKA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</si>
  <si>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</si>
  <si>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</si>
  <si>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</si>
  <si>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</si>
  <si>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</si>
  <si>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</si>
  <si>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</si>
  <si>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</si>
  <si>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</si>
  <si>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</si>
  <si>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</si>
  <si>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</si>
  <si>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</si>
  <si>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</si>
  <si>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</si>
  <si>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</si>
  <si>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</si>
  <si>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</si>
  <si>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</si>
  <si>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</si>
  <si>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</si>
  <si>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</si>
  <si>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</si>
  <si>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</si>
  <si>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</si>
  <si>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</si>
  <si>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</si>
  <si>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</si>
  <si>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</si>
  <si>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</si>
  <si>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</si>
  <si>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</si>
  <si>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0049999</t>
  </si>
  <si>
    <t>EXTRAKTOR KOŽNÍCH SVOREK - PROXIMATE</t>
  </si>
  <si>
    <t>0152241</t>
  </si>
  <si>
    <t>EXTRAKTOR UROLOGICKÝ - DORMIA NO-TIP; KOŠÍČEK; NIT</t>
  </si>
  <si>
    <t>0152130</t>
  </si>
  <si>
    <t>STAPLER LINEÁRNÍ S NOŽEM - LC8045 (PRO PZT 0152134</t>
  </si>
  <si>
    <t>0052556</t>
  </si>
  <si>
    <t>KATETR URETERÁLNÍ DILATAČNÍ PŘÍSTUP.U-FUS-09/12,14</t>
  </si>
  <si>
    <t>0152076</t>
  </si>
  <si>
    <t>KATETR DUFOUR, TROJCESTNÝ PROSTATICKÝ, 50, 80 ML -</t>
  </si>
  <si>
    <t>0170137</t>
  </si>
  <si>
    <t>NPWT-RENASYS GO SBĚRNÁ NÁDOBA VELKÁ</t>
  </si>
  <si>
    <t>0082413</t>
  </si>
  <si>
    <t>JEHLA BIOPTICKÁ - ASPIRAČNÍ STERNÁLNÍ ERGON.+EXPLA</t>
  </si>
  <si>
    <t>0052553</t>
  </si>
  <si>
    <t>KATETR URETERÁLNÍ DILATAČNÍ TFE,SADA U-076600</t>
  </si>
  <si>
    <t>0028383</t>
  </si>
  <si>
    <t>STENT PERIFERNÍ URETERÁLNÍ YELLOW STAR TU DOUBLE-J</t>
  </si>
  <si>
    <t>0052534</t>
  </si>
  <si>
    <t>KATETR URETERÁLNÍ DILATAČNÍ U-0760</t>
  </si>
  <si>
    <t>0069886</t>
  </si>
  <si>
    <t>IMPLANTÁT SPINÁLNÍ SYSTÉM FIXAČNÍ TENOR TI HRUDNÍ/</t>
  </si>
  <si>
    <t>0055019</t>
  </si>
  <si>
    <t>KLIPOVAČ NA ANEURYSMA YA0515</t>
  </si>
  <si>
    <t>0055017</t>
  </si>
  <si>
    <t>KLIPOVAČ NA ANEURYSMA YA0510</t>
  </si>
  <si>
    <t>09227</t>
  </si>
  <si>
    <t>I. V. APLIKACE KRVE NEBO KREVNÍCH DERIVÁTŮ</t>
  </si>
  <si>
    <t>51392</t>
  </si>
  <si>
    <t>RELAPAROTOMIE PRO POOPERAČNÍ KRVÁCENÍ, PERITONITID</t>
  </si>
  <si>
    <t>51393</t>
  </si>
  <si>
    <t>EXPLORATIVNÍ LAPAROTOMIE</t>
  </si>
  <si>
    <t>51623</t>
  </si>
  <si>
    <t>POUŽITÍ ULTRAZVUKOVÉHO SKALPELU</t>
  </si>
  <si>
    <t>76329</t>
  </si>
  <si>
    <t>SNESENÍ PERIGENITÁLNÍCH KONDYLOMAT</t>
  </si>
  <si>
    <t>76363</t>
  </si>
  <si>
    <t xml:space="preserve">CYSTOTOMIE EV. CYSTOSTOMIE (EXTRAKCE KONKREMENTU, </t>
  </si>
  <si>
    <t>76397</t>
  </si>
  <si>
    <t>INCIZE A DRENÁŽ PERIURETRÁLNÍHO ABSCESU, HEMATOMU</t>
  </si>
  <si>
    <t>76413</t>
  </si>
  <si>
    <t>URETREKTOMIE RADIKÁLNÍ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</si>
  <si>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</si>
  <si>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</si>
  <si>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</si>
  <si>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</si>
  <si>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</si>
  <si>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</si>
  <si>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</si>
  <si>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</si>
  <si>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</si>
  <si>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</si>
  <si>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</si>
  <si>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</si>
  <si>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</si>
  <si>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</si>
  <si>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</si>
  <si>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</si>
  <si>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</si>
  <si>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</si>
  <si>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</si>
  <si>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</si>
  <si>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</si>
  <si>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</si>
  <si>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</si>
  <si>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</si>
  <si>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</si>
  <si>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</si>
  <si>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</si>
  <si>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</si>
  <si>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</si>
  <si>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</si>
  <si>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</si>
  <si>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</si>
  <si>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</si>
  <si>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</si>
  <si>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</si>
  <si>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</si>
  <si>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</si>
  <si>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</si>
  <si>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</si>
  <si>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</si>
  <si>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</si>
  <si>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</si>
  <si>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</si>
  <si>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</si>
  <si>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76569</t>
  </si>
  <si>
    <t>TRIPSE KONKREMENTU V MOČOVÉM MĚCHÝŘI S EXTRAKCÍ FR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</si>
  <si>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</si>
  <si>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</si>
  <si>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</si>
  <si>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</si>
  <si>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</si>
  <si>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</si>
  <si>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</si>
  <si>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</si>
  <si>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</si>
  <si>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</si>
  <si>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</si>
  <si>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</si>
  <si>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</si>
  <si>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</si>
  <si>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</si>
  <si>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</si>
  <si>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</si>
  <si>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</si>
  <si>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</si>
  <si>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</si>
  <si>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</si>
  <si>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</si>
  <si>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09225</t>
  </si>
  <si>
    <t>KANYLACE CENTRÁLNÍ ŽÍLY ZA KONTROLY CELKOVÉHO STAV</t>
  </si>
  <si>
    <t>00602</t>
  </si>
  <si>
    <t>OD TYPU 02 - PRO NEMOCNICE TYPU 3, (KATEGORIE 6)</t>
  </si>
  <si>
    <t>99999</t>
  </si>
  <si>
    <t>Nespecifikovany vykon</t>
  </si>
  <si>
    <t>51711</t>
  </si>
  <si>
    <t>VÝKON LAPAROSKOPICKÝ A TORAKOSKOPICKÝ</t>
  </si>
  <si>
    <t>76571</t>
  </si>
  <si>
    <t>OPTICKÁ URETROTOMIE</t>
  </si>
  <si>
    <t>76441</t>
  </si>
  <si>
    <t>LYMFADENEKTOMIE RETROPERITONEÁLNÍ</t>
  </si>
  <si>
    <t>99980</t>
  </si>
  <si>
    <t>(DRG) PACIENT S DIAGNOSTIKOVANÝM POLYTRAUMATEM S I</t>
  </si>
  <si>
    <t>76440</t>
  </si>
  <si>
    <t>ORCHIEKTOMIE RADIKÁLNÍ JEDNOSTRANNÁ</t>
  </si>
  <si>
    <t>76601</t>
  </si>
  <si>
    <t>MINIMÁLNĚ INVAZIVNÍ URETROPEXE K LÉČBĚ STRESSOVÉ I</t>
  </si>
  <si>
    <t>76451</t>
  </si>
  <si>
    <t>EXCIZE SPERMATOKÉLY NEBO OPERACE HYDROKÉLY JEDNOST</t>
  </si>
  <si>
    <t>76481</t>
  </si>
  <si>
    <t>NEFREKTOMIE TORAKOABDOMINÁLNÍ RADIKÁLNÍ NEBO NEFRO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</si>
  <si>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</si>
  <si>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</si>
  <si>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</si>
  <si>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</si>
  <si>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</si>
  <si>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</si>
  <si>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</si>
  <si>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</si>
  <si>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</si>
  <si>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</si>
  <si>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</si>
  <si>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</si>
  <si>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76411</t>
  </si>
  <si>
    <t>EXTIRPACE DIVERTIKLU URETRY</t>
  </si>
  <si>
    <t>90794</t>
  </si>
  <si>
    <t xml:space="preserve">(DRG) VÝKON NA LYMFATICKÉM SYSTÉMU LAPAROSKOPICKY </t>
  </si>
  <si>
    <t>76335</t>
  </si>
  <si>
    <t>OPERAČNÍ REVIZE PERIRENÁLNÍCH NEBO PERIURETERÁLNÍC</t>
  </si>
  <si>
    <t>76371</t>
  </si>
  <si>
    <t>RESEKCE MĚCHÝŘE S REIMPLANTACÍ URETERU</t>
  </si>
  <si>
    <t>76251</t>
  </si>
  <si>
    <t>BIOPSIE VARLETE OBOUSTRANNÁ</t>
  </si>
  <si>
    <t>76431</t>
  </si>
  <si>
    <t>TOTÁLNÍ AMPUTACE PENISU - EMASKULINIZACE (LYMFADEN</t>
  </si>
  <si>
    <t>A0001</t>
  </si>
  <si>
    <t>Signalni kod pro navazne doklady</t>
  </si>
  <si>
    <t>76466</t>
  </si>
  <si>
    <t>ELEKTROVAPORIZACE PROSTATY</t>
  </si>
  <si>
    <t>76421</t>
  </si>
  <si>
    <t xml:space="preserve">SUTURA RUPTURY PŘEDNÍ URETRY (EPICYSTOSTOMIE NENÍ </t>
  </si>
  <si>
    <t>76654</t>
  </si>
  <si>
    <t>Signalni kod - roboticka resekce ledviny</t>
  </si>
  <si>
    <t>76656</t>
  </si>
  <si>
    <t>Roboticky asistovana prostatektomie s lymfadenekto</t>
  </si>
  <si>
    <t>76391</t>
  </si>
  <si>
    <t>URETROTOMIE OPERAČNÍ (KÁMEN, CIZÍ TĚLESO)</t>
  </si>
  <si>
    <t>76573</t>
  </si>
  <si>
    <t>VNITŘNÍ URETROTOMIE (OTIS)</t>
  </si>
  <si>
    <t>76387</t>
  </si>
  <si>
    <t>UZAVŘENÍ VEZIKOVAGINÁLNÍ PÍŠTĚLE VAGINÁLNÍ CESTOU</t>
  </si>
  <si>
    <t>76475</t>
  </si>
  <si>
    <t>ADRENALEKTOMIE OBOUSTRANNÁ</t>
  </si>
  <si>
    <t>76551</t>
  </si>
  <si>
    <t>PERKUTÁNNÍ PUNKCE A EV. SKLEROTIZACE CYSTY LEDVINY</t>
  </si>
  <si>
    <t>91981</t>
  </si>
  <si>
    <t>(DRG) DOBŘE DIFERENCOVANÝ ZHOUBNÝ NOVOTVAR</t>
  </si>
  <si>
    <t>91983</t>
  </si>
  <si>
    <t xml:space="preserve">(DRG) NÍZCE (SLABĚ, ŠPATNĚ) DIFERENCOVANÝ ZHOUBNÝ </t>
  </si>
  <si>
    <t>91895</t>
  </si>
  <si>
    <t>(DRG) PERITONEKTOMIE ? HORNÍ KVADRANT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</si>
  <si>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</si>
  <si>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</si>
  <si>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</si>
  <si>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</si>
  <si>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</si>
  <si>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</si>
  <si>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</si>
  <si>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</si>
  <si>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91985</t>
  </si>
  <si>
    <t>(DRG) ZHOUBNÝ NOVOTVAR S NEURČENÝM STUPNĚM DIFEREN</t>
  </si>
  <si>
    <t>89137</t>
  </si>
  <si>
    <t>RENTGENOVÉ VYŠETŘENÍ KLOUBU - DRŽENÉ SNÍMKY</t>
  </si>
  <si>
    <t>89313</t>
  </si>
  <si>
    <t xml:space="preserve">PERKUTÁNNÍ PUNKCE NEBO BIOPSIE ŘÍZENÁ RDG METODOU </t>
  </si>
  <si>
    <t>89327</t>
  </si>
  <si>
    <t>KONTROLNÍ NÁSTŘIK DRENÁŽNÍHO KATÉTRU</t>
  </si>
  <si>
    <t>89196</t>
  </si>
  <si>
    <t>MOZKOVÁ CISTERNOGRAFIE - KONTRASTNÍ VYŠETŘENÍ, CEL</t>
  </si>
  <si>
    <t>13</t>
  </si>
  <si>
    <t>16</t>
  </si>
  <si>
    <t>17</t>
  </si>
  <si>
    <t>18</t>
  </si>
  <si>
    <t>21</t>
  </si>
  <si>
    <t>22</t>
  </si>
  <si>
    <t>26</t>
  </si>
  <si>
    <t>30</t>
  </si>
  <si>
    <t>31</t>
  </si>
  <si>
    <t>32</t>
  </si>
  <si>
    <t>50</t>
  </si>
  <si>
    <t>59</t>
  </si>
  <si>
    <t>51811</t>
  </si>
  <si>
    <t>INCIZE A DRENÁŽ ABSCESU NEBO HEMATOMU</t>
  </si>
  <si>
    <t>Zdravotní výkony vykázané na pracovišti pro pacienty hospitalizované ve FNOL - orientační přehled</t>
  </si>
  <si>
    <t>06101</t>
  </si>
  <si>
    <t>A</t>
  </si>
  <si>
    <t xml:space="preserve">JINÉ VÝKONY PŘI PORUCHÁCH A ONEMOCNĚNÍCH TRÁVICÍHO SYSTÉMU BE                                       </t>
  </si>
  <si>
    <t>06351</t>
  </si>
  <si>
    <t xml:space="preserve">OBSTRUKCE GASTROINTESTINÁLNÍHO SYSTÉMU BEZ CC                                                       </t>
  </si>
  <si>
    <t>06381</t>
  </si>
  <si>
    <t xml:space="preserve">JINÉ PORUCHY TRÁVICÍHO SYSTÉMU BEZ CC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</si>
  <si>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</si>
  <si>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</si>
  <si>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</si>
  <si>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</si>
  <si>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</si>
  <si>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</si>
  <si>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</si>
  <si>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</si>
  <si>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</si>
  <si>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</si>
  <si>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</si>
  <si>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</si>
  <si>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</si>
  <si>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</si>
  <si>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</si>
  <si>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</si>
  <si>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</si>
  <si>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</si>
  <si>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</si>
  <si>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</si>
  <si>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</si>
  <si>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</si>
  <si>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</si>
  <si>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</si>
  <si>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</si>
  <si>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</si>
  <si>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</si>
  <si>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</si>
  <si>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</si>
  <si>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</si>
  <si>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</si>
  <si>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</si>
  <si>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</si>
  <si>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</si>
  <si>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</si>
  <si>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</si>
  <si>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</si>
  <si>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</si>
  <si>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</si>
  <si>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</si>
  <si>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</si>
  <si>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</si>
  <si>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</si>
  <si>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</si>
  <si>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</si>
  <si>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</si>
  <si>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</si>
  <si>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</si>
  <si>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</si>
  <si>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</si>
  <si>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</si>
  <si>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</si>
  <si>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</si>
  <si>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</si>
  <si>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</si>
  <si>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</si>
  <si>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</si>
  <si>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</si>
  <si>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</si>
  <si>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</si>
  <si>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</si>
  <si>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</si>
  <si>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</si>
  <si>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</si>
  <si>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</si>
  <si>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</si>
  <si>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</si>
  <si>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</si>
  <si>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</si>
  <si>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</si>
  <si>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</si>
  <si>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</si>
  <si>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</si>
  <si>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</si>
  <si>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</si>
  <si>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</si>
  <si>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</si>
  <si>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</si>
  <si>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</si>
  <si>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</si>
  <si>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</si>
  <si>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</si>
  <si>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</si>
  <si>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</si>
  <si>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</si>
  <si>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</si>
  <si>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</si>
  <si>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</si>
  <si>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</si>
  <si>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</si>
  <si>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</si>
  <si>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</si>
  <si>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</si>
  <si>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</si>
  <si>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</si>
  <si>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</si>
  <si>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</si>
  <si>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</si>
  <si>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</si>
  <si>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</si>
  <si>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</si>
  <si>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</si>
  <si>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</si>
  <si>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</si>
  <si>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</si>
  <si>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</si>
  <si>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</si>
  <si>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</si>
  <si>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</si>
  <si>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</si>
  <si>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</si>
  <si>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</si>
  <si>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</si>
  <si>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</si>
  <si>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</si>
  <si>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18302</t>
  </si>
  <si>
    <t xml:space="preserve">SEPTIKÉMIE S CC 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</si>
  <si>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</si>
  <si>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</si>
  <si>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</si>
  <si>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</si>
  <si>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</si>
  <si>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</si>
  <si>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</si>
  <si>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</si>
  <si>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</si>
  <si>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</si>
  <si>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</si>
  <si>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</si>
  <si>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</si>
  <si>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</si>
  <si>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</si>
  <si>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</si>
  <si>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</si>
  <si>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</si>
  <si>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</si>
  <si>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</si>
  <si>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</si>
  <si>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</si>
  <si>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</si>
  <si>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</si>
  <si>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</si>
  <si>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0093626</t>
  </si>
  <si>
    <t>0095609</t>
  </si>
  <si>
    <t>MICROPAQUE CT</t>
  </si>
  <si>
    <t>0002028</t>
  </si>
  <si>
    <t>99mTc-DMSA inj.</t>
  </si>
  <si>
    <t>0002035</t>
  </si>
  <si>
    <t>99mTc-MAG3 inj.</t>
  </si>
  <si>
    <t>0002073</t>
  </si>
  <si>
    <t>99mTc-oxidronát disodný inj.</t>
  </si>
  <si>
    <t>0002087</t>
  </si>
  <si>
    <t>18F-FDG</t>
  </si>
  <si>
    <t>47215</t>
  </si>
  <si>
    <t>SCINTIGRAFIE LEDVIN S VÝPOČTEM RELATIVNÍ FUNKCE</t>
  </si>
  <si>
    <t>47219</t>
  </si>
  <si>
    <t xml:space="preserve">SCINTIGRAFIE LEDVIN DYNAMICKÁ VČETNĚ STANOVENÍ GF 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</si>
  <si>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</si>
  <si>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</si>
  <si>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</si>
  <si>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</si>
  <si>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</si>
  <si>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</si>
  <si>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47213</t>
  </si>
  <si>
    <t>SCINTIGRAFIE LEDVIN PROSTÁ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</si>
  <si>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</si>
  <si>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</si>
  <si>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</si>
  <si>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</si>
  <si>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</si>
  <si>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</si>
  <si>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</si>
  <si>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</si>
  <si>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</si>
  <si>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</si>
  <si>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</si>
  <si>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</si>
  <si>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</si>
  <si>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</si>
  <si>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</si>
  <si>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</si>
  <si>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</si>
  <si>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</si>
  <si>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</si>
  <si>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</si>
  <si>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</si>
  <si>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</si>
  <si>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</si>
  <si>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</si>
  <si>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</si>
  <si>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</si>
  <si>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</si>
  <si>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</si>
  <si>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</si>
  <si>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</si>
  <si>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</si>
  <si>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</si>
  <si>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</si>
  <si>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</si>
  <si>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</si>
  <si>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</si>
  <si>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</si>
  <si>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</si>
  <si>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</si>
  <si>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</si>
  <si>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</si>
  <si>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</si>
  <si>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</si>
  <si>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</si>
  <si>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</si>
  <si>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</si>
  <si>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</si>
  <si>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</si>
  <si>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</si>
  <si>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</si>
  <si>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</si>
  <si>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</si>
  <si>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</si>
  <si>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</si>
  <si>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</si>
  <si>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</si>
  <si>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</si>
  <si>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</si>
  <si>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</si>
  <si>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</si>
  <si>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</si>
  <si>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</si>
  <si>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</si>
  <si>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</si>
  <si>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</si>
  <si>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</si>
  <si>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</si>
  <si>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</si>
  <si>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</si>
  <si>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</si>
  <si>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</si>
  <si>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</si>
  <si>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</si>
  <si>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</si>
  <si>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</si>
  <si>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93131</t>
  </si>
  <si>
    <t>KORTISOL</t>
  </si>
  <si>
    <t>93167</t>
  </si>
  <si>
    <t>NEURON - SPECIFICKÁ ENOLÁZA (NSE)</t>
  </si>
  <si>
    <t>93191</t>
  </si>
  <si>
    <t>93217</t>
  </si>
  <si>
    <t>AUTOPROTILÁTKY PROTI MIKROSOMÁLNÍMU ANTIGENU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</si>
  <si>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</si>
  <si>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</si>
  <si>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</si>
  <si>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</si>
  <si>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</si>
  <si>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</si>
  <si>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</si>
  <si>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</si>
  <si>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</si>
  <si>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</si>
  <si>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</si>
  <si>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</si>
  <si>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</si>
  <si>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</si>
  <si>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</si>
  <si>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</si>
  <si>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</si>
  <si>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</si>
  <si>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</si>
  <si>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</si>
  <si>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</si>
  <si>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</si>
  <si>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</si>
  <si>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</si>
  <si>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</si>
  <si>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</si>
  <si>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</si>
  <si>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</si>
  <si>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</si>
  <si>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</si>
  <si>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</si>
  <si>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</si>
  <si>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</si>
  <si>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</si>
  <si>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</si>
  <si>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</si>
  <si>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</si>
  <si>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</si>
  <si>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</si>
  <si>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</si>
  <si>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</si>
  <si>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</si>
  <si>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</si>
  <si>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</si>
  <si>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</si>
  <si>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</si>
  <si>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</si>
  <si>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</si>
  <si>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</si>
  <si>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</si>
  <si>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</si>
  <si>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</si>
  <si>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</si>
  <si>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</si>
  <si>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</si>
  <si>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</si>
  <si>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</si>
  <si>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</si>
  <si>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</si>
  <si>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</si>
  <si>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</si>
  <si>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</si>
  <si>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</si>
  <si>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</si>
  <si>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</si>
  <si>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</si>
  <si>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</si>
  <si>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</si>
  <si>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</si>
  <si>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</si>
  <si>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</si>
  <si>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</si>
  <si>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</si>
  <si>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</si>
  <si>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</si>
  <si>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</si>
  <si>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</si>
  <si>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</si>
  <si>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</si>
  <si>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</si>
  <si>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</si>
  <si>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</si>
  <si>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91145</t>
  </si>
  <si>
    <t>STANOVENÍ HAPTOGLOBINU</t>
  </si>
  <si>
    <t>93193</t>
  </si>
  <si>
    <t>THYMIDINKINÁZA</t>
  </si>
  <si>
    <t>81123</t>
  </si>
  <si>
    <t>BILIRUBIN KONJUGOVANÝ STATIM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</si>
  <si>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</si>
  <si>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</si>
  <si>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</si>
  <si>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</si>
  <si>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</si>
  <si>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</si>
  <si>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</si>
  <si>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</si>
  <si>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</si>
  <si>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</si>
  <si>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</si>
  <si>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</si>
  <si>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</si>
  <si>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</si>
  <si>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</si>
  <si>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</si>
  <si>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</si>
  <si>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</si>
  <si>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</si>
  <si>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</si>
  <si>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</si>
  <si>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</si>
  <si>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</si>
  <si>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</si>
  <si>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</si>
  <si>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</si>
  <si>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</si>
  <si>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</si>
  <si>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</si>
  <si>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</si>
  <si>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81353</t>
  </si>
  <si>
    <t>ANGIOTENSIN</t>
  </si>
  <si>
    <t>81753</t>
  </si>
  <si>
    <t>VYŠETŘENÍ AKTIVITY BIOTINIDÁZY V RÁMCI NOVOROZENEC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</si>
  <si>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</si>
  <si>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</si>
  <si>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</si>
  <si>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</si>
  <si>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</si>
  <si>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</si>
  <si>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0003134</t>
  </si>
  <si>
    <t>GADOVIST</t>
  </si>
  <si>
    <t>0017039</t>
  </si>
  <si>
    <t>VISIPAQUE</t>
  </si>
  <si>
    <t>0022075</t>
  </si>
  <si>
    <t>IOMERON 400</t>
  </si>
  <si>
    <t>0042433</t>
  </si>
  <si>
    <t>0059494</t>
  </si>
  <si>
    <t>LIPIODOL ULTRA-FLUIDE</t>
  </si>
  <si>
    <t>0077024</t>
  </si>
  <si>
    <t>ULTRAVIST 300</t>
  </si>
  <si>
    <t>0095607</t>
  </si>
  <si>
    <t>MICROPAQUE</t>
  </si>
  <si>
    <t>0151208</t>
  </si>
  <si>
    <t>0224707</t>
  </si>
  <si>
    <t>0224716</t>
  </si>
  <si>
    <t>0207733</t>
  </si>
  <si>
    <t>0207745</t>
  </si>
  <si>
    <t>0224696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</si>
  <si>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</si>
  <si>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</si>
  <si>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</si>
  <si>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</si>
  <si>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</si>
  <si>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</si>
  <si>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</si>
  <si>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</si>
  <si>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</si>
  <si>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</si>
  <si>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</si>
  <si>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</si>
  <si>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</si>
  <si>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</si>
  <si>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</si>
  <si>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</si>
  <si>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</si>
  <si>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0057999</t>
  </si>
  <si>
    <t>SPIRÁLA GDC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</si>
  <si>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</si>
  <si>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</si>
  <si>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</si>
  <si>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</si>
  <si>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</si>
  <si>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</si>
  <si>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</si>
  <si>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</si>
  <si>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</si>
  <si>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</si>
  <si>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</si>
  <si>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</si>
  <si>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</si>
  <si>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</si>
  <si>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</si>
  <si>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</si>
  <si>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</si>
  <si>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</si>
  <si>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</si>
  <si>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</si>
  <si>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</si>
  <si>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</si>
  <si>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</si>
  <si>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</si>
  <si>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</si>
  <si>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</si>
  <si>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0152522</t>
  </si>
  <si>
    <t>STENT PERIFERNÍ VASKULÁRNÍ - RADIX2; BALONEXPANDIB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</si>
  <si>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</si>
  <si>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</si>
  <si>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</si>
  <si>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</si>
  <si>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</si>
  <si>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</si>
  <si>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</si>
  <si>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</si>
  <si>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</si>
  <si>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</si>
  <si>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</si>
  <si>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</si>
  <si>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</si>
  <si>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</si>
  <si>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</si>
  <si>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</si>
  <si>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</si>
  <si>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</si>
  <si>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</si>
  <si>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</si>
  <si>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</si>
  <si>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</si>
  <si>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</si>
  <si>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</si>
  <si>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</si>
  <si>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</si>
  <si>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</si>
  <si>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</si>
  <si>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</si>
  <si>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</si>
  <si>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</si>
  <si>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</si>
  <si>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</si>
  <si>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</si>
  <si>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</si>
  <si>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</si>
  <si>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</si>
  <si>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</si>
  <si>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</si>
  <si>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</si>
  <si>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</si>
  <si>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</si>
  <si>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</si>
  <si>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</si>
  <si>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</si>
  <si>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</si>
  <si>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</si>
  <si>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</si>
  <si>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</si>
  <si>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</si>
  <si>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</si>
  <si>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</si>
  <si>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</si>
  <si>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</si>
  <si>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</si>
  <si>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</si>
  <si>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</si>
  <si>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</si>
  <si>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</si>
  <si>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</si>
  <si>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</si>
  <si>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</si>
  <si>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</si>
  <si>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</si>
  <si>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</si>
  <si>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</si>
  <si>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</si>
  <si>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</si>
  <si>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</si>
  <si>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</si>
  <si>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</si>
  <si>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</si>
  <si>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</si>
  <si>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</si>
  <si>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</si>
  <si>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</si>
  <si>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</si>
  <si>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</si>
  <si>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</si>
  <si>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</si>
  <si>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</si>
  <si>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</si>
  <si>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</si>
  <si>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</si>
  <si>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</si>
  <si>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</si>
  <si>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</si>
  <si>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</si>
  <si>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</si>
  <si>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</si>
  <si>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</si>
  <si>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</si>
  <si>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</si>
  <si>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</si>
  <si>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</si>
  <si>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</si>
  <si>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</si>
  <si>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</si>
  <si>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</si>
  <si>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</si>
  <si>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</si>
  <si>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</si>
  <si>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</si>
  <si>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</si>
  <si>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</si>
  <si>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</si>
  <si>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</si>
  <si>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</si>
  <si>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</si>
  <si>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</si>
  <si>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</si>
  <si>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</si>
  <si>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</si>
  <si>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</si>
  <si>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</si>
  <si>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</si>
  <si>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</si>
  <si>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</si>
  <si>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</si>
  <si>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</si>
  <si>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</si>
  <si>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</si>
  <si>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</si>
  <si>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</si>
  <si>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</si>
  <si>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</si>
  <si>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</si>
  <si>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</si>
  <si>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</si>
  <si>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</si>
  <si>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</si>
  <si>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</si>
  <si>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</si>
  <si>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</si>
  <si>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</si>
  <si>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</si>
  <si>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</si>
  <si>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</si>
  <si>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</si>
  <si>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</si>
  <si>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</si>
  <si>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</si>
  <si>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</si>
  <si>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</si>
  <si>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</si>
  <si>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</si>
  <si>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</si>
  <si>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</si>
  <si>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</si>
  <si>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</si>
  <si>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</si>
  <si>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</si>
  <si>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</si>
  <si>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</si>
  <si>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</si>
  <si>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</si>
  <si>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</si>
  <si>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</si>
  <si>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</si>
  <si>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</si>
  <si>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</si>
  <si>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</si>
  <si>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</si>
  <si>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</si>
  <si>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</si>
  <si>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</si>
  <si>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</si>
  <si>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</si>
  <si>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</si>
  <si>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</si>
  <si>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</si>
  <si>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82097</t>
  </si>
  <si>
    <t>STANOVENÍ PROTILÁTEK PROTI EBV A DALŠÍM VIRŮM (CMV</t>
  </si>
  <si>
    <t>82131</t>
  </si>
  <si>
    <t>IDENTIFIKACE BAKTERIÁLNÍHO KMENE V KULTUŘE (POMNOŽ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</si>
  <si>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</si>
  <si>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</si>
  <si>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</si>
  <si>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</si>
  <si>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</si>
  <si>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</si>
  <si>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</si>
  <si>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</si>
  <si>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</si>
  <si>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</si>
  <si>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82060</t>
  </si>
  <si>
    <t>ANALÝZA HMOTOVÉHO SPEKTRA</t>
  </si>
  <si>
    <t>82066</t>
  </si>
  <si>
    <t>STANOVENÍ CITLIVOSTI NA ATB E-TESTEM</t>
  </si>
  <si>
    <t>41</t>
  </si>
  <si>
    <t>86413</t>
  </si>
  <si>
    <t>SCREENING PROTILÁTEK NA PANELU 30TI DÁRCŮ</t>
  </si>
  <si>
    <t>91131</t>
  </si>
  <si>
    <t>STANOVENÍ IgA</t>
  </si>
  <si>
    <t>91439</t>
  </si>
  <si>
    <t>IMUNOFENOTYPIZACE BUNĚČNÝCH SUBPOPULACÍ DLE POVRCH</t>
  </si>
  <si>
    <t>91355</t>
  </si>
  <si>
    <t>STANOVENÍ CIK METODOU PEG-IKEM</t>
  </si>
  <si>
    <t>91129</t>
  </si>
  <si>
    <t>STANOVENÍ IgG</t>
  </si>
  <si>
    <t>91133</t>
  </si>
  <si>
    <t>STANOVENÍ IgM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</si>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</sst>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0.36000584402759139</c:v>
                </c:pt>
                <c:pt idx="1">
                  <c:v>0.69016697014935879</c:v>
                </c:pt>
                <c:pt idx="2">
                  <c:v>0.67911748333840494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0.65612409582285269</c:v>
                </c:pt>
                <c:pt idx="1">
                  <c:v>0.65612409582285269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1.2388392857142858</c:v>
                </c:pt>
                <c:pt idx="1">
                  <c:v>0.9625441696113074</c:v>
                </c:pt>
                <c:pt idx="2">
                  <c:v>0.91135734072022156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112" tableBorderDxfId="111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9" totalsRowShown="0">
  <autoFilter ref="C3:S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1199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2736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2737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2792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3341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3362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3369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3625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3626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4092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4234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4743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23026.323779578208</v>
      </c>
      <c r="D4" s="280">
        <f ca="1">IF(ISERROR(VLOOKUP("Náklady celkem",INDIRECT("HI!$A:$G"),5,0)),0,VLOOKUP("Náklady celkem",INDIRECT("HI!$A:$G"),5,0))</f>
        <v>23661.9306</v>
      </c>
      <c r="E4" s="281">
        <f ca="1">IF(C4=0,0,D4/C4)</f>
        <v>1.0276034866227974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1001.2500137329102</v>
      </c>
      <c r="D7" s="288">
        <f>IF(ISERROR(HI!E5),"",HI!E5)</f>
        <v>1198.8255299999996</v>
      </c>
      <c r="E7" s="285">
        <f t="shared" ref="E7:E15" si="0">IF(C7=0,0,D7/C7)</f>
        <v>1.1973288524915755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0.91956184958941956</v>
      </c>
      <c r="E8" s="285">
        <f t="shared" si="0"/>
        <v>1.0217353884326883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0.29080118694362017</v>
      </c>
      <c r="E9" s="285">
        <f>IF(C9=0,0,D9/C9)</f>
        <v>0.96933728981206724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0.67713064238487164</v>
      </c>
      <c r="E11" s="285">
        <f t="shared" si="0"/>
        <v>1.1285510706414528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0.86173991414542861</v>
      </c>
      <c r="E12" s="285">
        <f t="shared" si="0"/>
        <v>1.0771748926817857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5412.0655756187434</v>
      </c>
      <c r="D15" s="288">
        <f>IF(ISERROR(HI!E6),"",HI!E6)</f>
        <v>5958.5757699999995</v>
      </c>
      <c r="E15" s="285">
        <f t="shared" si="0"/>
        <v>1.1009799653654002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13700.215274414062</v>
      </c>
      <c r="D16" s="284">
        <f ca="1">IF(ISERROR(VLOOKUP("Osobní náklady (Kč) *",INDIRECT("HI!$A:$G"),5,0)),0,VLOOKUP("Osobní náklady (Kč) *",INDIRECT("HI!$A:$G"),5,0))</f>
        <v>13625.052309999999</v>
      </c>
      <c r="E16" s="285">
        <f ca="1">IF(C16=0,0,D16/C16)</f>
        <v>0.99451373844070656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15108.125870000003</v>
      </c>
      <c r="D18" s="303">
        <f ca="1">IF(ISERROR(VLOOKUP("Výnosy celkem",INDIRECT("HI!$A:$G"),5,0)),0,VLOOKUP("Výnosy celkem",INDIRECT("HI!$A:$G"),5,0))</f>
        <v>16069.230930000002</v>
      </c>
      <c r="E18" s="304">
        <f t="shared" ref="E18:E31" ca="1" si="1">IF(C18=0,0,D18/C18)</f>
        <v>1.0636151080729643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3379.8958700000017</v>
      </c>
      <c r="D19" s="284">
        <f ca="1">IF(ISERROR(VLOOKUP("Ambulance *",INDIRECT("HI!$A:$G"),5,0)),0,VLOOKUP("Ambulance *",INDIRECT("HI!$A:$G"),5,0))</f>
        <v>3586.2609300000008</v>
      </c>
      <c r="E19" s="285">
        <f t="shared" ca="1" si="1"/>
        <v>1.0610566324932369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1.0610566324932369</v>
      </c>
      <c r="E20" s="285">
        <f t="shared" si="1"/>
        <v>1.0610566324932369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1.0573251205950895</v>
      </c>
      <c r="E21" s="285">
        <f t="shared" si="1"/>
        <v>1.0573251205950895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1.6727006586972433</v>
      </c>
      <c r="E22" s="285">
        <f>IF(OR(C22=0,D22=""),0,IF(C22="","",D22/C22))</f>
        <v>1.6727006586972433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1.0804457145554538</v>
      </c>
      <c r="E23" s="285">
        <f t="shared" si="1"/>
        <v>1.2711126053593576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11728.230000000001</v>
      </c>
      <c r="D24" s="284">
        <f ca="1">IF(ISERROR(VLOOKUP("Hospitalizace *",INDIRECT("HI!$A:$G"),5,0)),0,VLOOKUP("Hospitalizace *",INDIRECT("HI!$A:$G"),5,0))</f>
        <v>12482.970000000001</v>
      </c>
      <c r="E24" s="285">
        <f ca="1">IF(C24=0,0,D24/C24)</f>
        <v>1.0643524214651316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1.0643524214651316</v>
      </c>
      <c r="E25" s="285">
        <f t="shared" si="1"/>
        <v>1.0643524214651316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1.0643524214651316</v>
      </c>
      <c r="E26" s="285">
        <f t="shared" si="1"/>
        <v>1.0643524214651316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1.0611620795107033</v>
      </c>
      <c r="E29" s="285">
        <f t="shared" si="1"/>
        <v>1.1170127152744245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0.91135734072022156</v>
      </c>
      <c r="E30" s="285">
        <f t="shared" si="1"/>
        <v>0.91135734072022156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1.2129776202664566</v>
      </c>
      <c r="E31" s="285">
        <f t="shared" si="1"/>
        <v>1.2768185476489018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1072.5343599999999</v>
      </c>
      <c r="C5" s="33">
        <v>963.64184999999998</v>
      </c>
      <c r="D5" s="12"/>
      <c r="E5" s="226">
        <v>1198.8255299999996</v>
      </c>
      <c r="F5" s="32">
        <v>1001.2500137329102</v>
      </c>
      <c r="G5" s="225">
        <f>E5-F5</f>
        <v>197.57551626708937</v>
      </c>
      <c r="H5" s="231">
        <f>IF(F5&lt;0.00000001,"",E5/F5)</f>
        <v>1.1973288524915755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5030.7255600000008</v>
      </c>
      <c r="C6" s="35">
        <v>5136.5634700000001</v>
      </c>
      <c r="D6" s="12"/>
      <c r="E6" s="227">
        <v>5958.5757699999995</v>
      </c>
      <c r="F6" s="34">
        <v>5412.0655756187434</v>
      </c>
      <c r="G6" s="228">
        <f>E6-F6</f>
        <v>546.51019438125604</v>
      </c>
      <c r="H6" s="232">
        <f>IF(F6&lt;0.00000001,"",E6/F6)</f>
        <v>1.1009799653654002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10979.748390000001</v>
      </c>
      <c r="C7" s="35">
        <v>12039.36039</v>
      </c>
      <c r="D7" s="12"/>
      <c r="E7" s="227">
        <v>13625.052309999999</v>
      </c>
      <c r="F7" s="34">
        <v>13700.215274414062</v>
      </c>
      <c r="G7" s="228">
        <f>E7-F7</f>
        <v>-75.162964414063026</v>
      </c>
      <c r="H7" s="232">
        <f>IF(F7&lt;0.00000001,"",E7/F7)</f>
        <v>0.99451373844070656</v>
      </c>
    </row>
    <row r="8" spans="1:10" ht="14.4" customHeight="1" thickBot="1" x14ac:dyDescent="0.35">
      <c r="A8" s="1" t="s">
        <v>96</v>
      </c>
      <c r="B8" s="15">
        <v>2375.0799100000004</v>
      </c>
      <c r="C8" s="37">
        <v>2737.2528699999993</v>
      </c>
      <c r="D8" s="12"/>
      <c r="E8" s="229">
        <v>2879.476990000001</v>
      </c>
      <c r="F8" s="36">
        <v>2912.7929158124925</v>
      </c>
      <c r="G8" s="230">
        <f>E8-F8</f>
        <v>-33.315925812491514</v>
      </c>
      <c r="H8" s="233">
        <f>IF(F8&lt;0.00000001,"",E8/F8)</f>
        <v>0.98856220583631904</v>
      </c>
    </row>
    <row r="9" spans="1:10" ht="14.4" customHeight="1" thickBot="1" x14ac:dyDescent="0.35">
      <c r="A9" s="2" t="s">
        <v>97</v>
      </c>
      <c r="B9" s="3">
        <v>19458.088220000001</v>
      </c>
      <c r="C9" s="39">
        <v>20876.818579999999</v>
      </c>
      <c r="D9" s="12"/>
      <c r="E9" s="3">
        <v>23661.9306</v>
      </c>
      <c r="F9" s="38">
        <v>23026.323779578208</v>
      </c>
      <c r="G9" s="38">
        <f>E9-F9</f>
        <v>635.60682042179178</v>
      </c>
      <c r="H9" s="234">
        <f>IF(F9&lt;0.00000001,"",E9/F9)</f>
        <v>1.0276034866227974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3376.8365700000013</v>
      </c>
      <c r="C11" s="33">
        <f>IF(ISERROR(VLOOKUP("Celkem:",'ZV Vykáz.-A'!A:H,5,0)),0,VLOOKUP("Celkem:",'ZV Vykáz.-A'!A:H,5,0)/1000)</f>
        <v>3379.8958700000017</v>
      </c>
      <c r="D11" s="12"/>
      <c r="E11" s="226">
        <f>IF(ISERROR(VLOOKUP("Celkem:",'ZV Vykáz.-A'!A:H,8,0)),0,VLOOKUP("Celkem:",'ZV Vykáz.-A'!A:H,8,0)/1000)</f>
        <v>3586.2609300000008</v>
      </c>
      <c r="F11" s="32">
        <f>C11</f>
        <v>3379.8958700000017</v>
      </c>
      <c r="G11" s="225">
        <f>E11-F11</f>
        <v>206.36505999999918</v>
      </c>
      <c r="H11" s="231">
        <f>IF(F11&lt;0.00000001,"",E11/F11)</f>
        <v>1.0610566324932369</v>
      </c>
      <c r="I11" s="225">
        <f>E11-B11</f>
        <v>209.42435999999952</v>
      </c>
      <c r="J11" s="231">
        <f>IF(B11&lt;0.00000001,"",E11/B11)</f>
        <v>1.0620179140028678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17867.490000000002</v>
      </c>
      <c r="C12" s="37">
        <f>IF(ISERROR(VLOOKUP("Celkem",CaseMix!A:D,3,0)),0,VLOOKUP("Celkem",CaseMix!A:D,3,0)*30)</f>
        <v>11728.230000000001</v>
      </c>
      <c r="D12" s="12"/>
      <c r="E12" s="229">
        <f>IF(ISERROR(VLOOKUP("Celkem",CaseMix!A:D,4,0)),0,VLOOKUP("Celkem",CaseMix!A:D,4,0)*30)</f>
        <v>12482.970000000001</v>
      </c>
      <c r="F12" s="36">
        <f>C12</f>
        <v>11728.230000000001</v>
      </c>
      <c r="G12" s="230">
        <f>E12-F12</f>
        <v>754.73999999999978</v>
      </c>
      <c r="H12" s="233">
        <f>IF(F12&lt;0.00000001,"",E12/F12)</f>
        <v>1.0643524214651316</v>
      </c>
      <c r="I12" s="230">
        <f>E12-B12</f>
        <v>-5384.52</v>
      </c>
      <c r="J12" s="233">
        <f>IF(B12&lt;0.00000001,"",E12/B12)</f>
        <v>0.69864149916972107</v>
      </c>
    </row>
    <row r="13" spans="1:10" ht="14.4" customHeight="1" thickBot="1" x14ac:dyDescent="0.35">
      <c r="A13" s="4" t="s">
        <v>100</v>
      </c>
      <c r="B13" s="9">
        <f>SUM(B11:B12)</f>
        <v>21244.326570000005</v>
      </c>
      <c r="C13" s="41">
        <f>SUM(C11:C12)</f>
        <v>15108.125870000003</v>
      </c>
      <c r="D13" s="12"/>
      <c r="E13" s="9">
        <f>SUM(E11:E12)</f>
        <v>16069.230930000002</v>
      </c>
      <c r="F13" s="40">
        <f>SUM(F11:F12)</f>
        <v>15108.125870000003</v>
      </c>
      <c r="G13" s="40">
        <f>E13-F13</f>
        <v>961.10505999999805</v>
      </c>
      <c r="H13" s="235">
        <f>IF(F13&lt;0.00000001,"",E13/F13)</f>
        <v>1.0636151080729643</v>
      </c>
      <c r="I13" s="40">
        <f>SUM(I11:I12)</f>
        <v>-5175.0956400000014</v>
      </c>
      <c r="J13" s="235">
        <f>IF(B13&lt;0.00000001,"",E13/B13)</f>
        <v>0.75640105027814952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1.0917992728681341</v>
      </c>
      <c r="C15" s="43">
        <f>IF(C9=0,"",C13/C9)</f>
        <v>0.72367951142103593</v>
      </c>
      <c r="D15" s="12"/>
      <c r="E15" s="10">
        <f>IF(E9=0,"",E13/E9)</f>
        <v>0.67911749052294157</v>
      </c>
      <c r="F15" s="42">
        <f>IF(F9=0,"",F13/F9)</f>
        <v>0.65612409582285269</v>
      </c>
      <c r="G15" s="42">
        <f>IF(ISERROR(F15-E15),"",E15-F15)</f>
        <v>2.2993394700088876E-2</v>
      </c>
      <c r="H15" s="236">
        <f>IF(ISERROR(F15-E15),"",IF(F15&lt;0.00000001,"",E15/F15))</f>
        <v>1.0350442772129145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0.36000584402759139</v>
      </c>
      <c r="C4" s="323">
        <f t="shared" ref="C4:M4" si="0">(C10+C8)/C6</f>
        <v>0.69016697014935879</v>
      </c>
      <c r="D4" s="323">
        <f t="shared" si="0"/>
        <v>0.67911748333840494</v>
      </c>
      <c r="E4" s="323">
        <f t="shared" si="0"/>
        <v>0.15156247478808846</v>
      </c>
      <c r="F4" s="323">
        <f t="shared" si="0"/>
        <v>0.15156247478808846</v>
      </c>
      <c r="G4" s="323">
        <f t="shared" si="0"/>
        <v>0.15156247478808846</v>
      </c>
      <c r="H4" s="323">
        <f t="shared" si="0"/>
        <v>0.15156247478808846</v>
      </c>
      <c r="I4" s="323">
        <f t="shared" si="0"/>
        <v>0.15156247478808846</v>
      </c>
      <c r="J4" s="323">
        <f t="shared" si="0"/>
        <v>0.15156247478808846</v>
      </c>
      <c r="K4" s="323">
        <f t="shared" si="0"/>
        <v>0.15156247478808846</v>
      </c>
      <c r="L4" s="323">
        <f t="shared" si="0"/>
        <v>0.15156247478808846</v>
      </c>
      <c r="M4" s="323">
        <f t="shared" si="0"/>
        <v>0.15156247478808846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8246.2991900000197</v>
      </c>
      <c r="C5" s="323">
        <f>IF(ISERROR(VLOOKUP($A5,'Man Tab'!$A:$Q,COLUMN()+2,0)),0,VLOOKUP($A5,'Man Tab'!$A:$Q,COLUMN()+2,0))</f>
        <v>7358.1930500000099</v>
      </c>
      <c r="D5" s="323">
        <f>IF(ISERROR(VLOOKUP($A5,'Man Tab'!$A:$Q,COLUMN()+2,0)),0,VLOOKUP($A5,'Man Tab'!$A:$Q,COLUMN()+2,0))</f>
        <v>8057.4383599999801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8246.2991900000197</v>
      </c>
      <c r="C6" s="325">
        <f t="shared" ref="C6:M6" si="1">C5+B6</f>
        <v>15604.492240000029</v>
      </c>
      <c r="D6" s="325">
        <f t="shared" si="1"/>
        <v>23661.930600000007</v>
      </c>
      <c r="E6" s="325">
        <f t="shared" si="1"/>
        <v>23661.930600000007</v>
      </c>
      <c r="F6" s="325">
        <f t="shared" si="1"/>
        <v>23661.930600000007</v>
      </c>
      <c r="G6" s="325">
        <f t="shared" si="1"/>
        <v>23661.930600000007</v>
      </c>
      <c r="H6" s="325">
        <f t="shared" si="1"/>
        <v>23661.930600000007</v>
      </c>
      <c r="I6" s="325">
        <f t="shared" si="1"/>
        <v>23661.930600000007</v>
      </c>
      <c r="J6" s="325">
        <f t="shared" si="1"/>
        <v>23661.930600000007</v>
      </c>
      <c r="K6" s="325">
        <f t="shared" si="1"/>
        <v>23661.930600000007</v>
      </c>
      <c r="L6" s="325">
        <f t="shared" si="1"/>
        <v>23661.930600000007</v>
      </c>
      <c r="M6" s="325">
        <f t="shared" si="1"/>
        <v>23661.930600000007</v>
      </c>
    </row>
    <row r="7" spans="1:13" ht="14.4" customHeight="1" x14ac:dyDescent="0.3">
      <c r="A7" s="324" t="s">
        <v>125</v>
      </c>
      <c r="B7" s="324">
        <v>52.79</v>
      </c>
      <c r="C7" s="324">
        <v>273.98700000000002</v>
      </c>
      <c r="D7" s="324">
        <v>416.09899999999999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1583.7</v>
      </c>
      <c r="C8" s="325">
        <f t="shared" ref="C8:M8" si="2">C7*30</f>
        <v>8219.61</v>
      </c>
      <c r="D8" s="325">
        <f t="shared" si="2"/>
        <v>12482.97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1385015.9</v>
      </c>
      <c r="C9" s="324">
        <v>1165079.23</v>
      </c>
      <c r="D9" s="324">
        <v>1036165.6299999999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1385.0158999999999</v>
      </c>
      <c r="C10" s="325">
        <f t="shared" ref="C10:M10" si="3">C9/1000+B10</f>
        <v>2550.0951299999997</v>
      </c>
      <c r="D10" s="325">
        <f t="shared" si="3"/>
        <v>3586.2607599999997</v>
      </c>
      <c r="E10" s="325">
        <f t="shared" si="3"/>
        <v>3586.2607599999997</v>
      </c>
      <c r="F10" s="325">
        <f t="shared" si="3"/>
        <v>3586.2607599999997</v>
      </c>
      <c r="G10" s="325">
        <f t="shared" si="3"/>
        <v>3586.2607599999997</v>
      </c>
      <c r="H10" s="325">
        <f t="shared" si="3"/>
        <v>3586.2607599999997</v>
      </c>
      <c r="I10" s="325">
        <f t="shared" si="3"/>
        <v>3586.2607599999997</v>
      </c>
      <c r="J10" s="325">
        <f t="shared" si="3"/>
        <v>3586.2607599999997</v>
      </c>
      <c r="K10" s="325">
        <f t="shared" si="3"/>
        <v>3586.2607599999997</v>
      </c>
      <c r="L10" s="325">
        <f t="shared" si="3"/>
        <v>3586.2607599999997</v>
      </c>
      <c r="M10" s="325">
        <f t="shared" si="3"/>
        <v>3586.2607599999997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0.65612409582285269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0.65612409582285269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4005</v>
      </c>
      <c r="C7" s="56">
        <v>333.75</v>
      </c>
      <c r="D7" s="56">
        <v>450.27327000000099</v>
      </c>
      <c r="E7" s="56">
        <v>365.823900000001</v>
      </c>
      <c r="F7" s="56">
        <v>382.72835999999899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1198.8255300000001</v>
      </c>
      <c r="Q7" s="185">
        <v>1.1973288689129999</v>
      </c>
    </row>
    <row r="8" spans="1:17" ht="14.4" customHeight="1" x14ac:dyDescent="0.3">
      <c r="A8" s="19" t="s">
        <v>36</v>
      </c>
      <c r="B8" s="55">
        <v>1191.9787432677001</v>
      </c>
      <c r="C8" s="56">
        <v>99.331561938975</v>
      </c>
      <c r="D8" s="56">
        <v>86.31</v>
      </c>
      <c r="E8" s="56">
        <v>56.88</v>
      </c>
      <c r="F8" s="56">
        <v>69.689999999999003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212.88</v>
      </c>
      <c r="Q8" s="185">
        <v>0.71437515543700003</v>
      </c>
    </row>
    <row r="9" spans="1:17" ht="14.4" customHeight="1" x14ac:dyDescent="0.3">
      <c r="A9" s="19" t="s">
        <v>37</v>
      </c>
      <c r="B9" s="55">
        <v>21648.2622973625</v>
      </c>
      <c r="C9" s="56">
        <v>1804.02185811354</v>
      </c>
      <c r="D9" s="56">
        <v>2243.29205</v>
      </c>
      <c r="E9" s="56">
        <v>1541.31672</v>
      </c>
      <c r="F9" s="56">
        <v>2173.9669999999901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5958.5757700000004</v>
      </c>
      <c r="Q9" s="185">
        <v>1.1009799656249999</v>
      </c>
    </row>
    <row r="10" spans="1:17" ht="14.4" customHeight="1" x14ac:dyDescent="0.3">
      <c r="A10" s="19" t="s">
        <v>38</v>
      </c>
      <c r="B10" s="55">
        <v>667.13618821476302</v>
      </c>
      <c r="C10" s="56">
        <v>55.594682351229999</v>
      </c>
      <c r="D10" s="56">
        <v>51.693289999999998</v>
      </c>
      <c r="E10" s="56">
        <v>54.148809999999997</v>
      </c>
      <c r="F10" s="56">
        <v>57.787189999999001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163.62929</v>
      </c>
      <c r="Q10" s="185">
        <v>0.98108477933299998</v>
      </c>
    </row>
    <row r="11" spans="1:17" ht="14.4" customHeight="1" x14ac:dyDescent="0.3">
      <c r="A11" s="19" t="s">
        <v>39</v>
      </c>
      <c r="B11" s="55">
        <v>498.655469754465</v>
      </c>
      <c r="C11" s="56">
        <v>41.554622479537997</v>
      </c>
      <c r="D11" s="56">
        <v>54.337670000000003</v>
      </c>
      <c r="E11" s="56">
        <v>32.415050000000001</v>
      </c>
      <c r="F11" s="56">
        <v>80.818699999998998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167.57141999999999</v>
      </c>
      <c r="Q11" s="185">
        <v>1.3441859573499999</v>
      </c>
    </row>
    <row r="12" spans="1:17" ht="14.4" customHeight="1" x14ac:dyDescent="0.3">
      <c r="A12" s="19" t="s">
        <v>40</v>
      </c>
      <c r="B12" s="55">
        <v>240.59926224638701</v>
      </c>
      <c r="C12" s="56">
        <v>20.049938520531999</v>
      </c>
      <c r="D12" s="56">
        <v>1.28007</v>
      </c>
      <c r="E12" s="56">
        <v>45.646709999999999</v>
      </c>
      <c r="F12" s="56">
        <v>3.8866599999989999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50.81344</v>
      </c>
      <c r="Q12" s="185">
        <v>0.844781310226</v>
      </c>
    </row>
    <row r="13" spans="1:17" ht="14.4" customHeight="1" x14ac:dyDescent="0.3">
      <c r="A13" s="19" t="s">
        <v>41</v>
      </c>
      <c r="B13" s="55">
        <v>555</v>
      </c>
      <c r="C13" s="56">
        <v>46.25</v>
      </c>
      <c r="D13" s="56">
        <v>62.620269999999998</v>
      </c>
      <c r="E13" s="56">
        <v>47.762079999999997</v>
      </c>
      <c r="F13" s="56">
        <v>59.352379999999002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169.73473000000001</v>
      </c>
      <c r="Q13" s="185">
        <v>1.2233133693689999</v>
      </c>
    </row>
    <row r="14" spans="1:17" ht="14.4" customHeight="1" x14ac:dyDescent="0.3">
      <c r="A14" s="19" t="s">
        <v>42</v>
      </c>
      <c r="B14" s="55">
        <v>1476.4852995889601</v>
      </c>
      <c r="C14" s="56">
        <v>123.04044163241301</v>
      </c>
      <c r="D14" s="56">
        <v>160.87799999999999</v>
      </c>
      <c r="E14" s="56">
        <v>132.47900000000001</v>
      </c>
      <c r="F14" s="56">
        <v>133.00299999999999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426.36</v>
      </c>
      <c r="Q14" s="185">
        <v>1.1550673755259999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582.45378455898003</v>
      </c>
      <c r="C17" s="56">
        <v>48.537815379915003</v>
      </c>
      <c r="D17" s="56">
        <v>49.009749999999997</v>
      </c>
      <c r="E17" s="56">
        <v>25.60998</v>
      </c>
      <c r="F17" s="56">
        <v>26.181759999998999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100.80149</v>
      </c>
      <c r="Q17" s="185">
        <v>0.69225399626299999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1.093</v>
      </c>
      <c r="E18" s="56">
        <v>4.4329999999999998</v>
      </c>
      <c r="F18" s="56">
        <v>9.5239999999990008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15.05</v>
      </c>
      <c r="Q18" s="185" t="s">
        <v>329</v>
      </c>
    </row>
    <row r="19" spans="1:17" ht="14.4" customHeight="1" x14ac:dyDescent="0.3">
      <c r="A19" s="19" t="s">
        <v>47</v>
      </c>
      <c r="B19" s="55">
        <v>1458.8183391438299</v>
      </c>
      <c r="C19" s="56">
        <v>121.56819492865201</v>
      </c>
      <c r="D19" s="56">
        <v>120.51285</v>
      </c>
      <c r="E19" s="56">
        <v>159.91329999999999</v>
      </c>
      <c r="F19" s="56">
        <v>106.43738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386.86353000000003</v>
      </c>
      <c r="Q19" s="185">
        <v>1.060758614337</v>
      </c>
    </row>
    <row r="20" spans="1:17" ht="14.4" customHeight="1" x14ac:dyDescent="0.3">
      <c r="A20" s="19" t="s">
        <v>48</v>
      </c>
      <c r="B20" s="55">
        <v>54800.861094000102</v>
      </c>
      <c r="C20" s="56">
        <v>4566.7384245000103</v>
      </c>
      <c r="D20" s="56">
        <v>4589.4627900000096</v>
      </c>
      <c r="E20" s="56">
        <v>4515.8344700000098</v>
      </c>
      <c r="F20" s="56">
        <v>4519.7550499999898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13625.052309999999</v>
      </c>
      <c r="Q20" s="185">
        <v>0.99451373850699998</v>
      </c>
    </row>
    <row r="21" spans="1:17" ht="14.4" customHeight="1" x14ac:dyDescent="0.3">
      <c r="A21" s="20" t="s">
        <v>49</v>
      </c>
      <c r="B21" s="55">
        <v>4964.99999999993</v>
      </c>
      <c r="C21" s="56">
        <v>413.74999999999397</v>
      </c>
      <c r="D21" s="56">
        <v>362.66071000000102</v>
      </c>
      <c r="E21" s="56">
        <v>362.72967000000102</v>
      </c>
      <c r="F21" s="56">
        <v>420.725179999999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1146.11556</v>
      </c>
      <c r="Q21" s="185">
        <v>0.92335593957700002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8.4963800000000003</v>
      </c>
      <c r="E22" s="56">
        <v>4.9008000000000003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13.397180000000001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15.044631769371</v>
      </c>
      <c r="C24" s="56">
        <v>1.2537193141139999</v>
      </c>
      <c r="D24" s="56">
        <v>4.3790900000019999</v>
      </c>
      <c r="E24" s="56">
        <v>8.2995599999999996</v>
      </c>
      <c r="F24" s="56">
        <v>13.581699999999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26.260350000001999</v>
      </c>
      <c r="Q24" s="185"/>
    </row>
    <row r="25" spans="1:17" ht="14.4" customHeight="1" x14ac:dyDescent="0.3">
      <c r="A25" s="21" t="s">
        <v>53</v>
      </c>
      <c r="B25" s="58">
        <v>92105.295109906903</v>
      </c>
      <c r="C25" s="59">
        <v>7675.4412591589098</v>
      </c>
      <c r="D25" s="59">
        <v>8246.2991900000197</v>
      </c>
      <c r="E25" s="59">
        <v>7358.1930500000099</v>
      </c>
      <c r="F25" s="59">
        <v>8057.4383599999801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23661.9306</v>
      </c>
      <c r="Q25" s="186">
        <v>1.027603486716</v>
      </c>
    </row>
    <row r="26" spans="1:17" ht="14.4" customHeight="1" x14ac:dyDescent="0.3">
      <c r="A26" s="19" t="s">
        <v>54</v>
      </c>
      <c r="B26" s="55">
        <v>8343.4002235218304</v>
      </c>
      <c r="C26" s="56">
        <v>695.283351960152</v>
      </c>
      <c r="D26" s="56">
        <v>739.37016000000096</v>
      </c>
      <c r="E26" s="56">
        <v>822.50300000000004</v>
      </c>
      <c r="F26" s="56">
        <v>697.05982000000097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2258.93298</v>
      </c>
      <c r="Q26" s="185">
        <v>1.08297956204</v>
      </c>
    </row>
    <row r="27" spans="1:17" ht="14.4" customHeight="1" x14ac:dyDescent="0.3">
      <c r="A27" s="22" t="s">
        <v>55</v>
      </c>
      <c r="B27" s="58">
        <v>100448.695333429</v>
      </c>
      <c r="C27" s="59">
        <v>8370.7246111190598</v>
      </c>
      <c r="D27" s="59">
        <v>8985.6693500000201</v>
      </c>
      <c r="E27" s="59">
        <v>8180.6960500000096</v>
      </c>
      <c r="F27" s="59">
        <v>8754.4981799999805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25920.863580000001</v>
      </c>
      <c r="Q27" s="186">
        <v>1.032203096076</v>
      </c>
    </row>
    <row r="28" spans="1:17" ht="14.4" customHeight="1" x14ac:dyDescent="0.3">
      <c r="A28" s="20" t="s">
        <v>56</v>
      </c>
      <c r="B28" s="55">
        <v>1060.62922958334</v>
      </c>
      <c r="C28" s="56">
        <v>88.385769131944002</v>
      </c>
      <c r="D28" s="56">
        <v>165.19058999999999</v>
      </c>
      <c r="E28" s="56">
        <v>39.889479999998997</v>
      </c>
      <c r="F28" s="56">
        <v>23.393910000000002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228.47398000000001</v>
      </c>
      <c r="Q28" s="185">
        <v>0.86165447312700005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84528.696708149801</v>
      </c>
      <c r="C6" s="701">
        <v>90516.820400000201</v>
      </c>
      <c r="D6" s="702">
        <v>5988.12369185036</v>
      </c>
      <c r="E6" s="703">
        <v>1.070841310999</v>
      </c>
      <c r="F6" s="701">
        <v>92105.295109906903</v>
      </c>
      <c r="G6" s="702">
        <v>23026.3237774767</v>
      </c>
      <c r="H6" s="704">
        <v>8057.4383599999801</v>
      </c>
      <c r="I6" s="701">
        <v>23661.9306</v>
      </c>
      <c r="J6" s="702">
        <v>635.60682252328797</v>
      </c>
      <c r="K6" s="705">
        <v>0.256900871679</v>
      </c>
    </row>
    <row r="7" spans="1:11" ht="14.4" customHeight="1" thickBot="1" x14ac:dyDescent="0.35">
      <c r="A7" s="720" t="s">
        <v>332</v>
      </c>
      <c r="B7" s="701">
        <v>28961.7977573114</v>
      </c>
      <c r="C7" s="701">
        <v>30772.799570000101</v>
      </c>
      <c r="D7" s="702">
        <v>1811.00181268866</v>
      </c>
      <c r="E7" s="703">
        <v>1.0625307112439999</v>
      </c>
      <c r="F7" s="701">
        <v>30283.117260434701</v>
      </c>
      <c r="G7" s="702">
        <v>7570.7793151086798</v>
      </c>
      <c r="H7" s="704">
        <v>2961.2334899999901</v>
      </c>
      <c r="I7" s="701">
        <v>8348.9190299999991</v>
      </c>
      <c r="J7" s="702">
        <v>778.13971489132098</v>
      </c>
      <c r="K7" s="705">
        <v>0.27569549588300002</v>
      </c>
    </row>
    <row r="8" spans="1:11" ht="14.4" customHeight="1" thickBot="1" x14ac:dyDescent="0.35">
      <c r="A8" s="721" t="s">
        <v>333</v>
      </c>
      <c r="B8" s="701">
        <v>27746.794722285798</v>
      </c>
      <c r="C8" s="701">
        <v>29541.9015700001</v>
      </c>
      <c r="D8" s="702">
        <v>1795.1068477142301</v>
      </c>
      <c r="E8" s="703">
        <v>1.064696007797</v>
      </c>
      <c r="F8" s="701">
        <v>28806.6319608458</v>
      </c>
      <c r="G8" s="702">
        <v>7201.6579902114399</v>
      </c>
      <c r="H8" s="704">
        <v>2828.2304899999899</v>
      </c>
      <c r="I8" s="701">
        <v>7922.5590300000003</v>
      </c>
      <c r="J8" s="702">
        <v>720.90103978855996</v>
      </c>
      <c r="K8" s="705">
        <v>0.27502552331500002</v>
      </c>
    </row>
    <row r="9" spans="1:11" ht="14.4" customHeight="1" thickBot="1" x14ac:dyDescent="0.35">
      <c r="A9" s="722" t="s">
        <v>334</v>
      </c>
      <c r="B9" s="706">
        <v>0</v>
      </c>
      <c r="C9" s="706">
        <v>-9.6000000000000002E-4</v>
      </c>
      <c r="D9" s="707">
        <v>-9.6000000000000002E-4</v>
      </c>
      <c r="E9" s="708" t="s">
        <v>329</v>
      </c>
      <c r="F9" s="706">
        <v>0</v>
      </c>
      <c r="G9" s="707">
        <v>0</v>
      </c>
      <c r="H9" s="709">
        <v>2.0000000000000001E-4</v>
      </c>
      <c r="I9" s="706">
        <v>8.4999999999999995E-4</v>
      </c>
      <c r="J9" s="707">
        <v>8.4999999999999995E-4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-9.6000000000000002E-4</v>
      </c>
      <c r="D10" s="702">
        <v>-9.6000000000000002E-4</v>
      </c>
      <c r="E10" s="711" t="s">
        <v>329</v>
      </c>
      <c r="F10" s="701">
        <v>0</v>
      </c>
      <c r="G10" s="702">
        <v>0</v>
      </c>
      <c r="H10" s="704">
        <v>2.0000000000000001E-4</v>
      </c>
      <c r="I10" s="701">
        <v>8.4999999999999995E-4</v>
      </c>
      <c r="J10" s="702">
        <v>8.4999999999999995E-4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3935.6774936797701</v>
      </c>
      <c r="C11" s="706">
        <v>3917.4585100000099</v>
      </c>
      <c r="D11" s="707">
        <v>-18.218983679760999</v>
      </c>
      <c r="E11" s="713">
        <v>0.99537081386600001</v>
      </c>
      <c r="F11" s="706">
        <v>4005</v>
      </c>
      <c r="G11" s="707">
        <v>1001.25</v>
      </c>
      <c r="H11" s="709">
        <v>382.72835999999899</v>
      </c>
      <c r="I11" s="706">
        <v>1198.8255300000001</v>
      </c>
      <c r="J11" s="707">
        <v>197.57553000000101</v>
      </c>
      <c r="K11" s="714">
        <v>0.29933221722800002</v>
      </c>
    </row>
    <row r="12" spans="1:11" ht="14.4" customHeight="1" thickBot="1" x14ac:dyDescent="0.35">
      <c r="A12" s="723" t="s">
        <v>337</v>
      </c>
      <c r="B12" s="701">
        <v>3050.6774936797701</v>
      </c>
      <c r="C12" s="701">
        <v>3048.7138</v>
      </c>
      <c r="D12" s="702">
        <v>-1.9636936797619999</v>
      </c>
      <c r="E12" s="703">
        <v>0.99935630898899996</v>
      </c>
      <c r="F12" s="701">
        <v>3130</v>
      </c>
      <c r="G12" s="702">
        <v>782.5</v>
      </c>
      <c r="H12" s="704">
        <v>332.26659999999902</v>
      </c>
      <c r="I12" s="701">
        <v>1045.4538500000001</v>
      </c>
      <c r="J12" s="702">
        <v>262.95385000000101</v>
      </c>
      <c r="K12" s="705">
        <v>0.33401081469600002</v>
      </c>
    </row>
    <row r="13" spans="1:11" ht="14.4" customHeight="1" thickBot="1" x14ac:dyDescent="0.35">
      <c r="A13" s="723" t="s">
        <v>338</v>
      </c>
      <c r="B13" s="701">
        <v>65</v>
      </c>
      <c r="C13" s="701">
        <v>64.970470000000006</v>
      </c>
      <c r="D13" s="702">
        <v>-2.9529999998999999E-2</v>
      </c>
      <c r="E13" s="703">
        <v>0.99954569230699997</v>
      </c>
      <c r="F13" s="701">
        <v>70</v>
      </c>
      <c r="G13" s="702">
        <v>17.5</v>
      </c>
      <c r="H13" s="704">
        <v>2</v>
      </c>
      <c r="I13" s="701">
        <v>6</v>
      </c>
      <c r="J13" s="702">
        <v>-11.5</v>
      </c>
      <c r="K13" s="705">
        <v>8.5714285713999999E-2</v>
      </c>
    </row>
    <row r="14" spans="1:11" ht="14.4" customHeight="1" thickBot="1" x14ac:dyDescent="0.35">
      <c r="A14" s="723" t="s">
        <v>339</v>
      </c>
      <c r="B14" s="701">
        <v>20</v>
      </c>
      <c r="C14" s="701">
        <v>21.388839999999998</v>
      </c>
      <c r="D14" s="702">
        <v>1.3888400000000001</v>
      </c>
      <c r="E14" s="703">
        <v>1.069442</v>
      </c>
      <c r="F14" s="701">
        <v>25</v>
      </c>
      <c r="G14" s="702">
        <v>6.25</v>
      </c>
      <c r="H14" s="704">
        <v>0.23463999999900001</v>
      </c>
      <c r="I14" s="701">
        <v>1.1053900000000001</v>
      </c>
      <c r="J14" s="702">
        <v>-5.1446100000000001</v>
      </c>
      <c r="K14" s="705">
        <v>4.4215600000000001E-2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" customHeight="1" thickBot="1" x14ac:dyDescent="0.35">
      <c r="A16" s="723" t="s">
        <v>341</v>
      </c>
      <c r="B16" s="701">
        <v>10</v>
      </c>
      <c r="C16" s="701">
        <v>72.116739999999993</v>
      </c>
      <c r="D16" s="702">
        <v>62.11674</v>
      </c>
      <c r="E16" s="703">
        <v>7.2116740000000004</v>
      </c>
      <c r="F16" s="701">
        <v>50</v>
      </c>
      <c r="G16" s="702">
        <v>12.5</v>
      </c>
      <c r="H16" s="704">
        <v>0</v>
      </c>
      <c r="I16" s="701">
        <v>0</v>
      </c>
      <c r="J16" s="702">
        <v>-12.5</v>
      </c>
      <c r="K16" s="705">
        <v>0</v>
      </c>
    </row>
    <row r="17" spans="1:11" ht="14.4" customHeight="1" thickBot="1" x14ac:dyDescent="0.35">
      <c r="A17" s="723" t="s">
        <v>342</v>
      </c>
      <c r="B17" s="701">
        <v>75</v>
      </c>
      <c r="C17" s="701">
        <v>83.33587</v>
      </c>
      <c r="D17" s="702">
        <v>8.3358699999999999</v>
      </c>
      <c r="E17" s="703">
        <v>1.1111449333329999</v>
      </c>
      <c r="F17" s="701">
        <v>85</v>
      </c>
      <c r="G17" s="702">
        <v>21.25</v>
      </c>
      <c r="H17" s="704">
        <v>8.1972499999990003</v>
      </c>
      <c r="I17" s="701">
        <v>19.673400000000001</v>
      </c>
      <c r="J17" s="702">
        <v>-1.5765999999989999</v>
      </c>
      <c r="K17" s="705">
        <v>0.23145176470500001</v>
      </c>
    </row>
    <row r="18" spans="1:11" ht="14.4" customHeight="1" thickBot="1" x14ac:dyDescent="0.35">
      <c r="A18" s="723" t="s">
        <v>343</v>
      </c>
      <c r="B18" s="701">
        <v>95</v>
      </c>
      <c r="C18" s="701">
        <v>88.469040000000007</v>
      </c>
      <c r="D18" s="702">
        <v>-6.5309599999990002</v>
      </c>
      <c r="E18" s="703">
        <v>0.931253052631</v>
      </c>
      <c r="F18" s="701">
        <v>95</v>
      </c>
      <c r="G18" s="702">
        <v>23.75</v>
      </c>
      <c r="H18" s="704">
        <v>0</v>
      </c>
      <c r="I18" s="701">
        <v>15.18</v>
      </c>
      <c r="J18" s="702">
        <v>-8.5699999999990002</v>
      </c>
      <c r="K18" s="705">
        <v>0.15978947368400001</v>
      </c>
    </row>
    <row r="19" spans="1:11" ht="14.4" customHeight="1" thickBot="1" x14ac:dyDescent="0.35">
      <c r="A19" s="723" t="s">
        <v>344</v>
      </c>
      <c r="B19" s="701">
        <v>390</v>
      </c>
      <c r="C19" s="701">
        <v>395.930010000001</v>
      </c>
      <c r="D19" s="702">
        <v>5.9300100000000002</v>
      </c>
      <c r="E19" s="703">
        <v>1.0152051538460001</v>
      </c>
      <c r="F19" s="701">
        <v>390</v>
      </c>
      <c r="G19" s="702">
        <v>97.5</v>
      </c>
      <c r="H19" s="704">
        <v>32.393829999998999</v>
      </c>
      <c r="I19" s="701">
        <v>90.905519999999996</v>
      </c>
      <c r="J19" s="702">
        <v>-6.5944799999989998</v>
      </c>
      <c r="K19" s="705">
        <v>0.23309107692299999</v>
      </c>
    </row>
    <row r="20" spans="1:11" ht="14.4" customHeight="1" thickBot="1" x14ac:dyDescent="0.35">
      <c r="A20" s="723" t="s">
        <v>345</v>
      </c>
      <c r="B20" s="701">
        <v>130</v>
      </c>
      <c r="C20" s="701">
        <v>67.314710000000005</v>
      </c>
      <c r="D20" s="702">
        <v>-62.685289999999</v>
      </c>
      <c r="E20" s="703">
        <v>0.517805461538</v>
      </c>
      <c r="F20" s="701">
        <v>70</v>
      </c>
      <c r="G20" s="702">
        <v>17.5</v>
      </c>
      <c r="H20" s="704">
        <v>0</v>
      </c>
      <c r="I20" s="701">
        <v>0.29699999999999999</v>
      </c>
      <c r="J20" s="702">
        <v>-17.202999999999999</v>
      </c>
      <c r="K20" s="705">
        <v>4.2428571420000004E-3</v>
      </c>
    </row>
    <row r="21" spans="1:11" ht="14.4" customHeight="1" thickBot="1" x14ac:dyDescent="0.35">
      <c r="A21" s="723" t="s">
        <v>346</v>
      </c>
      <c r="B21" s="701">
        <v>90</v>
      </c>
      <c r="C21" s="701">
        <v>75.219030000000004</v>
      </c>
      <c r="D21" s="702">
        <v>-14.780969999999</v>
      </c>
      <c r="E21" s="703">
        <v>0.83576700000000004</v>
      </c>
      <c r="F21" s="701">
        <v>90</v>
      </c>
      <c r="G21" s="702">
        <v>22.5</v>
      </c>
      <c r="H21" s="704">
        <v>7.6360399999990003</v>
      </c>
      <c r="I21" s="701">
        <v>20.210370000000001</v>
      </c>
      <c r="J21" s="702">
        <v>-2.2896299999999998</v>
      </c>
      <c r="K21" s="705">
        <v>0.224559666666</v>
      </c>
    </row>
    <row r="22" spans="1:11" ht="14.4" customHeight="1" thickBot="1" x14ac:dyDescent="0.35">
      <c r="A22" s="722" t="s">
        <v>347</v>
      </c>
      <c r="B22" s="706">
        <v>739.93636001350501</v>
      </c>
      <c r="C22" s="706">
        <v>1109.365</v>
      </c>
      <c r="D22" s="707">
        <v>369.42863998649699</v>
      </c>
      <c r="E22" s="713">
        <v>1.4992708291550001</v>
      </c>
      <c r="F22" s="706">
        <v>1191.9787432677001</v>
      </c>
      <c r="G22" s="707">
        <v>297.99468581692503</v>
      </c>
      <c r="H22" s="709">
        <v>69.689999999999003</v>
      </c>
      <c r="I22" s="706">
        <v>212.88</v>
      </c>
      <c r="J22" s="707">
        <v>-85.114685816923995</v>
      </c>
      <c r="K22" s="714">
        <v>0.17859378885900001</v>
      </c>
    </row>
    <row r="23" spans="1:11" ht="14.4" customHeight="1" thickBot="1" x14ac:dyDescent="0.35">
      <c r="A23" s="723" t="s">
        <v>348</v>
      </c>
      <c r="B23" s="701">
        <v>658.18826043407398</v>
      </c>
      <c r="C23" s="701">
        <v>1038.145</v>
      </c>
      <c r="D23" s="702">
        <v>379.95673956592799</v>
      </c>
      <c r="E23" s="703">
        <v>1.577276688762</v>
      </c>
      <c r="F23" s="701">
        <v>1117.96333034485</v>
      </c>
      <c r="G23" s="702">
        <v>279.49083258621198</v>
      </c>
      <c r="H23" s="704">
        <v>68.109999999999005</v>
      </c>
      <c r="I23" s="701">
        <v>204.48</v>
      </c>
      <c r="J23" s="702">
        <v>-75.010832586210995</v>
      </c>
      <c r="K23" s="705">
        <v>0.18290403132999999</v>
      </c>
    </row>
    <row r="24" spans="1:11" ht="14.4" customHeight="1" thickBot="1" x14ac:dyDescent="0.35">
      <c r="A24" s="723" t="s">
        <v>349</v>
      </c>
      <c r="B24" s="701">
        <v>81.748099579430999</v>
      </c>
      <c r="C24" s="701">
        <v>71.22</v>
      </c>
      <c r="D24" s="702">
        <v>-10.528099579431</v>
      </c>
      <c r="E24" s="703">
        <v>0.87121291340499996</v>
      </c>
      <c r="F24" s="701">
        <v>74.015412922851993</v>
      </c>
      <c r="G24" s="702">
        <v>18.503853230712998</v>
      </c>
      <c r="H24" s="704">
        <v>1.58</v>
      </c>
      <c r="I24" s="701">
        <v>8.4</v>
      </c>
      <c r="J24" s="702">
        <v>-10.103853230713</v>
      </c>
      <c r="K24" s="705">
        <v>0.113489875531</v>
      </c>
    </row>
    <row r="25" spans="1:11" ht="14.4" customHeight="1" thickBot="1" x14ac:dyDescent="0.35">
      <c r="A25" s="722" t="s">
        <v>350</v>
      </c>
      <c r="B25" s="706">
        <v>21316.466734927799</v>
      </c>
      <c r="C25" s="706">
        <v>22535.132979999998</v>
      </c>
      <c r="D25" s="707">
        <v>1218.6662450722799</v>
      </c>
      <c r="E25" s="713">
        <v>1.057170180228</v>
      </c>
      <c r="F25" s="706">
        <v>21648.2622973625</v>
      </c>
      <c r="G25" s="707">
        <v>5412.0655743406196</v>
      </c>
      <c r="H25" s="709">
        <v>2173.9669999999901</v>
      </c>
      <c r="I25" s="706">
        <v>5958.5757700000004</v>
      </c>
      <c r="J25" s="707">
        <v>546.510195659386</v>
      </c>
      <c r="K25" s="714">
        <v>0.27524499140600001</v>
      </c>
    </row>
    <row r="26" spans="1:11" ht="14.4" customHeight="1" thickBot="1" x14ac:dyDescent="0.35">
      <c r="A26" s="723" t="s">
        <v>351</v>
      </c>
      <c r="B26" s="701">
        <v>600.25510216267196</v>
      </c>
      <c r="C26" s="701">
        <v>478.84994999999998</v>
      </c>
      <c r="D26" s="702">
        <v>-121.405152162672</v>
      </c>
      <c r="E26" s="703">
        <v>0.79774407293600003</v>
      </c>
      <c r="F26" s="701">
        <v>600</v>
      </c>
      <c r="G26" s="702">
        <v>150</v>
      </c>
      <c r="H26" s="704">
        <v>53.227899999999003</v>
      </c>
      <c r="I26" s="701">
        <v>124.0608</v>
      </c>
      <c r="J26" s="702">
        <v>-25.939199999999001</v>
      </c>
      <c r="K26" s="705">
        <v>0.20676800000000001</v>
      </c>
    </row>
    <row r="27" spans="1:11" ht="14.4" customHeight="1" thickBot="1" x14ac:dyDescent="0.35">
      <c r="A27" s="723" t="s">
        <v>352</v>
      </c>
      <c r="B27" s="701">
        <v>25</v>
      </c>
      <c r="C27" s="701">
        <v>32.273699999999998</v>
      </c>
      <c r="D27" s="702">
        <v>7.2736999999999998</v>
      </c>
      <c r="E27" s="703">
        <v>1.290948</v>
      </c>
      <c r="F27" s="701">
        <v>35</v>
      </c>
      <c r="G27" s="702">
        <v>8.75</v>
      </c>
      <c r="H27" s="704">
        <v>1.5380199999999999</v>
      </c>
      <c r="I27" s="701">
        <v>6.9760200000000001</v>
      </c>
      <c r="J27" s="702">
        <v>-1.773979999999</v>
      </c>
      <c r="K27" s="705">
        <v>0.19931485714200001</v>
      </c>
    </row>
    <row r="28" spans="1:11" ht="14.4" customHeight="1" thickBot="1" x14ac:dyDescent="0.35">
      <c r="A28" s="723" t="s">
        <v>353</v>
      </c>
      <c r="B28" s="701">
        <v>2</v>
      </c>
      <c r="C28" s="701">
        <v>0</v>
      </c>
      <c r="D28" s="702">
        <v>-2</v>
      </c>
      <c r="E28" s="703">
        <v>0</v>
      </c>
      <c r="F28" s="701">
        <v>0</v>
      </c>
      <c r="G28" s="702">
        <v>0</v>
      </c>
      <c r="H28" s="704">
        <v>0</v>
      </c>
      <c r="I28" s="701">
        <v>0</v>
      </c>
      <c r="J28" s="702">
        <v>0</v>
      </c>
      <c r="K28" s="705">
        <v>0</v>
      </c>
    </row>
    <row r="29" spans="1:11" ht="14.4" customHeight="1" thickBot="1" x14ac:dyDescent="0.35">
      <c r="A29" s="723" t="s">
        <v>354</v>
      </c>
      <c r="B29" s="701">
        <v>190</v>
      </c>
      <c r="C29" s="701">
        <v>200.32348999999999</v>
      </c>
      <c r="D29" s="702">
        <v>10.32349</v>
      </c>
      <c r="E29" s="703">
        <v>1.054334157894</v>
      </c>
      <c r="F29" s="701">
        <v>190</v>
      </c>
      <c r="G29" s="702">
        <v>47.5</v>
      </c>
      <c r="H29" s="704">
        <v>11.12045</v>
      </c>
      <c r="I29" s="701">
        <v>46.11712</v>
      </c>
      <c r="J29" s="702">
        <v>-1.382879999999</v>
      </c>
      <c r="K29" s="705">
        <v>0.24272168421000001</v>
      </c>
    </row>
    <row r="30" spans="1:11" ht="14.4" customHeight="1" thickBot="1" x14ac:dyDescent="0.35">
      <c r="A30" s="723" t="s">
        <v>355</v>
      </c>
      <c r="B30" s="701">
        <v>1822.2624804235099</v>
      </c>
      <c r="C30" s="701">
        <v>1886.13464</v>
      </c>
      <c r="D30" s="702">
        <v>63.872159576496003</v>
      </c>
      <c r="E30" s="703">
        <v>1.0350510205100001</v>
      </c>
      <c r="F30" s="701">
        <v>1700</v>
      </c>
      <c r="G30" s="702">
        <v>425</v>
      </c>
      <c r="H30" s="704">
        <v>197.15768</v>
      </c>
      <c r="I30" s="701">
        <v>481.82907999999998</v>
      </c>
      <c r="J30" s="702">
        <v>56.829079999999998</v>
      </c>
      <c r="K30" s="705">
        <v>0.28342887058799998</v>
      </c>
    </row>
    <row r="31" spans="1:11" ht="14.4" customHeight="1" thickBot="1" x14ac:dyDescent="0.35">
      <c r="A31" s="723" t="s">
        <v>356</v>
      </c>
      <c r="B31" s="701">
        <v>15400.117737795999</v>
      </c>
      <c r="C31" s="701">
        <v>16148.594999999999</v>
      </c>
      <c r="D31" s="702">
        <v>748.477262204049</v>
      </c>
      <c r="E31" s="703">
        <v>1.048602048045</v>
      </c>
      <c r="F31" s="701">
        <v>16000</v>
      </c>
      <c r="G31" s="702">
        <v>4000</v>
      </c>
      <c r="H31" s="704">
        <v>1757.9349999999999</v>
      </c>
      <c r="I31" s="701">
        <v>4564.2809999999999</v>
      </c>
      <c r="J31" s="702">
        <v>564.28100000000097</v>
      </c>
      <c r="K31" s="705">
        <v>0.28526756250000002</v>
      </c>
    </row>
    <row r="32" spans="1:11" ht="14.4" customHeight="1" thickBot="1" x14ac:dyDescent="0.35">
      <c r="A32" s="723" t="s">
        <v>357</v>
      </c>
      <c r="B32" s="701">
        <v>58.098611260825997</v>
      </c>
      <c r="C32" s="701">
        <v>60.26735</v>
      </c>
      <c r="D32" s="702">
        <v>2.1687387391740001</v>
      </c>
      <c r="E32" s="703">
        <v>1.037328581391</v>
      </c>
      <c r="F32" s="701">
        <v>50</v>
      </c>
      <c r="G32" s="702">
        <v>12.5</v>
      </c>
      <c r="H32" s="704">
        <v>5.2881999999989997</v>
      </c>
      <c r="I32" s="701">
        <v>37.317889999999998</v>
      </c>
      <c r="J32" s="702">
        <v>24.817889999999998</v>
      </c>
      <c r="K32" s="705">
        <v>0.74635779999999996</v>
      </c>
    </row>
    <row r="33" spans="1:11" ht="14.4" customHeight="1" thickBot="1" x14ac:dyDescent="0.35">
      <c r="A33" s="723" t="s">
        <v>358</v>
      </c>
      <c r="B33" s="701">
        <v>20</v>
      </c>
      <c r="C33" s="701">
        <v>20.679300000000001</v>
      </c>
      <c r="D33" s="702">
        <v>0.67930000000000001</v>
      </c>
      <c r="E33" s="703">
        <v>1.033965</v>
      </c>
      <c r="F33" s="701">
        <v>25</v>
      </c>
      <c r="G33" s="702">
        <v>6.25</v>
      </c>
      <c r="H33" s="704">
        <v>2.9559599999990001</v>
      </c>
      <c r="I33" s="701">
        <v>8.8678799999999995</v>
      </c>
      <c r="J33" s="702">
        <v>2.61788</v>
      </c>
      <c r="K33" s="705">
        <v>0.35471520000000001</v>
      </c>
    </row>
    <row r="34" spans="1:11" ht="14.4" customHeight="1" thickBot="1" x14ac:dyDescent="0.35">
      <c r="A34" s="723" t="s">
        <v>359</v>
      </c>
      <c r="B34" s="701">
        <v>193.15768377166401</v>
      </c>
      <c r="C34" s="701">
        <v>166.64379</v>
      </c>
      <c r="D34" s="702">
        <v>-26.513893771663</v>
      </c>
      <c r="E34" s="703">
        <v>0.86273445998099996</v>
      </c>
      <c r="F34" s="701">
        <v>200</v>
      </c>
      <c r="G34" s="702">
        <v>50</v>
      </c>
      <c r="H34" s="704">
        <v>1.925</v>
      </c>
      <c r="I34" s="701">
        <v>9.5497200000000007</v>
      </c>
      <c r="J34" s="702">
        <v>-40.450279999999999</v>
      </c>
      <c r="K34" s="705">
        <v>4.7748600000000002E-2</v>
      </c>
    </row>
    <row r="35" spans="1:11" ht="14.4" customHeight="1" thickBot="1" x14ac:dyDescent="0.35">
      <c r="A35" s="723" t="s">
        <v>360</v>
      </c>
      <c r="B35" s="701">
        <v>370</v>
      </c>
      <c r="C35" s="701">
        <v>333.35280000000103</v>
      </c>
      <c r="D35" s="702">
        <v>-36.647199999999003</v>
      </c>
      <c r="E35" s="703">
        <v>0.90095351351300001</v>
      </c>
      <c r="F35" s="701">
        <v>345</v>
      </c>
      <c r="G35" s="702">
        <v>86.25</v>
      </c>
      <c r="H35" s="704">
        <v>0</v>
      </c>
      <c r="I35" s="701">
        <v>53.0334</v>
      </c>
      <c r="J35" s="702">
        <v>-33.216599999998998</v>
      </c>
      <c r="K35" s="705">
        <v>0.15372</v>
      </c>
    </row>
    <row r="36" spans="1:11" ht="14.4" customHeight="1" thickBot="1" x14ac:dyDescent="0.35">
      <c r="A36" s="723" t="s">
        <v>361</v>
      </c>
      <c r="B36" s="701">
        <v>133.789694789642</v>
      </c>
      <c r="C36" s="701">
        <v>136.20679000000001</v>
      </c>
      <c r="D36" s="702">
        <v>2.4170952103580001</v>
      </c>
      <c r="E36" s="703">
        <v>1.0180663780879999</v>
      </c>
      <c r="F36" s="701">
        <v>140</v>
      </c>
      <c r="G36" s="702">
        <v>35</v>
      </c>
      <c r="H36" s="704">
        <v>14.852499999999999</v>
      </c>
      <c r="I36" s="701">
        <v>43.954500000000003</v>
      </c>
      <c r="J36" s="702">
        <v>8.9544999999999995</v>
      </c>
      <c r="K36" s="705">
        <v>0.313960714285</v>
      </c>
    </row>
    <row r="37" spans="1:11" ht="14.4" customHeight="1" thickBot="1" x14ac:dyDescent="0.35">
      <c r="A37" s="723" t="s">
        <v>362</v>
      </c>
      <c r="B37" s="701">
        <v>360.29873308155101</v>
      </c>
      <c r="C37" s="701">
        <v>404.16523000000097</v>
      </c>
      <c r="D37" s="702">
        <v>43.866496918449002</v>
      </c>
      <c r="E37" s="703">
        <v>1.121750350169</v>
      </c>
      <c r="F37" s="701">
        <v>425</v>
      </c>
      <c r="G37" s="702">
        <v>106.25</v>
      </c>
      <c r="H37" s="704">
        <v>32.708249999998998</v>
      </c>
      <c r="I37" s="701">
        <v>115.2046</v>
      </c>
      <c r="J37" s="702">
        <v>8.9545999999999992</v>
      </c>
      <c r="K37" s="705">
        <v>0.27106964705800002</v>
      </c>
    </row>
    <row r="38" spans="1:11" ht="14.4" customHeight="1" thickBot="1" x14ac:dyDescent="0.35">
      <c r="A38" s="723" t="s">
        <v>363</v>
      </c>
      <c r="B38" s="701">
        <v>611.912949781615</v>
      </c>
      <c r="C38" s="701">
        <v>751.10849000000098</v>
      </c>
      <c r="D38" s="702">
        <v>139.19554021838599</v>
      </c>
      <c r="E38" s="703">
        <v>1.227476049114</v>
      </c>
      <c r="F38" s="701">
        <v>640</v>
      </c>
      <c r="G38" s="702">
        <v>160</v>
      </c>
      <c r="H38" s="704">
        <v>57.567529999999003</v>
      </c>
      <c r="I38" s="701">
        <v>183.37531999999999</v>
      </c>
      <c r="J38" s="702">
        <v>23.375319999999999</v>
      </c>
      <c r="K38" s="705">
        <v>0.28652393749999999</v>
      </c>
    </row>
    <row r="39" spans="1:11" ht="14.4" customHeight="1" thickBot="1" x14ac:dyDescent="0.35">
      <c r="A39" s="723" t="s">
        <v>364</v>
      </c>
      <c r="B39" s="701">
        <v>0</v>
      </c>
      <c r="C39" s="701">
        <v>8.6362299999989993</v>
      </c>
      <c r="D39" s="702">
        <v>8.6362299999989993</v>
      </c>
      <c r="E39" s="711" t="s">
        <v>329</v>
      </c>
      <c r="F39" s="701">
        <v>10</v>
      </c>
      <c r="G39" s="702">
        <v>2.5</v>
      </c>
      <c r="H39" s="704">
        <v>0.74920999999899995</v>
      </c>
      <c r="I39" s="701">
        <v>0.74920999999899995</v>
      </c>
      <c r="J39" s="702">
        <v>-1.7507900000000001</v>
      </c>
      <c r="K39" s="705">
        <v>7.4920999998999996E-2</v>
      </c>
    </row>
    <row r="40" spans="1:11" ht="14.4" customHeight="1" thickBot="1" x14ac:dyDescent="0.35">
      <c r="A40" s="723" t="s">
        <v>365</v>
      </c>
      <c r="B40" s="701">
        <v>1529.5737418603001</v>
      </c>
      <c r="C40" s="701">
        <v>1907.8962200000001</v>
      </c>
      <c r="D40" s="702">
        <v>378.322478139699</v>
      </c>
      <c r="E40" s="703">
        <v>1.247338502084</v>
      </c>
      <c r="F40" s="701">
        <v>1288.26229736246</v>
      </c>
      <c r="G40" s="702">
        <v>322.06557434061602</v>
      </c>
      <c r="H40" s="704">
        <v>36.941299999999003</v>
      </c>
      <c r="I40" s="701">
        <v>283.25923</v>
      </c>
      <c r="J40" s="702">
        <v>-38.806344340614999</v>
      </c>
      <c r="K40" s="705">
        <v>0.219876985129</v>
      </c>
    </row>
    <row r="41" spans="1:11" ht="14.4" customHeight="1" thickBot="1" x14ac:dyDescent="0.35">
      <c r="A41" s="722" t="s">
        <v>366</v>
      </c>
      <c r="B41" s="706">
        <v>651.29158233915496</v>
      </c>
      <c r="C41" s="706">
        <v>675.133880000001</v>
      </c>
      <c r="D41" s="707">
        <v>23.842297660846</v>
      </c>
      <c r="E41" s="713">
        <v>1.0366077165850001</v>
      </c>
      <c r="F41" s="706">
        <v>667.13618821476302</v>
      </c>
      <c r="G41" s="707">
        <v>166.78404705369101</v>
      </c>
      <c r="H41" s="709">
        <v>57.787189999999001</v>
      </c>
      <c r="I41" s="706">
        <v>163.62929</v>
      </c>
      <c r="J41" s="707">
        <v>-3.15475705369</v>
      </c>
      <c r="K41" s="714">
        <v>0.245271194833</v>
      </c>
    </row>
    <row r="42" spans="1:11" ht="14.4" customHeight="1" thickBot="1" x14ac:dyDescent="0.35">
      <c r="A42" s="723" t="s">
        <v>367</v>
      </c>
      <c r="B42" s="701">
        <v>548.59499617927804</v>
      </c>
      <c r="C42" s="701">
        <v>585.33907000000102</v>
      </c>
      <c r="D42" s="702">
        <v>36.744073820723003</v>
      </c>
      <c r="E42" s="703">
        <v>1.0669785070519999</v>
      </c>
      <c r="F42" s="701">
        <v>572.57695264138795</v>
      </c>
      <c r="G42" s="702">
        <v>143.14423816034699</v>
      </c>
      <c r="H42" s="704">
        <v>47.092649999998997</v>
      </c>
      <c r="I42" s="701">
        <v>134.49610999999999</v>
      </c>
      <c r="J42" s="702">
        <v>-8.6481281603459994</v>
      </c>
      <c r="K42" s="705">
        <v>0.234896129471</v>
      </c>
    </row>
    <row r="43" spans="1:11" ht="14.4" customHeight="1" thickBot="1" x14ac:dyDescent="0.35">
      <c r="A43" s="723" t="s">
        <v>368</v>
      </c>
      <c r="B43" s="701">
        <v>102.696586159877</v>
      </c>
      <c r="C43" s="701">
        <v>89.794809999999998</v>
      </c>
      <c r="D43" s="702">
        <v>-12.901776159876</v>
      </c>
      <c r="E43" s="703">
        <v>0.87436996065399997</v>
      </c>
      <c r="F43" s="701">
        <v>94.559235573373996</v>
      </c>
      <c r="G43" s="702">
        <v>23.639808893343002</v>
      </c>
      <c r="H43" s="704">
        <v>10.69454</v>
      </c>
      <c r="I43" s="701">
        <v>29.133179999999999</v>
      </c>
      <c r="J43" s="702">
        <v>5.4933711066560003</v>
      </c>
      <c r="K43" s="705">
        <v>0.30809449572300002</v>
      </c>
    </row>
    <row r="44" spans="1:11" ht="14.4" customHeight="1" thickBot="1" x14ac:dyDescent="0.35">
      <c r="A44" s="722" t="s">
        <v>369</v>
      </c>
      <c r="B44" s="706">
        <v>490.81050004206298</v>
      </c>
      <c r="C44" s="706">
        <v>549.11904000000095</v>
      </c>
      <c r="D44" s="707">
        <v>58.308539957938002</v>
      </c>
      <c r="E44" s="713">
        <v>1.118800514563</v>
      </c>
      <c r="F44" s="706">
        <v>498.655469754465</v>
      </c>
      <c r="G44" s="707">
        <v>124.66386743861599</v>
      </c>
      <c r="H44" s="709">
        <v>80.818699999998998</v>
      </c>
      <c r="I44" s="706">
        <v>167.57141999999999</v>
      </c>
      <c r="J44" s="707">
        <v>42.907552561383</v>
      </c>
      <c r="K44" s="714">
        <v>0.33604648933699999</v>
      </c>
    </row>
    <row r="45" spans="1:11" ht="14.4" customHeight="1" thickBot="1" x14ac:dyDescent="0.35">
      <c r="A45" s="723" t="s">
        <v>370</v>
      </c>
      <c r="B45" s="701">
        <v>0</v>
      </c>
      <c r="C45" s="701">
        <v>10.112159999999999</v>
      </c>
      <c r="D45" s="702">
        <v>10.112159999999999</v>
      </c>
      <c r="E45" s="711" t="s">
        <v>329</v>
      </c>
      <c r="F45" s="701">
        <v>0</v>
      </c>
      <c r="G45" s="702">
        <v>0</v>
      </c>
      <c r="H45" s="704">
        <v>33.801499999999002</v>
      </c>
      <c r="I45" s="701">
        <v>31.199699999999002</v>
      </c>
      <c r="J45" s="702">
        <v>31.199699999999002</v>
      </c>
      <c r="K45" s="712" t="s">
        <v>329</v>
      </c>
    </row>
    <row r="46" spans="1:11" ht="14.4" customHeight="1" thickBot="1" x14ac:dyDescent="0.35">
      <c r="A46" s="723" t="s">
        <v>371</v>
      </c>
      <c r="B46" s="701">
        <v>17.628271918252999</v>
      </c>
      <c r="C46" s="701">
        <v>17.990259999999999</v>
      </c>
      <c r="D46" s="702">
        <v>0.361988081746</v>
      </c>
      <c r="E46" s="703">
        <v>1.0205345188349999</v>
      </c>
      <c r="F46" s="701">
        <v>18</v>
      </c>
      <c r="G46" s="702">
        <v>4.5</v>
      </c>
      <c r="H46" s="704">
        <v>1.91032</v>
      </c>
      <c r="I46" s="701">
        <v>5.3236100000000004</v>
      </c>
      <c r="J46" s="702">
        <v>0.82360999999999995</v>
      </c>
      <c r="K46" s="705">
        <v>0.29575611111099998</v>
      </c>
    </row>
    <row r="47" spans="1:11" ht="14.4" customHeight="1" thickBot="1" x14ac:dyDescent="0.35">
      <c r="A47" s="723" t="s">
        <v>372</v>
      </c>
      <c r="B47" s="701">
        <v>232.22716110526301</v>
      </c>
      <c r="C47" s="701">
        <v>232.91637</v>
      </c>
      <c r="D47" s="702">
        <v>0.68920889473699998</v>
      </c>
      <c r="E47" s="703">
        <v>1.0029678220730001</v>
      </c>
      <c r="F47" s="701">
        <v>235</v>
      </c>
      <c r="G47" s="702">
        <v>58.75</v>
      </c>
      <c r="H47" s="704">
        <v>24.890909999999</v>
      </c>
      <c r="I47" s="701">
        <v>66.309669999999997</v>
      </c>
      <c r="J47" s="702">
        <v>7.5596699999999997</v>
      </c>
      <c r="K47" s="705">
        <v>0.28216880850999998</v>
      </c>
    </row>
    <row r="48" spans="1:11" ht="14.4" customHeight="1" thickBot="1" x14ac:dyDescent="0.35">
      <c r="A48" s="723" t="s">
        <v>373</v>
      </c>
      <c r="B48" s="701">
        <v>74.914942385890996</v>
      </c>
      <c r="C48" s="701">
        <v>72.458029999999994</v>
      </c>
      <c r="D48" s="702">
        <v>-2.4569123858899999</v>
      </c>
      <c r="E48" s="703">
        <v>0.96720397416500004</v>
      </c>
      <c r="F48" s="701">
        <v>75</v>
      </c>
      <c r="G48" s="702">
        <v>18.75</v>
      </c>
      <c r="H48" s="704">
        <v>5.1256899999990004</v>
      </c>
      <c r="I48" s="701">
        <v>16.336649999999999</v>
      </c>
      <c r="J48" s="702">
        <v>-2.4133499999989998</v>
      </c>
      <c r="K48" s="705">
        <v>0.21782199999999999</v>
      </c>
    </row>
    <row r="49" spans="1:11" ht="14.4" customHeight="1" thickBot="1" x14ac:dyDescent="0.35">
      <c r="A49" s="723" t="s">
        <v>374</v>
      </c>
      <c r="B49" s="701">
        <v>7.7649504566149998</v>
      </c>
      <c r="C49" s="701">
        <v>12.763590000000001</v>
      </c>
      <c r="D49" s="702">
        <v>4.9986395433839999</v>
      </c>
      <c r="E49" s="703">
        <v>1.643743906843</v>
      </c>
      <c r="F49" s="701">
        <v>15.722817570289999</v>
      </c>
      <c r="G49" s="702">
        <v>3.9307043925720002</v>
      </c>
      <c r="H49" s="704">
        <v>1.7934000000000001</v>
      </c>
      <c r="I49" s="701">
        <v>2.8931</v>
      </c>
      <c r="J49" s="702">
        <v>-1.037604392572</v>
      </c>
      <c r="K49" s="705">
        <v>0.184006459851</v>
      </c>
    </row>
    <row r="50" spans="1:11" ht="14.4" customHeight="1" thickBot="1" x14ac:dyDescent="0.35">
      <c r="A50" s="723" t="s">
        <v>375</v>
      </c>
      <c r="B50" s="701">
        <v>0</v>
      </c>
      <c r="C50" s="701">
        <v>0.1704</v>
      </c>
      <c r="D50" s="702">
        <v>0.1704</v>
      </c>
      <c r="E50" s="711" t="s">
        <v>376</v>
      </c>
      <c r="F50" s="701">
        <v>0</v>
      </c>
      <c r="G50" s="702">
        <v>0</v>
      </c>
      <c r="H50" s="704">
        <v>0</v>
      </c>
      <c r="I50" s="701">
        <v>1.7999999999999999E-2</v>
      </c>
      <c r="J50" s="702">
        <v>1.7999999999999999E-2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0</v>
      </c>
      <c r="C51" s="701">
        <v>18.396039999999999</v>
      </c>
      <c r="D51" s="702">
        <v>18.396039999999999</v>
      </c>
      <c r="E51" s="711" t="s">
        <v>329</v>
      </c>
      <c r="F51" s="701">
        <v>0</v>
      </c>
      <c r="G51" s="702">
        <v>0</v>
      </c>
      <c r="H51" s="704">
        <v>2.11266</v>
      </c>
      <c r="I51" s="701">
        <v>6.5727200000000003</v>
      </c>
      <c r="J51" s="702">
        <v>6.5727200000000003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0.55381336363300004</v>
      </c>
      <c r="C52" s="701">
        <v>0.77983000000000002</v>
      </c>
      <c r="D52" s="702">
        <v>0.226016636366</v>
      </c>
      <c r="E52" s="703">
        <v>1.4081097553949999</v>
      </c>
      <c r="F52" s="701">
        <v>0</v>
      </c>
      <c r="G52" s="702">
        <v>0</v>
      </c>
      <c r="H52" s="704">
        <v>0.16933000000000001</v>
      </c>
      <c r="I52" s="701">
        <v>0.19203000000000001</v>
      </c>
      <c r="J52" s="702">
        <v>0.19203000000000001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37.713776317746998</v>
      </c>
      <c r="C53" s="701">
        <v>42.093710000000002</v>
      </c>
      <c r="D53" s="702">
        <v>4.3799336822520001</v>
      </c>
      <c r="E53" s="703">
        <v>1.11613617383</v>
      </c>
      <c r="F53" s="701">
        <v>34.932652184174003</v>
      </c>
      <c r="G53" s="702">
        <v>8.7331630460429999</v>
      </c>
      <c r="H53" s="704">
        <v>1.3612500000000001</v>
      </c>
      <c r="I53" s="701">
        <v>5.1268099999999999</v>
      </c>
      <c r="J53" s="702">
        <v>-3.606353046043</v>
      </c>
      <c r="K53" s="705">
        <v>0.14676268990300001</v>
      </c>
    </row>
    <row r="54" spans="1:11" ht="14.4" customHeight="1" thickBot="1" x14ac:dyDescent="0.35">
      <c r="A54" s="723" t="s">
        <v>380</v>
      </c>
      <c r="B54" s="701">
        <v>0</v>
      </c>
      <c r="C54" s="701">
        <v>1.9710000000000001</v>
      </c>
      <c r="D54" s="702">
        <v>1.9710000000000001</v>
      </c>
      <c r="E54" s="711" t="s">
        <v>376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4.3559999999999999</v>
      </c>
      <c r="D55" s="702">
        <v>4.3559999999999999</v>
      </c>
      <c r="E55" s="711" t="s">
        <v>376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1.21</v>
      </c>
      <c r="D56" s="702">
        <v>1.21</v>
      </c>
      <c r="E56" s="711" t="s">
        <v>376</v>
      </c>
      <c r="F56" s="701">
        <v>0</v>
      </c>
      <c r="G56" s="702">
        <v>0</v>
      </c>
      <c r="H56" s="704">
        <v>0</v>
      </c>
      <c r="I56" s="701">
        <v>1.21</v>
      </c>
      <c r="J56" s="702">
        <v>1.21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10.09338</v>
      </c>
      <c r="D57" s="702">
        <v>10.09338</v>
      </c>
      <c r="E57" s="711" t="s">
        <v>376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120.007584494659</v>
      </c>
      <c r="C58" s="701">
        <v>123.80826999999999</v>
      </c>
      <c r="D58" s="702">
        <v>3.8006855053409998</v>
      </c>
      <c r="E58" s="703">
        <v>1.031670377512</v>
      </c>
      <c r="F58" s="701">
        <v>120</v>
      </c>
      <c r="G58" s="702">
        <v>30</v>
      </c>
      <c r="H58" s="704">
        <v>9.6536399999989992</v>
      </c>
      <c r="I58" s="701">
        <v>32.389130000000002</v>
      </c>
      <c r="J58" s="702">
        <v>2.3891300000000002</v>
      </c>
      <c r="K58" s="705">
        <v>0.26990941666599999</v>
      </c>
    </row>
    <row r="59" spans="1:11" ht="14.4" customHeight="1" thickBot="1" x14ac:dyDescent="0.35">
      <c r="A59" s="722" t="s">
        <v>385</v>
      </c>
      <c r="B59" s="706">
        <v>31.847874537115</v>
      </c>
      <c r="C59" s="706">
        <v>124.49646</v>
      </c>
      <c r="D59" s="707">
        <v>92.648585462884</v>
      </c>
      <c r="E59" s="713">
        <v>3.9090979165630002</v>
      </c>
      <c r="F59" s="706">
        <v>240.59926224638701</v>
      </c>
      <c r="G59" s="707">
        <v>60.149815561596</v>
      </c>
      <c r="H59" s="709">
        <v>3.8866599999989999</v>
      </c>
      <c r="I59" s="706">
        <v>50.81344</v>
      </c>
      <c r="J59" s="707">
        <v>-9.3363755615960002</v>
      </c>
      <c r="K59" s="714">
        <v>0.21119532755600001</v>
      </c>
    </row>
    <row r="60" spans="1:11" ht="14.4" customHeight="1" thickBot="1" x14ac:dyDescent="0.35">
      <c r="A60" s="723" t="s">
        <v>386</v>
      </c>
      <c r="B60" s="701">
        <v>0</v>
      </c>
      <c r="C60" s="701">
        <v>0</v>
      </c>
      <c r="D60" s="702">
        <v>0</v>
      </c>
      <c r="E60" s="703">
        <v>1</v>
      </c>
      <c r="F60" s="701">
        <v>0</v>
      </c>
      <c r="G60" s="702">
        <v>0</v>
      </c>
      <c r="H60" s="704">
        <v>0.128</v>
      </c>
      <c r="I60" s="701">
        <v>0.128</v>
      </c>
      <c r="J60" s="702">
        <v>0.128</v>
      </c>
      <c r="K60" s="712" t="s">
        <v>376</v>
      </c>
    </row>
    <row r="61" spans="1:11" ht="14.4" customHeight="1" thickBot="1" x14ac:dyDescent="0.35">
      <c r="A61" s="723" t="s">
        <v>387</v>
      </c>
      <c r="B61" s="701">
        <v>5.2236495920049997</v>
      </c>
      <c r="C61" s="701">
        <v>12.137119999999999</v>
      </c>
      <c r="D61" s="702">
        <v>6.9134704079939997</v>
      </c>
      <c r="E61" s="703">
        <v>2.3234942900019999</v>
      </c>
      <c r="F61" s="701">
        <v>3.1490396924950002</v>
      </c>
      <c r="G61" s="702">
        <v>0.78725992312299997</v>
      </c>
      <c r="H61" s="704">
        <v>0</v>
      </c>
      <c r="I61" s="701">
        <v>0</v>
      </c>
      <c r="J61" s="702">
        <v>-0.78725992312299997</v>
      </c>
      <c r="K61" s="705">
        <v>0</v>
      </c>
    </row>
    <row r="62" spans="1:11" ht="14.4" customHeight="1" thickBot="1" x14ac:dyDescent="0.35">
      <c r="A62" s="723" t="s">
        <v>388</v>
      </c>
      <c r="B62" s="701">
        <v>19.523218036357999</v>
      </c>
      <c r="C62" s="701">
        <v>99.272949999999994</v>
      </c>
      <c r="D62" s="702">
        <v>79.749731963640997</v>
      </c>
      <c r="E62" s="703">
        <v>5.0848661227419996</v>
      </c>
      <c r="F62" s="701">
        <v>218.278413452303</v>
      </c>
      <c r="G62" s="702">
        <v>54.569603363074997</v>
      </c>
      <c r="H62" s="704">
        <v>3.6749999999990002</v>
      </c>
      <c r="I62" s="701">
        <v>49.850999999999999</v>
      </c>
      <c r="J62" s="702">
        <v>-4.7186033630750002</v>
      </c>
      <c r="K62" s="705">
        <v>0.228382638537</v>
      </c>
    </row>
    <row r="63" spans="1:11" ht="14.4" customHeight="1" thickBot="1" x14ac:dyDescent="0.35">
      <c r="A63" s="723" t="s">
        <v>389</v>
      </c>
      <c r="B63" s="701">
        <v>0</v>
      </c>
      <c r="C63" s="701">
        <v>2.2869000000000002</v>
      </c>
      <c r="D63" s="702">
        <v>2.2869000000000002</v>
      </c>
      <c r="E63" s="711" t="s">
        <v>329</v>
      </c>
      <c r="F63" s="701">
        <v>1.925762769384</v>
      </c>
      <c r="G63" s="702">
        <v>0.48144069234600001</v>
      </c>
      <c r="H63" s="704">
        <v>0</v>
      </c>
      <c r="I63" s="701">
        <v>0</v>
      </c>
      <c r="J63" s="702">
        <v>-0.48144069234600001</v>
      </c>
      <c r="K63" s="705">
        <v>0</v>
      </c>
    </row>
    <row r="64" spans="1:11" ht="14.4" customHeight="1" thickBot="1" x14ac:dyDescent="0.35">
      <c r="A64" s="723" t="s">
        <v>390</v>
      </c>
      <c r="B64" s="701">
        <v>7.1010069087519998</v>
      </c>
      <c r="C64" s="701">
        <v>10.79949</v>
      </c>
      <c r="D64" s="702">
        <v>3.6984830912470001</v>
      </c>
      <c r="E64" s="703">
        <v>1.5208392469930001</v>
      </c>
      <c r="F64" s="701">
        <v>9.8982870497129998</v>
      </c>
      <c r="G64" s="702">
        <v>2.4745717624279999</v>
      </c>
      <c r="H64" s="704">
        <v>8.3659999999000006E-2</v>
      </c>
      <c r="I64" s="701">
        <v>0.83443999999999996</v>
      </c>
      <c r="J64" s="702">
        <v>-1.6401317624280001</v>
      </c>
      <c r="K64" s="705">
        <v>8.4301454969000003E-2</v>
      </c>
    </row>
    <row r="65" spans="1:11" ht="14.4" customHeight="1" thickBot="1" x14ac:dyDescent="0.3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7.3477592824890001</v>
      </c>
      <c r="G65" s="702">
        <v>1.836939820622</v>
      </c>
      <c r="H65" s="704">
        <v>0</v>
      </c>
      <c r="I65" s="701">
        <v>0</v>
      </c>
      <c r="J65" s="702">
        <v>-1.836939820622</v>
      </c>
      <c r="K65" s="705">
        <v>0</v>
      </c>
    </row>
    <row r="66" spans="1:11" ht="14.4" customHeight="1" thickBot="1" x14ac:dyDescent="0.35">
      <c r="A66" s="722" t="s">
        <v>392</v>
      </c>
      <c r="B66" s="706">
        <v>580.76417674645199</v>
      </c>
      <c r="C66" s="706">
        <v>627.594660000001</v>
      </c>
      <c r="D66" s="707">
        <v>46.830483253548003</v>
      </c>
      <c r="E66" s="713">
        <v>1.080635970895</v>
      </c>
      <c r="F66" s="706">
        <v>555</v>
      </c>
      <c r="G66" s="707">
        <v>138.75</v>
      </c>
      <c r="H66" s="709">
        <v>59.352379999999002</v>
      </c>
      <c r="I66" s="706">
        <v>169.73473000000001</v>
      </c>
      <c r="J66" s="707">
        <v>30.984729999999999</v>
      </c>
      <c r="K66" s="714">
        <v>0.30582834234200001</v>
      </c>
    </row>
    <row r="67" spans="1:11" ht="14.4" customHeight="1" thickBot="1" x14ac:dyDescent="0.35">
      <c r="A67" s="723" t="s">
        <v>393</v>
      </c>
      <c r="B67" s="701">
        <v>0</v>
      </c>
      <c r="C67" s="701">
        <v>5.9387100000000004</v>
      </c>
      <c r="D67" s="702">
        <v>5.9387100000000004</v>
      </c>
      <c r="E67" s="711" t="s">
        <v>329</v>
      </c>
      <c r="F67" s="701">
        <v>0</v>
      </c>
      <c r="G67" s="702">
        <v>0</v>
      </c>
      <c r="H67" s="704">
        <v>0</v>
      </c>
      <c r="I67" s="701">
        <v>0.11495</v>
      </c>
      <c r="J67" s="702">
        <v>0.11495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22.022799169119001</v>
      </c>
      <c r="C68" s="701">
        <v>44.925550000000001</v>
      </c>
      <c r="D68" s="702">
        <v>22.902750830881001</v>
      </c>
      <c r="E68" s="703">
        <v>2.039956394961</v>
      </c>
      <c r="F68" s="701">
        <v>0</v>
      </c>
      <c r="G68" s="702">
        <v>0</v>
      </c>
      <c r="H68" s="704">
        <v>4.688529999999</v>
      </c>
      <c r="I68" s="701">
        <v>18.182490000000001</v>
      </c>
      <c r="J68" s="702">
        <v>18.182490000000001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20.265160000000002</v>
      </c>
      <c r="D69" s="702">
        <v>20.265160000000002</v>
      </c>
      <c r="E69" s="711" t="s">
        <v>329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128.00238397608899</v>
      </c>
      <c r="C70" s="701">
        <v>120.84945999999999</v>
      </c>
      <c r="D70" s="702">
        <v>-7.1529239760880001</v>
      </c>
      <c r="E70" s="703">
        <v>0.94411882221300003</v>
      </c>
      <c r="F70" s="701">
        <v>125</v>
      </c>
      <c r="G70" s="702">
        <v>31.25</v>
      </c>
      <c r="H70" s="704">
        <v>13.89</v>
      </c>
      <c r="I70" s="701">
        <v>32.778060000000004</v>
      </c>
      <c r="J70" s="702">
        <v>1.52806</v>
      </c>
      <c r="K70" s="705">
        <v>0.26222447999999998</v>
      </c>
    </row>
    <row r="71" spans="1:11" ht="14.4" customHeight="1" thickBot="1" x14ac:dyDescent="0.35">
      <c r="A71" s="723" t="s">
        <v>397</v>
      </c>
      <c r="B71" s="701">
        <v>295.83410211965401</v>
      </c>
      <c r="C71" s="701">
        <v>293.58351000000101</v>
      </c>
      <c r="D71" s="702">
        <v>-2.2505921196530001</v>
      </c>
      <c r="E71" s="703">
        <v>0.992392384435</v>
      </c>
      <c r="F71" s="701">
        <v>295</v>
      </c>
      <c r="G71" s="702">
        <v>73.75</v>
      </c>
      <c r="H71" s="704">
        <v>29.246769999999</v>
      </c>
      <c r="I71" s="701">
        <v>76.066850000000002</v>
      </c>
      <c r="J71" s="702">
        <v>2.3168500000000001</v>
      </c>
      <c r="K71" s="705">
        <v>0.257853728813</v>
      </c>
    </row>
    <row r="72" spans="1:11" ht="14.4" customHeight="1" thickBot="1" x14ac:dyDescent="0.35">
      <c r="A72" s="723" t="s">
        <v>398</v>
      </c>
      <c r="B72" s="701">
        <v>134.90489148159</v>
      </c>
      <c r="C72" s="701">
        <v>142.03227000000001</v>
      </c>
      <c r="D72" s="702">
        <v>7.1273785184099996</v>
      </c>
      <c r="E72" s="703">
        <v>1.05283261741</v>
      </c>
      <c r="F72" s="701">
        <v>135</v>
      </c>
      <c r="G72" s="702">
        <v>33.75</v>
      </c>
      <c r="H72" s="704">
        <v>11.52708</v>
      </c>
      <c r="I72" s="701">
        <v>42.592379999999999</v>
      </c>
      <c r="J72" s="702">
        <v>8.8423800000000004</v>
      </c>
      <c r="K72" s="705">
        <v>0.31549911111099999</v>
      </c>
    </row>
    <row r="73" spans="1:11" ht="14.4" customHeight="1" thickBot="1" x14ac:dyDescent="0.35">
      <c r="A73" s="722" t="s">
        <v>399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0.52800000000000002</v>
      </c>
      <c r="J73" s="707">
        <v>0.52800000000000002</v>
      </c>
      <c r="K73" s="710" t="s">
        <v>376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0.52800000000000002</v>
      </c>
      <c r="J74" s="702">
        <v>0.52800000000000002</v>
      </c>
      <c r="K74" s="712" t="s">
        <v>376</v>
      </c>
    </row>
    <row r="75" spans="1:11" ht="14.4" customHeight="1" thickBot="1" x14ac:dyDescent="0.35">
      <c r="A75" s="722" t="s">
        <v>401</v>
      </c>
      <c r="B75" s="706">
        <v>0</v>
      </c>
      <c r="C75" s="706">
        <v>3.6019999999999999</v>
      </c>
      <c r="D75" s="707">
        <v>3.6019999999999999</v>
      </c>
      <c r="E75" s="708" t="s">
        <v>376</v>
      </c>
      <c r="F75" s="706">
        <v>0</v>
      </c>
      <c r="G75" s="707">
        <v>0</v>
      </c>
      <c r="H75" s="709">
        <v>0</v>
      </c>
      <c r="I75" s="706">
        <v>0</v>
      </c>
      <c r="J75" s="707">
        <v>0</v>
      </c>
      <c r="K75" s="710" t="s">
        <v>329</v>
      </c>
    </row>
    <row r="76" spans="1:11" ht="14.4" customHeight="1" thickBot="1" x14ac:dyDescent="0.35">
      <c r="A76" s="723" t="s">
        <v>402</v>
      </c>
      <c r="B76" s="701">
        <v>0</v>
      </c>
      <c r="C76" s="701">
        <v>3.6019999999999999</v>
      </c>
      <c r="D76" s="702">
        <v>3.6019999999999999</v>
      </c>
      <c r="E76" s="711" t="s">
        <v>376</v>
      </c>
      <c r="F76" s="701">
        <v>0</v>
      </c>
      <c r="G76" s="702">
        <v>0</v>
      </c>
      <c r="H76" s="704">
        <v>0</v>
      </c>
      <c r="I76" s="701">
        <v>0</v>
      </c>
      <c r="J76" s="702">
        <v>0</v>
      </c>
      <c r="K76" s="712" t="s">
        <v>329</v>
      </c>
    </row>
    <row r="77" spans="1:11" ht="14.4" customHeight="1" thickBot="1" x14ac:dyDescent="0.35">
      <c r="A77" s="721" t="s">
        <v>42</v>
      </c>
      <c r="B77" s="701">
        <v>1215.0030350255799</v>
      </c>
      <c r="C77" s="701">
        <v>1230.8979999999999</v>
      </c>
      <c r="D77" s="702">
        <v>15.894964974425999</v>
      </c>
      <c r="E77" s="703">
        <v>1.0130822430199999</v>
      </c>
      <c r="F77" s="701">
        <v>1476.4852995889601</v>
      </c>
      <c r="G77" s="702">
        <v>369.12132489723899</v>
      </c>
      <c r="H77" s="704">
        <v>133.00299999999999</v>
      </c>
      <c r="I77" s="701">
        <v>426.36</v>
      </c>
      <c r="J77" s="702">
        <v>57.238675102761</v>
      </c>
      <c r="K77" s="705">
        <v>0.28876684388099999</v>
      </c>
    </row>
    <row r="78" spans="1:11" ht="14.4" customHeight="1" thickBot="1" x14ac:dyDescent="0.35">
      <c r="A78" s="722" t="s">
        <v>403</v>
      </c>
      <c r="B78" s="706">
        <v>1215.0030350255799</v>
      </c>
      <c r="C78" s="706">
        <v>1230.8979999999999</v>
      </c>
      <c r="D78" s="707">
        <v>15.894964974425999</v>
      </c>
      <c r="E78" s="713">
        <v>1.0130822430199999</v>
      </c>
      <c r="F78" s="706">
        <v>1476.4852995889601</v>
      </c>
      <c r="G78" s="707">
        <v>369.12132489723899</v>
      </c>
      <c r="H78" s="709">
        <v>133.00299999999999</v>
      </c>
      <c r="I78" s="706">
        <v>426.36</v>
      </c>
      <c r="J78" s="707">
        <v>57.238675102761</v>
      </c>
      <c r="K78" s="714">
        <v>0.28876684388099999</v>
      </c>
    </row>
    <row r="79" spans="1:11" ht="14.4" customHeight="1" thickBot="1" x14ac:dyDescent="0.35">
      <c r="A79" s="723" t="s">
        <v>404</v>
      </c>
      <c r="B79" s="701">
        <v>665.67067867272499</v>
      </c>
      <c r="C79" s="701">
        <v>693.62300000000096</v>
      </c>
      <c r="D79" s="702">
        <v>27.952321327276</v>
      </c>
      <c r="E79" s="703">
        <v>1.0419912161110001</v>
      </c>
      <c r="F79" s="701">
        <v>908.168211717703</v>
      </c>
      <c r="G79" s="702">
        <v>227.04205292942601</v>
      </c>
      <c r="H79" s="704">
        <v>79.557999999998998</v>
      </c>
      <c r="I79" s="701">
        <v>237.089</v>
      </c>
      <c r="J79" s="702">
        <v>10.046947070573999</v>
      </c>
      <c r="K79" s="705">
        <v>0.26106287022699998</v>
      </c>
    </row>
    <row r="80" spans="1:11" ht="14.4" customHeight="1" thickBot="1" x14ac:dyDescent="0.35">
      <c r="A80" s="723" t="s">
        <v>405</v>
      </c>
      <c r="B80" s="701">
        <v>176.19200740305601</v>
      </c>
      <c r="C80" s="701">
        <v>185.86799999999999</v>
      </c>
      <c r="D80" s="702">
        <v>9.6759925969440008</v>
      </c>
      <c r="E80" s="703">
        <v>1.054917318552</v>
      </c>
      <c r="F80" s="701">
        <v>183.366432709805</v>
      </c>
      <c r="G80" s="702">
        <v>45.841608177451</v>
      </c>
      <c r="H80" s="704">
        <v>14.419</v>
      </c>
      <c r="I80" s="701">
        <v>47.792000000000002</v>
      </c>
      <c r="J80" s="702">
        <v>1.9503918225479999</v>
      </c>
      <c r="K80" s="705">
        <v>0.26063658049999999</v>
      </c>
    </row>
    <row r="81" spans="1:11" ht="14.4" customHeight="1" thickBot="1" x14ac:dyDescent="0.35">
      <c r="A81" s="723" t="s">
        <v>406</v>
      </c>
      <c r="B81" s="701">
        <v>373.140348949795</v>
      </c>
      <c r="C81" s="701">
        <v>351.40700000000101</v>
      </c>
      <c r="D81" s="702">
        <v>-21.733348949793999</v>
      </c>
      <c r="E81" s="703">
        <v>0.94175556459900001</v>
      </c>
      <c r="F81" s="701">
        <v>384.95065516144803</v>
      </c>
      <c r="G81" s="702">
        <v>96.237663790362006</v>
      </c>
      <c r="H81" s="704">
        <v>39.025999999999001</v>
      </c>
      <c r="I81" s="701">
        <v>141.47900000000001</v>
      </c>
      <c r="J81" s="702">
        <v>45.241336209638</v>
      </c>
      <c r="K81" s="705">
        <v>0.367525027176</v>
      </c>
    </row>
    <row r="82" spans="1:11" ht="14.4" customHeight="1" thickBot="1" x14ac:dyDescent="0.35">
      <c r="A82" s="724" t="s">
        <v>407</v>
      </c>
      <c r="B82" s="706">
        <v>1937.64501644295</v>
      </c>
      <c r="C82" s="706">
        <v>2216.67884</v>
      </c>
      <c r="D82" s="707">
        <v>279.033823557056</v>
      </c>
      <c r="E82" s="713">
        <v>1.1440066788229999</v>
      </c>
      <c r="F82" s="706">
        <v>2041.2721237028099</v>
      </c>
      <c r="G82" s="707">
        <v>510.31803092570198</v>
      </c>
      <c r="H82" s="709">
        <v>142.14313999999999</v>
      </c>
      <c r="I82" s="706">
        <v>502.71501999999998</v>
      </c>
      <c r="J82" s="707">
        <v>-7.6030109257009997</v>
      </c>
      <c r="K82" s="714">
        <v>0.24627535650999999</v>
      </c>
    </row>
    <row r="83" spans="1:11" ht="14.4" customHeight="1" thickBot="1" x14ac:dyDescent="0.35">
      <c r="A83" s="721" t="s">
        <v>45</v>
      </c>
      <c r="B83" s="701">
        <v>297.93072610660801</v>
      </c>
      <c r="C83" s="701">
        <v>627.03880000000095</v>
      </c>
      <c r="D83" s="702">
        <v>329.108073893393</v>
      </c>
      <c r="E83" s="703">
        <v>2.1046462988029999</v>
      </c>
      <c r="F83" s="701">
        <v>582.45378455898003</v>
      </c>
      <c r="G83" s="702">
        <v>145.61344613974501</v>
      </c>
      <c r="H83" s="704">
        <v>26.181759999998999</v>
      </c>
      <c r="I83" s="701">
        <v>100.80149</v>
      </c>
      <c r="J83" s="702">
        <v>-44.811956139745</v>
      </c>
      <c r="K83" s="705">
        <v>0.17306349906499999</v>
      </c>
    </row>
    <row r="84" spans="1:11" ht="14.4" customHeight="1" thickBot="1" x14ac:dyDescent="0.35">
      <c r="A84" s="725" t="s">
        <v>408</v>
      </c>
      <c r="B84" s="701">
        <v>297.93072610660801</v>
      </c>
      <c r="C84" s="701">
        <v>627.03880000000095</v>
      </c>
      <c r="D84" s="702">
        <v>329.108073893393</v>
      </c>
      <c r="E84" s="703">
        <v>2.1046462988029999</v>
      </c>
      <c r="F84" s="701">
        <v>582.45378455898003</v>
      </c>
      <c r="G84" s="702">
        <v>145.61344613974501</v>
      </c>
      <c r="H84" s="704">
        <v>26.181759999998999</v>
      </c>
      <c r="I84" s="701">
        <v>100.80149</v>
      </c>
      <c r="J84" s="702">
        <v>-44.811956139745</v>
      </c>
      <c r="K84" s="705">
        <v>0.17306349906499999</v>
      </c>
    </row>
    <row r="85" spans="1:11" ht="14.4" customHeight="1" thickBot="1" x14ac:dyDescent="0.35">
      <c r="A85" s="723" t="s">
        <v>409</v>
      </c>
      <c r="B85" s="701">
        <v>160.48607046083799</v>
      </c>
      <c r="C85" s="701">
        <v>382.36863000000102</v>
      </c>
      <c r="D85" s="702">
        <v>221.882559539163</v>
      </c>
      <c r="E85" s="703">
        <v>2.3825658445119999</v>
      </c>
      <c r="F85" s="701">
        <v>270.22164739794101</v>
      </c>
      <c r="G85" s="702">
        <v>67.555411849484997</v>
      </c>
      <c r="H85" s="704">
        <v>16.663160000000001</v>
      </c>
      <c r="I85" s="701">
        <v>69.691460000000006</v>
      </c>
      <c r="J85" s="702">
        <v>2.1360481505140001</v>
      </c>
      <c r="K85" s="705">
        <v>0.25790480026700002</v>
      </c>
    </row>
    <row r="86" spans="1:11" ht="14.4" customHeight="1" thickBot="1" x14ac:dyDescent="0.35">
      <c r="A86" s="723" t="s">
        <v>410</v>
      </c>
      <c r="B86" s="701">
        <v>0</v>
      </c>
      <c r="C86" s="701">
        <v>0.54449999999999998</v>
      </c>
      <c r="D86" s="702">
        <v>0.54449999999999998</v>
      </c>
      <c r="E86" s="711" t="s">
        <v>376</v>
      </c>
      <c r="F86" s="701">
        <v>1.0993658657800001</v>
      </c>
      <c r="G86" s="702">
        <v>0.27484146644500002</v>
      </c>
      <c r="H86" s="704">
        <v>0</v>
      </c>
      <c r="I86" s="701">
        <v>0.67759999999999998</v>
      </c>
      <c r="J86" s="702">
        <v>0.40275853355399999</v>
      </c>
      <c r="K86" s="705">
        <v>0.61635532000000004</v>
      </c>
    </row>
    <row r="87" spans="1:11" ht="14.4" customHeight="1" thickBot="1" x14ac:dyDescent="0.35">
      <c r="A87" s="723" t="s">
        <v>411</v>
      </c>
      <c r="B87" s="701">
        <v>14.259861158126</v>
      </c>
      <c r="C87" s="701">
        <v>44.705179999999999</v>
      </c>
      <c r="D87" s="702">
        <v>30.445318841873</v>
      </c>
      <c r="E87" s="703">
        <v>3.1350361342420001</v>
      </c>
      <c r="F87" s="701">
        <v>2.2745120904770002</v>
      </c>
      <c r="G87" s="702">
        <v>0.56862802261900003</v>
      </c>
      <c r="H87" s="704">
        <v>1.6615</v>
      </c>
      <c r="I87" s="701">
        <v>10.804500000000001</v>
      </c>
      <c r="J87" s="702">
        <v>10.23587197738</v>
      </c>
      <c r="K87" s="705">
        <v>4.7502495349359997</v>
      </c>
    </row>
    <row r="88" spans="1:11" ht="14.4" customHeight="1" thickBot="1" x14ac:dyDescent="0.35">
      <c r="A88" s="723" t="s">
        <v>412</v>
      </c>
      <c r="B88" s="701">
        <v>50.530173879507998</v>
      </c>
      <c r="C88" s="701">
        <v>128.64025000000001</v>
      </c>
      <c r="D88" s="702">
        <v>78.110076120491001</v>
      </c>
      <c r="E88" s="703">
        <v>2.5458105548329999</v>
      </c>
      <c r="F88" s="701">
        <v>208.26124787241301</v>
      </c>
      <c r="G88" s="702">
        <v>52.065311968103003</v>
      </c>
      <c r="H88" s="704">
        <v>0</v>
      </c>
      <c r="I88" s="701">
        <v>0</v>
      </c>
      <c r="J88" s="702">
        <v>-52.065311968103003</v>
      </c>
      <c r="K88" s="705">
        <v>0</v>
      </c>
    </row>
    <row r="89" spans="1:11" ht="14.4" customHeight="1" thickBot="1" x14ac:dyDescent="0.35">
      <c r="A89" s="723" t="s">
        <v>413</v>
      </c>
      <c r="B89" s="701">
        <v>70.659244494435995</v>
      </c>
      <c r="C89" s="701">
        <v>70.780240000000006</v>
      </c>
      <c r="D89" s="702">
        <v>0.120995505563</v>
      </c>
      <c r="E89" s="703">
        <v>1.0017123804029999</v>
      </c>
      <c r="F89" s="701">
        <v>52.987990313616002</v>
      </c>
      <c r="G89" s="702">
        <v>13.246997578404001</v>
      </c>
      <c r="H89" s="704">
        <v>7.4335999999990001</v>
      </c>
      <c r="I89" s="701">
        <v>19.204429999999999</v>
      </c>
      <c r="J89" s="702">
        <v>5.9574324215949996</v>
      </c>
      <c r="K89" s="705">
        <v>0.36242986167800001</v>
      </c>
    </row>
    <row r="90" spans="1:11" ht="14.4" customHeight="1" thickBot="1" x14ac:dyDescent="0.35">
      <c r="A90" s="723" t="s">
        <v>414</v>
      </c>
      <c r="B90" s="701">
        <v>1.995376113699</v>
      </c>
      <c r="C90" s="701">
        <v>0</v>
      </c>
      <c r="D90" s="702">
        <v>-1.995376113699</v>
      </c>
      <c r="E90" s="703">
        <v>0</v>
      </c>
      <c r="F90" s="701">
        <v>0</v>
      </c>
      <c r="G90" s="702">
        <v>0</v>
      </c>
      <c r="H90" s="704">
        <v>0.42349999999900001</v>
      </c>
      <c r="I90" s="701">
        <v>0.42349999999900001</v>
      </c>
      <c r="J90" s="702">
        <v>0.42349999999900001</v>
      </c>
      <c r="K90" s="712" t="s">
        <v>376</v>
      </c>
    </row>
    <row r="91" spans="1:11" ht="14.4" customHeight="1" thickBot="1" x14ac:dyDescent="0.3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2.8218985179240001</v>
      </c>
      <c r="G91" s="702">
        <v>0.70547462948100004</v>
      </c>
      <c r="H91" s="704">
        <v>0</v>
      </c>
      <c r="I91" s="701">
        <v>0</v>
      </c>
      <c r="J91" s="702">
        <v>-0.70547462948100004</v>
      </c>
      <c r="K91" s="705">
        <v>0</v>
      </c>
    </row>
    <row r="92" spans="1:11" ht="14.4" customHeight="1" thickBot="1" x14ac:dyDescent="0.3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33.818847602665997</v>
      </c>
      <c r="G92" s="702">
        <v>8.4547119006660001</v>
      </c>
      <c r="H92" s="704">
        <v>0</v>
      </c>
      <c r="I92" s="701">
        <v>0</v>
      </c>
      <c r="J92" s="702">
        <v>-8.4547119006660001</v>
      </c>
      <c r="K92" s="705">
        <v>0</v>
      </c>
    </row>
    <row r="93" spans="1:11" ht="14.4" customHeight="1" thickBot="1" x14ac:dyDescent="0.3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10.968274898161001</v>
      </c>
      <c r="G93" s="702">
        <v>2.7420687245400002</v>
      </c>
      <c r="H93" s="704">
        <v>0</v>
      </c>
      <c r="I93" s="701">
        <v>0</v>
      </c>
      <c r="J93" s="702">
        <v>-2.7420687245400002</v>
      </c>
      <c r="K93" s="705">
        <v>0</v>
      </c>
    </row>
    <row r="94" spans="1:11" ht="14.4" customHeight="1" thickBot="1" x14ac:dyDescent="0.35">
      <c r="A94" s="726" t="s">
        <v>46</v>
      </c>
      <c r="B94" s="706">
        <v>0</v>
      </c>
      <c r="C94" s="706">
        <v>28.599</v>
      </c>
      <c r="D94" s="707">
        <v>28.599</v>
      </c>
      <c r="E94" s="708" t="s">
        <v>329</v>
      </c>
      <c r="F94" s="706">
        <v>0</v>
      </c>
      <c r="G94" s="707">
        <v>0</v>
      </c>
      <c r="H94" s="709">
        <v>9.5239999999990008</v>
      </c>
      <c r="I94" s="706">
        <v>15.05</v>
      </c>
      <c r="J94" s="707">
        <v>15.05</v>
      </c>
      <c r="K94" s="710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28.599</v>
      </c>
      <c r="D95" s="707">
        <v>28.599</v>
      </c>
      <c r="E95" s="708" t="s">
        <v>329</v>
      </c>
      <c r="F95" s="706">
        <v>0</v>
      </c>
      <c r="G95" s="707">
        <v>0</v>
      </c>
      <c r="H95" s="709">
        <v>9.5239999999990008</v>
      </c>
      <c r="I95" s="706">
        <v>15.05</v>
      </c>
      <c r="J95" s="707">
        <v>15.05</v>
      </c>
      <c r="K95" s="710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28.599</v>
      </c>
      <c r="D96" s="702">
        <v>28.599</v>
      </c>
      <c r="E96" s="711" t="s">
        <v>329</v>
      </c>
      <c r="F96" s="701">
        <v>0</v>
      </c>
      <c r="G96" s="702">
        <v>0</v>
      </c>
      <c r="H96" s="704">
        <v>9.5239999999990008</v>
      </c>
      <c r="I96" s="701">
        <v>15.05</v>
      </c>
      <c r="J96" s="702">
        <v>15.05</v>
      </c>
      <c r="K96" s="712" t="s">
        <v>329</v>
      </c>
    </row>
    <row r="97" spans="1:11" ht="14.4" customHeight="1" thickBot="1" x14ac:dyDescent="0.35">
      <c r="A97" s="721" t="s">
        <v>47</v>
      </c>
      <c r="B97" s="701">
        <v>1639.7142903363399</v>
      </c>
      <c r="C97" s="701">
        <v>1561.0410400000001</v>
      </c>
      <c r="D97" s="702">
        <v>-78.673250336335997</v>
      </c>
      <c r="E97" s="703">
        <v>0.95202014716799999</v>
      </c>
      <c r="F97" s="701">
        <v>1458.8183391438299</v>
      </c>
      <c r="G97" s="702">
        <v>364.70458478595702</v>
      </c>
      <c r="H97" s="704">
        <v>106.43738</v>
      </c>
      <c r="I97" s="701">
        <v>386.86353000000003</v>
      </c>
      <c r="J97" s="702">
        <v>22.158945214043001</v>
      </c>
      <c r="K97" s="705">
        <v>0.26518965358399998</v>
      </c>
    </row>
    <row r="98" spans="1:11" ht="14.4" customHeight="1" thickBot="1" x14ac:dyDescent="0.35">
      <c r="A98" s="722" t="s">
        <v>420</v>
      </c>
      <c r="B98" s="706">
        <v>52.567037684931002</v>
      </c>
      <c r="C98" s="706">
        <v>55.725700000000003</v>
      </c>
      <c r="D98" s="707">
        <v>3.1586623150680002</v>
      </c>
      <c r="E98" s="713">
        <v>1.060088269268</v>
      </c>
      <c r="F98" s="706">
        <v>55.964538778719003</v>
      </c>
      <c r="G98" s="707">
        <v>13.991134694678999</v>
      </c>
      <c r="H98" s="709">
        <v>4.9167399999989998</v>
      </c>
      <c r="I98" s="706">
        <v>14.147040000000001</v>
      </c>
      <c r="J98" s="707">
        <v>0.15590530531999999</v>
      </c>
      <c r="K98" s="714">
        <v>0.25278578737000001</v>
      </c>
    </row>
    <row r="99" spans="1:11" ht="14.4" customHeight="1" thickBot="1" x14ac:dyDescent="0.35">
      <c r="A99" s="723" t="s">
        <v>421</v>
      </c>
      <c r="B99" s="701">
        <v>19.572241619452001</v>
      </c>
      <c r="C99" s="701">
        <v>20.755800000000001</v>
      </c>
      <c r="D99" s="702">
        <v>1.183558380547</v>
      </c>
      <c r="E99" s="703">
        <v>1.060471273733</v>
      </c>
      <c r="F99" s="701">
        <v>20.831988680298998</v>
      </c>
      <c r="G99" s="702">
        <v>5.207997170074</v>
      </c>
      <c r="H99" s="704">
        <v>1.7738</v>
      </c>
      <c r="I99" s="701">
        <v>5.0311000000000003</v>
      </c>
      <c r="J99" s="702">
        <v>-0.17689717007399999</v>
      </c>
      <c r="K99" s="705">
        <v>0.24150838775899999</v>
      </c>
    </row>
    <row r="100" spans="1:11" ht="14.4" customHeight="1" thickBot="1" x14ac:dyDescent="0.35">
      <c r="A100" s="723" t="s">
        <v>422</v>
      </c>
      <c r="B100" s="701">
        <v>1.3330747976149999</v>
      </c>
      <c r="C100" s="701">
        <v>0</v>
      </c>
      <c r="D100" s="702">
        <v>-1.3330747976149999</v>
      </c>
      <c r="E100" s="703">
        <v>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0</v>
      </c>
    </row>
    <row r="101" spans="1:11" ht="14.4" customHeight="1" thickBot="1" x14ac:dyDescent="0.35">
      <c r="A101" s="723" t="s">
        <v>423</v>
      </c>
      <c r="B101" s="701">
        <v>31.661721267863001</v>
      </c>
      <c r="C101" s="701">
        <v>34.969900000000003</v>
      </c>
      <c r="D101" s="702">
        <v>3.3081787321360001</v>
      </c>
      <c r="E101" s="703">
        <v>1.104485119559</v>
      </c>
      <c r="F101" s="701">
        <v>35.132550098419003</v>
      </c>
      <c r="G101" s="702">
        <v>8.7831375246039993</v>
      </c>
      <c r="H101" s="704">
        <v>3.1429399999990002</v>
      </c>
      <c r="I101" s="701">
        <v>9.1159400000000002</v>
      </c>
      <c r="J101" s="702">
        <v>0.33280247539500002</v>
      </c>
      <c r="K101" s="705">
        <v>0.25947276740399999</v>
      </c>
    </row>
    <row r="102" spans="1:11" ht="14.4" customHeight="1" thickBot="1" x14ac:dyDescent="0.35">
      <c r="A102" s="722" t="s">
        <v>424</v>
      </c>
      <c r="B102" s="706">
        <v>75.617363036650005</v>
      </c>
      <c r="C102" s="706">
        <v>65.8964</v>
      </c>
      <c r="D102" s="707">
        <v>-9.7209630366499997</v>
      </c>
      <c r="E102" s="713">
        <v>0.87144535796699996</v>
      </c>
      <c r="F102" s="706">
        <v>43.999999999998998</v>
      </c>
      <c r="G102" s="707">
        <v>10.999999999999</v>
      </c>
      <c r="H102" s="709">
        <v>0</v>
      </c>
      <c r="I102" s="706">
        <v>15.710470000000001</v>
      </c>
      <c r="J102" s="707">
        <v>4.7104699999999999</v>
      </c>
      <c r="K102" s="714">
        <v>0.35705613636299999</v>
      </c>
    </row>
    <row r="103" spans="1:11" ht="14.4" customHeight="1" thickBot="1" x14ac:dyDescent="0.35">
      <c r="A103" s="723" t="s">
        <v>425</v>
      </c>
      <c r="B103" s="701">
        <v>55.936901408449998</v>
      </c>
      <c r="C103" s="701">
        <v>51.57</v>
      </c>
      <c r="D103" s="702">
        <v>-4.3669014084500004</v>
      </c>
      <c r="E103" s="703">
        <v>0.921931653372</v>
      </c>
      <c r="F103" s="701">
        <v>43.999999999998998</v>
      </c>
      <c r="G103" s="702">
        <v>10.999999999999</v>
      </c>
      <c r="H103" s="704">
        <v>0</v>
      </c>
      <c r="I103" s="701">
        <v>10.935</v>
      </c>
      <c r="J103" s="702">
        <v>-6.4999999998999997E-2</v>
      </c>
      <c r="K103" s="705">
        <v>0.248522727272</v>
      </c>
    </row>
    <row r="104" spans="1:11" ht="14.4" customHeight="1" thickBot="1" x14ac:dyDescent="0.35">
      <c r="A104" s="723" t="s">
        <v>426</v>
      </c>
      <c r="B104" s="701">
        <v>19.680461628199001</v>
      </c>
      <c r="C104" s="701">
        <v>14.3264</v>
      </c>
      <c r="D104" s="702">
        <v>-5.3540616281990001</v>
      </c>
      <c r="E104" s="703">
        <v>0.72795040434699998</v>
      </c>
      <c r="F104" s="701">
        <v>0</v>
      </c>
      <c r="G104" s="702">
        <v>0</v>
      </c>
      <c r="H104" s="704">
        <v>0</v>
      </c>
      <c r="I104" s="701">
        <v>4.7754700000000003</v>
      </c>
      <c r="J104" s="702">
        <v>4.7754700000000003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1132.9067434449901</v>
      </c>
      <c r="C105" s="706">
        <v>1047.76135</v>
      </c>
      <c r="D105" s="707">
        <v>-85.145393444990006</v>
      </c>
      <c r="E105" s="713">
        <v>0.92484342251600005</v>
      </c>
      <c r="F105" s="706">
        <v>1029.10187721392</v>
      </c>
      <c r="G105" s="707">
        <v>257.27546930348001</v>
      </c>
      <c r="H105" s="709">
        <v>83.958619999999001</v>
      </c>
      <c r="I105" s="706">
        <v>259.77255000000002</v>
      </c>
      <c r="J105" s="707">
        <v>2.4970806965199999</v>
      </c>
      <c r="K105" s="714">
        <v>0.25242646598099999</v>
      </c>
    </row>
    <row r="106" spans="1:11" ht="14.4" customHeight="1" thickBot="1" x14ac:dyDescent="0.35">
      <c r="A106" s="723" t="s">
        <v>428</v>
      </c>
      <c r="B106" s="701">
        <v>908.16048692968297</v>
      </c>
      <c r="C106" s="701">
        <v>828.43873000000099</v>
      </c>
      <c r="D106" s="702">
        <v>-79.721756929682002</v>
      </c>
      <c r="E106" s="703">
        <v>0.91221622380900003</v>
      </c>
      <c r="F106" s="701">
        <v>857.01562809045595</v>
      </c>
      <c r="G106" s="702">
        <v>214.25390702261399</v>
      </c>
      <c r="H106" s="704">
        <v>69.300389999998998</v>
      </c>
      <c r="I106" s="701">
        <v>208.50169</v>
      </c>
      <c r="J106" s="702">
        <v>-5.7522170226130003</v>
      </c>
      <c r="K106" s="705">
        <v>0.243288083864</v>
      </c>
    </row>
    <row r="107" spans="1:11" ht="14.4" customHeight="1" thickBot="1" x14ac:dyDescent="0.35">
      <c r="A107" s="723" t="s">
        <v>429</v>
      </c>
      <c r="B107" s="701">
        <v>48.543602758885001</v>
      </c>
      <c r="C107" s="701">
        <v>53.603000000000002</v>
      </c>
      <c r="D107" s="702">
        <v>5.0593972411139996</v>
      </c>
      <c r="E107" s="703">
        <v>1.1042237690150001</v>
      </c>
      <c r="F107" s="701">
        <v>0</v>
      </c>
      <c r="G107" s="702">
        <v>0</v>
      </c>
      <c r="H107" s="704">
        <v>0</v>
      </c>
      <c r="I107" s="701">
        <v>6.5339999999999998</v>
      </c>
      <c r="J107" s="702">
        <v>6.5339999999999998</v>
      </c>
      <c r="K107" s="712" t="s">
        <v>329</v>
      </c>
    </row>
    <row r="108" spans="1:11" ht="14.4" customHeight="1" thickBot="1" x14ac:dyDescent="0.35">
      <c r="A108" s="723" t="s">
        <v>430</v>
      </c>
      <c r="B108" s="701">
        <v>1.9801980198010001</v>
      </c>
      <c r="C108" s="701">
        <v>0</v>
      </c>
      <c r="D108" s="702">
        <v>-1.9801980198010001</v>
      </c>
      <c r="E108" s="703">
        <v>0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05">
        <v>0</v>
      </c>
    </row>
    <row r="109" spans="1:11" ht="14.4" customHeight="1" thickBot="1" x14ac:dyDescent="0.35">
      <c r="A109" s="723" t="s">
        <v>431</v>
      </c>
      <c r="B109" s="701">
        <v>174.22245573662099</v>
      </c>
      <c r="C109" s="701">
        <v>165.71961999999999</v>
      </c>
      <c r="D109" s="702">
        <v>-8.5028357366199998</v>
      </c>
      <c r="E109" s="703">
        <v>0.95119552355799997</v>
      </c>
      <c r="F109" s="701">
        <v>172.086249123464</v>
      </c>
      <c r="G109" s="702">
        <v>43.021562280864998</v>
      </c>
      <c r="H109" s="704">
        <v>14.65823</v>
      </c>
      <c r="I109" s="701">
        <v>44.73686</v>
      </c>
      <c r="J109" s="702">
        <v>1.715297719134</v>
      </c>
      <c r="K109" s="705">
        <v>0.25996766288899997</v>
      </c>
    </row>
    <row r="110" spans="1:11" ht="14.4" customHeight="1" thickBot="1" x14ac:dyDescent="0.35">
      <c r="A110" s="722" t="s">
        <v>432</v>
      </c>
      <c r="B110" s="706">
        <v>378.62314616976499</v>
      </c>
      <c r="C110" s="706">
        <v>374.87604000000101</v>
      </c>
      <c r="D110" s="707">
        <v>-3.7471061697639998</v>
      </c>
      <c r="E110" s="713">
        <v>0.99010333570999998</v>
      </c>
      <c r="F110" s="706">
        <v>329.75192315119</v>
      </c>
      <c r="G110" s="707">
        <v>82.437980787797002</v>
      </c>
      <c r="H110" s="709">
        <v>17.56202</v>
      </c>
      <c r="I110" s="706">
        <v>97.233469999999997</v>
      </c>
      <c r="J110" s="707">
        <v>14.795489212202</v>
      </c>
      <c r="K110" s="714">
        <v>0.29486854563499998</v>
      </c>
    </row>
    <row r="111" spans="1:11" ht="14.4" customHeight="1" thickBot="1" x14ac:dyDescent="0.35">
      <c r="A111" s="723" t="s">
        <v>433</v>
      </c>
      <c r="B111" s="701">
        <v>4.9999999999989999</v>
      </c>
      <c r="C111" s="701">
        <v>13.092000000000001</v>
      </c>
      <c r="D111" s="702">
        <v>8.0920000000000005</v>
      </c>
      <c r="E111" s="703">
        <v>2.6183999999999998</v>
      </c>
      <c r="F111" s="701">
        <v>8.3823490353170005</v>
      </c>
      <c r="G111" s="702">
        <v>2.0955872588290001</v>
      </c>
      <c r="H111" s="704">
        <v>0</v>
      </c>
      <c r="I111" s="701">
        <v>30.446000000000002</v>
      </c>
      <c r="J111" s="702">
        <v>28.35041274117</v>
      </c>
      <c r="K111" s="705">
        <v>3.6321560784110001</v>
      </c>
    </row>
    <row r="112" spans="1:11" ht="14.4" customHeight="1" thickBot="1" x14ac:dyDescent="0.35">
      <c r="A112" s="723" t="s">
        <v>434</v>
      </c>
      <c r="B112" s="701">
        <v>330.74299329974099</v>
      </c>
      <c r="C112" s="701">
        <v>287.44504000000097</v>
      </c>
      <c r="D112" s="702">
        <v>-43.297953299740001</v>
      </c>
      <c r="E112" s="703">
        <v>0.86908882674099996</v>
      </c>
      <c r="F112" s="701">
        <v>242.44222931054099</v>
      </c>
      <c r="G112" s="702">
        <v>60.610557327635</v>
      </c>
      <c r="H112" s="704">
        <v>13.15502</v>
      </c>
      <c r="I112" s="701">
        <v>40.708469999999998</v>
      </c>
      <c r="J112" s="702">
        <v>-19.902087327635002</v>
      </c>
      <c r="K112" s="705">
        <v>0.16790998051600001</v>
      </c>
    </row>
    <row r="113" spans="1:11" ht="14.4" customHeight="1" thickBot="1" x14ac:dyDescent="0.35">
      <c r="A113" s="723" t="s">
        <v>435</v>
      </c>
      <c r="B113" s="701">
        <v>11.693722586870001</v>
      </c>
      <c r="C113" s="701">
        <v>11.95805</v>
      </c>
      <c r="D113" s="702">
        <v>0.26432741312899999</v>
      </c>
      <c r="E113" s="703">
        <v>1.022604214454</v>
      </c>
      <c r="F113" s="701">
        <v>13</v>
      </c>
      <c r="G113" s="702">
        <v>3.25</v>
      </c>
      <c r="H113" s="704">
        <v>3.2399999999990001</v>
      </c>
      <c r="I113" s="701">
        <v>5.4119999999999999</v>
      </c>
      <c r="J113" s="702">
        <v>2.1619999999999999</v>
      </c>
      <c r="K113" s="705">
        <v>0.41630769230699999</v>
      </c>
    </row>
    <row r="114" spans="1:11" ht="14.4" customHeight="1" thickBot="1" x14ac:dyDescent="0.35">
      <c r="A114" s="723" t="s">
        <v>436</v>
      </c>
      <c r="B114" s="701">
        <v>12.456271842107</v>
      </c>
      <c r="C114" s="701">
        <v>6.7731599999999998</v>
      </c>
      <c r="D114" s="702">
        <v>-5.6831118421070004</v>
      </c>
      <c r="E114" s="703">
        <v>0.54375499233199998</v>
      </c>
      <c r="F114" s="701">
        <v>6.4000707454469996</v>
      </c>
      <c r="G114" s="702">
        <v>1.6000176863610001</v>
      </c>
      <c r="H114" s="704">
        <v>0</v>
      </c>
      <c r="I114" s="701">
        <v>6.5410000000000004</v>
      </c>
      <c r="J114" s="702">
        <v>4.940982313638</v>
      </c>
      <c r="K114" s="705">
        <v>1.022019952615</v>
      </c>
    </row>
    <row r="115" spans="1:11" ht="14.4" customHeight="1" thickBot="1" x14ac:dyDescent="0.35">
      <c r="A115" s="723" t="s">
        <v>437</v>
      </c>
      <c r="B115" s="701">
        <v>18.730158441046001</v>
      </c>
      <c r="C115" s="701">
        <v>55.408999999999999</v>
      </c>
      <c r="D115" s="702">
        <v>36.678841558953003</v>
      </c>
      <c r="E115" s="703">
        <v>2.9582771643060002</v>
      </c>
      <c r="F115" s="701">
        <v>58.065943058523999</v>
      </c>
      <c r="G115" s="702">
        <v>14.516485764631</v>
      </c>
      <c r="H115" s="704">
        <v>1.167</v>
      </c>
      <c r="I115" s="701">
        <v>14.125999999999999</v>
      </c>
      <c r="J115" s="702">
        <v>-0.39048576463099999</v>
      </c>
      <c r="K115" s="705">
        <v>0.243275132649</v>
      </c>
    </row>
    <row r="116" spans="1:11" ht="14.4" customHeight="1" thickBot="1" x14ac:dyDescent="0.35">
      <c r="A116" s="723" t="s">
        <v>438</v>
      </c>
      <c r="B116" s="701">
        <v>0</v>
      </c>
      <c r="C116" s="701">
        <v>0.19878999999999999</v>
      </c>
      <c r="D116" s="702">
        <v>0.19878999999999999</v>
      </c>
      <c r="E116" s="711" t="s">
        <v>329</v>
      </c>
      <c r="F116" s="701">
        <v>1.461331001359</v>
      </c>
      <c r="G116" s="702">
        <v>0.36533275033899998</v>
      </c>
      <c r="H116" s="704">
        <v>0</v>
      </c>
      <c r="I116" s="701">
        <v>0</v>
      </c>
      <c r="J116" s="702">
        <v>-0.36533275033899998</v>
      </c>
      <c r="K116" s="705">
        <v>0</v>
      </c>
    </row>
    <row r="117" spans="1:11" ht="14.4" customHeight="1" thickBot="1" x14ac:dyDescent="0.35">
      <c r="A117" s="722" t="s">
        <v>439</v>
      </c>
      <c r="B117" s="706">
        <v>0</v>
      </c>
      <c r="C117" s="706">
        <v>16.781549999999999</v>
      </c>
      <c r="D117" s="707">
        <v>16.781549999999999</v>
      </c>
      <c r="E117" s="708" t="s">
        <v>329</v>
      </c>
      <c r="F117" s="706">
        <v>0</v>
      </c>
      <c r="G117" s="707">
        <v>0</v>
      </c>
      <c r="H117" s="709">
        <v>0</v>
      </c>
      <c r="I117" s="706">
        <v>0</v>
      </c>
      <c r="J117" s="707">
        <v>0</v>
      </c>
      <c r="K117" s="710" t="s">
        <v>329</v>
      </c>
    </row>
    <row r="118" spans="1:11" ht="14.4" customHeight="1" thickBot="1" x14ac:dyDescent="0.35">
      <c r="A118" s="723" t="s">
        <v>440</v>
      </c>
      <c r="B118" s="701">
        <v>0</v>
      </c>
      <c r="C118" s="701">
        <v>12.377000000000001</v>
      </c>
      <c r="D118" s="702">
        <v>12.377000000000001</v>
      </c>
      <c r="E118" s="711" t="s">
        <v>376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12" t="s">
        <v>329</v>
      </c>
    </row>
    <row r="119" spans="1:11" ht="14.4" customHeight="1" thickBot="1" x14ac:dyDescent="0.35">
      <c r="A119" s="723" t="s">
        <v>441</v>
      </c>
      <c r="B119" s="701">
        <v>0</v>
      </c>
      <c r="C119" s="701">
        <v>0.61880000000000002</v>
      </c>
      <c r="D119" s="702">
        <v>0.61880000000000002</v>
      </c>
      <c r="E119" s="711" t="s">
        <v>376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3.7857500000000002</v>
      </c>
      <c r="D120" s="702">
        <v>3.7857500000000002</v>
      </c>
      <c r="E120" s="711" t="s">
        <v>329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" customHeight="1" thickBot="1" x14ac:dyDescent="0.35">
      <c r="A121" s="720" t="s">
        <v>48</v>
      </c>
      <c r="B121" s="701">
        <v>49262.3893382268</v>
      </c>
      <c r="C121" s="701">
        <v>52849.131080000101</v>
      </c>
      <c r="D121" s="702">
        <v>3586.74174177329</v>
      </c>
      <c r="E121" s="703">
        <v>1.072808927661</v>
      </c>
      <c r="F121" s="701">
        <v>54800.861094000102</v>
      </c>
      <c r="G121" s="702">
        <v>13700.2152735</v>
      </c>
      <c r="H121" s="704">
        <v>4519.7550499999898</v>
      </c>
      <c r="I121" s="701">
        <v>13625.052309999999</v>
      </c>
      <c r="J121" s="702">
        <v>-75.162963500006001</v>
      </c>
      <c r="K121" s="705">
        <v>0.24862843462600001</v>
      </c>
    </row>
    <row r="122" spans="1:11" ht="14.4" customHeight="1" thickBot="1" x14ac:dyDescent="0.35">
      <c r="A122" s="726" t="s">
        <v>443</v>
      </c>
      <c r="B122" s="706">
        <v>36273.589338226797</v>
      </c>
      <c r="C122" s="706">
        <v>39068.926000000101</v>
      </c>
      <c r="D122" s="707">
        <v>2795.33666177327</v>
      </c>
      <c r="E122" s="713">
        <v>1.07706258776</v>
      </c>
      <c r="F122" s="706">
        <v>39629.260000000097</v>
      </c>
      <c r="G122" s="707">
        <v>9907.3150000000205</v>
      </c>
      <c r="H122" s="709">
        <v>3329.02699999999</v>
      </c>
      <c r="I122" s="706">
        <v>10027.432000000001</v>
      </c>
      <c r="J122" s="707">
        <v>120.116999999987</v>
      </c>
      <c r="K122" s="714">
        <v>0.25303101799</v>
      </c>
    </row>
    <row r="123" spans="1:11" ht="14.4" customHeight="1" thickBot="1" x14ac:dyDescent="0.35">
      <c r="A123" s="722" t="s">
        <v>444</v>
      </c>
      <c r="B123" s="706">
        <v>36079.999999999898</v>
      </c>
      <c r="C123" s="706">
        <v>38816.321000000098</v>
      </c>
      <c r="D123" s="707">
        <v>2736.32100000019</v>
      </c>
      <c r="E123" s="713">
        <v>1.0758403824830001</v>
      </c>
      <c r="F123" s="706">
        <v>39399.080000000104</v>
      </c>
      <c r="G123" s="707">
        <v>9849.7700000000204</v>
      </c>
      <c r="H123" s="709">
        <v>3296.5049999999901</v>
      </c>
      <c r="I123" s="706">
        <v>9973.1960000000108</v>
      </c>
      <c r="J123" s="707">
        <v>123.425999999987</v>
      </c>
      <c r="K123" s="714">
        <v>0.25313271274299998</v>
      </c>
    </row>
    <row r="124" spans="1:11" ht="14.4" customHeight="1" thickBot="1" x14ac:dyDescent="0.35">
      <c r="A124" s="723" t="s">
        <v>445</v>
      </c>
      <c r="B124" s="701">
        <v>36079.999999999898</v>
      </c>
      <c r="C124" s="701">
        <v>38816.321000000098</v>
      </c>
      <c r="D124" s="702">
        <v>2736.32100000019</v>
      </c>
      <c r="E124" s="703">
        <v>1.0758403824830001</v>
      </c>
      <c r="F124" s="701">
        <v>39399.080000000104</v>
      </c>
      <c r="G124" s="702">
        <v>9849.7700000000204</v>
      </c>
      <c r="H124" s="704">
        <v>3296.5049999999901</v>
      </c>
      <c r="I124" s="701">
        <v>9973.1960000000108</v>
      </c>
      <c r="J124" s="702">
        <v>123.425999999987</v>
      </c>
      <c r="K124" s="705">
        <v>0.25313271274299998</v>
      </c>
    </row>
    <row r="125" spans="1:11" ht="14.4" customHeight="1" thickBot="1" x14ac:dyDescent="0.35">
      <c r="A125" s="722" t="s">
        <v>446</v>
      </c>
      <c r="B125" s="706">
        <v>0</v>
      </c>
      <c r="C125" s="706">
        <v>0.32800000000000001</v>
      </c>
      <c r="D125" s="707">
        <v>0.32800000000000001</v>
      </c>
      <c r="E125" s="708" t="s">
        <v>329</v>
      </c>
      <c r="F125" s="706">
        <v>0</v>
      </c>
      <c r="G125" s="707">
        <v>0</v>
      </c>
      <c r="H125" s="709">
        <v>0</v>
      </c>
      <c r="I125" s="706">
        <v>0</v>
      </c>
      <c r="J125" s="707">
        <v>0</v>
      </c>
      <c r="K125" s="710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0.32800000000000001</v>
      </c>
      <c r="D126" s="702">
        <v>0.32800000000000001</v>
      </c>
      <c r="E126" s="711" t="s">
        <v>329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12" t="s">
        <v>329</v>
      </c>
    </row>
    <row r="127" spans="1:11" ht="14.4" customHeight="1" thickBot="1" x14ac:dyDescent="0.35">
      <c r="A127" s="722" t="s">
        <v>448</v>
      </c>
      <c r="B127" s="706">
        <v>107.60233822692</v>
      </c>
      <c r="C127" s="706">
        <v>85.5</v>
      </c>
      <c r="D127" s="707">
        <v>-22.102338226920001</v>
      </c>
      <c r="E127" s="713">
        <v>0.79459239835100004</v>
      </c>
      <c r="F127" s="706">
        <v>58.2</v>
      </c>
      <c r="G127" s="707">
        <v>14.55</v>
      </c>
      <c r="H127" s="709">
        <v>10.4</v>
      </c>
      <c r="I127" s="706">
        <v>20</v>
      </c>
      <c r="J127" s="707">
        <v>5.4499999999990001</v>
      </c>
      <c r="K127" s="714">
        <v>0.34364261168299998</v>
      </c>
    </row>
    <row r="128" spans="1:11" ht="14.4" customHeight="1" thickBot="1" x14ac:dyDescent="0.35">
      <c r="A128" s="723" t="s">
        <v>449</v>
      </c>
      <c r="B128" s="701">
        <v>107.60233822692</v>
      </c>
      <c r="C128" s="701">
        <v>85.5</v>
      </c>
      <c r="D128" s="702">
        <v>-22.102338226920001</v>
      </c>
      <c r="E128" s="703">
        <v>0.79459239835100004</v>
      </c>
      <c r="F128" s="701">
        <v>58.2</v>
      </c>
      <c r="G128" s="702">
        <v>14.55</v>
      </c>
      <c r="H128" s="704">
        <v>10.4</v>
      </c>
      <c r="I128" s="701">
        <v>20</v>
      </c>
      <c r="J128" s="702">
        <v>5.4499999999990001</v>
      </c>
      <c r="K128" s="705">
        <v>0.34364261168299998</v>
      </c>
    </row>
    <row r="129" spans="1:11" ht="14.4" customHeight="1" thickBot="1" x14ac:dyDescent="0.35">
      <c r="A129" s="722" t="s">
        <v>450</v>
      </c>
      <c r="B129" s="706">
        <v>85.986999999999995</v>
      </c>
      <c r="C129" s="706">
        <v>102.027</v>
      </c>
      <c r="D129" s="707">
        <v>16.04</v>
      </c>
      <c r="E129" s="713">
        <v>1.1865398257869999</v>
      </c>
      <c r="F129" s="706">
        <v>97.58</v>
      </c>
      <c r="G129" s="707">
        <v>24.395</v>
      </c>
      <c r="H129" s="709">
        <v>22.121999999999002</v>
      </c>
      <c r="I129" s="706">
        <v>31.986000000000001</v>
      </c>
      <c r="J129" s="707">
        <v>7.5909999999990001</v>
      </c>
      <c r="K129" s="714">
        <v>0.32779258044600001</v>
      </c>
    </row>
    <row r="130" spans="1:11" ht="14.4" customHeight="1" thickBot="1" x14ac:dyDescent="0.35">
      <c r="A130" s="723" t="s">
        <v>451</v>
      </c>
      <c r="B130" s="701">
        <v>85.986999999999995</v>
      </c>
      <c r="C130" s="701">
        <v>102.027</v>
      </c>
      <c r="D130" s="702">
        <v>16.04</v>
      </c>
      <c r="E130" s="703">
        <v>1.1865398257869999</v>
      </c>
      <c r="F130" s="701">
        <v>97.58</v>
      </c>
      <c r="G130" s="702">
        <v>24.395</v>
      </c>
      <c r="H130" s="704">
        <v>22.121999999999002</v>
      </c>
      <c r="I130" s="701">
        <v>31.986000000000001</v>
      </c>
      <c r="J130" s="702">
        <v>7.5909999999990001</v>
      </c>
      <c r="K130" s="705">
        <v>0.32779258044600001</v>
      </c>
    </row>
    <row r="131" spans="1:11" ht="14.4" customHeight="1" thickBot="1" x14ac:dyDescent="0.35">
      <c r="A131" s="725" t="s">
        <v>452</v>
      </c>
      <c r="B131" s="701">
        <v>0</v>
      </c>
      <c r="C131" s="701">
        <v>64.75</v>
      </c>
      <c r="D131" s="702">
        <v>64.75</v>
      </c>
      <c r="E131" s="711" t="s">
        <v>329</v>
      </c>
      <c r="F131" s="701">
        <v>74.400000000000006</v>
      </c>
      <c r="G131" s="702">
        <v>18.600000000000001</v>
      </c>
      <c r="H131" s="704">
        <v>0</v>
      </c>
      <c r="I131" s="701">
        <v>2.25</v>
      </c>
      <c r="J131" s="702">
        <v>-16.350000000000001</v>
      </c>
      <c r="K131" s="705">
        <v>3.0241935482999999E-2</v>
      </c>
    </row>
    <row r="132" spans="1:11" ht="14.4" customHeight="1" thickBot="1" x14ac:dyDescent="0.35">
      <c r="A132" s="723" t="s">
        <v>453</v>
      </c>
      <c r="B132" s="701">
        <v>0</v>
      </c>
      <c r="C132" s="701">
        <v>64.75</v>
      </c>
      <c r="D132" s="702">
        <v>64.75</v>
      </c>
      <c r="E132" s="711" t="s">
        <v>329</v>
      </c>
      <c r="F132" s="701">
        <v>74.400000000000006</v>
      </c>
      <c r="G132" s="702">
        <v>18.600000000000001</v>
      </c>
      <c r="H132" s="704">
        <v>0</v>
      </c>
      <c r="I132" s="701">
        <v>2.25</v>
      </c>
      <c r="J132" s="702">
        <v>-16.350000000000001</v>
      </c>
      <c r="K132" s="705">
        <v>3.0241935482999999E-2</v>
      </c>
    </row>
    <row r="133" spans="1:11" ht="14.4" customHeight="1" thickBot="1" x14ac:dyDescent="0.35">
      <c r="A133" s="721" t="s">
        <v>454</v>
      </c>
      <c r="B133" s="701">
        <v>12267.2</v>
      </c>
      <c r="C133" s="701">
        <v>13001.828439999999</v>
      </c>
      <c r="D133" s="702">
        <v>734.62844000002997</v>
      </c>
      <c r="E133" s="703">
        <v>1.0598855843220001</v>
      </c>
      <c r="F133" s="701">
        <v>14147.59</v>
      </c>
      <c r="G133" s="702">
        <v>3536.8975</v>
      </c>
      <c r="H133" s="704">
        <v>1124.34438</v>
      </c>
      <c r="I133" s="701">
        <v>3397.49802</v>
      </c>
      <c r="J133" s="702">
        <v>-139.39947999999501</v>
      </c>
      <c r="K133" s="705">
        <v>0.24014676845999999</v>
      </c>
    </row>
    <row r="134" spans="1:11" ht="14.4" customHeight="1" thickBot="1" x14ac:dyDescent="0.35">
      <c r="A134" s="722" t="s">
        <v>455</v>
      </c>
      <c r="B134" s="706">
        <v>3247.2000000000098</v>
      </c>
      <c r="C134" s="706">
        <v>3507.0241600000099</v>
      </c>
      <c r="D134" s="707">
        <v>259.82415999999898</v>
      </c>
      <c r="E134" s="713">
        <v>1.0800148312390001</v>
      </c>
      <c r="F134" s="706">
        <v>3806.51999999999</v>
      </c>
      <c r="G134" s="707">
        <v>951.62999999999795</v>
      </c>
      <c r="H134" s="709">
        <v>297.61812999999898</v>
      </c>
      <c r="I134" s="706">
        <v>899.33652000000097</v>
      </c>
      <c r="J134" s="707">
        <v>-52.293479999996997</v>
      </c>
      <c r="K134" s="714">
        <v>0.23626212918799999</v>
      </c>
    </row>
    <row r="135" spans="1:11" ht="14.4" customHeight="1" thickBot="1" x14ac:dyDescent="0.35">
      <c r="A135" s="723" t="s">
        <v>456</v>
      </c>
      <c r="B135" s="701">
        <v>3247.2000000000098</v>
      </c>
      <c r="C135" s="701">
        <v>3507.0241600000099</v>
      </c>
      <c r="D135" s="702">
        <v>259.82415999999898</v>
      </c>
      <c r="E135" s="703">
        <v>1.0800148312390001</v>
      </c>
      <c r="F135" s="701">
        <v>3806.51999999999</v>
      </c>
      <c r="G135" s="702">
        <v>951.62999999999795</v>
      </c>
      <c r="H135" s="704">
        <v>297.61812999999898</v>
      </c>
      <c r="I135" s="701">
        <v>899.33652000000097</v>
      </c>
      <c r="J135" s="702">
        <v>-52.293479999996997</v>
      </c>
      <c r="K135" s="705">
        <v>0.23626212918799999</v>
      </c>
    </row>
    <row r="136" spans="1:11" ht="14.4" customHeight="1" thickBot="1" x14ac:dyDescent="0.35">
      <c r="A136" s="722" t="s">
        <v>457</v>
      </c>
      <c r="B136" s="706">
        <v>9019.9999999999909</v>
      </c>
      <c r="C136" s="706">
        <v>9494.8042800000203</v>
      </c>
      <c r="D136" s="707">
        <v>474.804280000029</v>
      </c>
      <c r="E136" s="713">
        <v>1.052639055432</v>
      </c>
      <c r="F136" s="706">
        <v>10341.07</v>
      </c>
      <c r="G136" s="707">
        <v>2585.2674999999999</v>
      </c>
      <c r="H136" s="709">
        <v>826.726249999998</v>
      </c>
      <c r="I136" s="706">
        <v>2498.1615000000002</v>
      </c>
      <c r="J136" s="707">
        <v>-87.105999999996996</v>
      </c>
      <c r="K136" s="714">
        <v>0.241576693707</v>
      </c>
    </row>
    <row r="137" spans="1:11" ht="14.4" customHeight="1" thickBot="1" x14ac:dyDescent="0.35">
      <c r="A137" s="723" t="s">
        <v>458</v>
      </c>
      <c r="B137" s="701">
        <v>9019.9999999999909</v>
      </c>
      <c r="C137" s="701">
        <v>9494.8042800000203</v>
      </c>
      <c r="D137" s="702">
        <v>474.804280000029</v>
      </c>
      <c r="E137" s="703">
        <v>1.052639055432</v>
      </c>
      <c r="F137" s="701">
        <v>10341.07</v>
      </c>
      <c r="G137" s="702">
        <v>2585.2674999999999</v>
      </c>
      <c r="H137" s="704">
        <v>826.726249999998</v>
      </c>
      <c r="I137" s="701">
        <v>2498.1615000000002</v>
      </c>
      <c r="J137" s="702">
        <v>-87.105999999996996</v>
      </c>
      <c r="K137" s="705">
        <v>0.241576693707</v>
      </c>
    </row>
    <row r="138" spans="1:11" ht="14.4" customHeight="1" thickBot="1" x14ac:dyDescent="0.35">
      <c r="A138" s="721" t="s">
        <v>459</v>
      </c>
      <c r="B138" s="701">
        <v>0</v>
      </c>
      <c r="C138" s="701">
        <v>0</v>
      </c>
      <c r="D138" s="702">
        <v>0</v>
      </c>
      <c r="E138" s="703">
        <v>1</v>
      </c>
      <c r="F138" s="701">
        <v>176.92109400000001</v>
      </c>
      <c r="G138" s="702">
        <v>44.230273500000003</v>
      </c>
      <c r="H138" s="704">
        <v>0</v>
      </c>
      <c r="I138" s="701">
        <v>0</v>
      </c>
      <c r="J138" s="702">
        <v>-44.230273500000003</v>
      </c>
      <c r="K138" s="705">
        <v>0</v>
      </c>
    </row>
    <row r="139" spans="1:11" ht="14.4" customHeight="1" thickBot="1" x14ac:dyDescent="0.35">
      <c r="A139" s="722" t="s">
        <v>460</v>
      </c>
      <c r="B139" s="706">
        <v>0</v>
      </c>
      <c r="C139" s="706">
        <v>0</v>
      </c>
      <c r="D139" s="707">
        <v>0</v>
      </c>
      <c r="E139" s="713">
        <v>1</v>
      </c>
      <c r="F139" s="706">
        <v>176.92109400000001</v>
      </c>
      <c r="G139" s="707">
        <v>44.230273500000003</v>
      </c>
      <c r="H139" s="709">
        <v>0</v>
      </c>
      <c r="I139" s="706">
        <v>0</v>
      </c>
      <c r="J139" s="707">
        <v>-44.230273500000003</v>
      </c>
      <c r="K139" s="714">
        <v>0</v>
      </c>
    </row>
    <row r="140" spans="1:11" ht="14.4" customHeight="1" thickBot="1" x14ac:dyDescent="0.35">
      <c r="A140" s="723" t="s">
        <v>461</v>
      </c>
      <c r="B140" s="701">
        <v>0</v>
      </c>
      <c r="C140" s="701">
        <v>0</v>
      </c>
      <c r="D140" s="702">
        <v>0</v>
      </c>
      <c r="E140" s="703">
        <v>1</v>
      </c>
      <c r="F140" s="701">
        <v>176.92109400000001</v>
      </c>
      <c r="G140" s="702">
        <v>44.230273500000003</v>
      </c>
      <c r="H140" s="704">
        <v>0</v>
      </c>
      <c r="I140" s="701">
        <v>0</v>
      </c>
      <c r="J140" s="702">
        <v>-44.230273500000003</v>
      </c>
      <c r="K140" s="705">
        <v>0</v>
      </c>
    </row>
    <row r="141" spans="1:11" ht="14.4" customHeight="1" thickBot="1" x14ac:dyDescent="0.35">
      <c r="A141" s="721" t="s">
        <v>462</v>
      </c>
      <c r="B141" s="701">
        <v>721.60000000000298</v>
      </c>
      <c r="C141" s="701">
        <v>778.37664000000098</v>
      </c>
      <c r="D141" s="702">
        <v>56.776639999997997</v>
      </c>
      <c r="E141" s="703">
        <v>1.078681596452</v>
      </c>
      <c r="F141" s="701">
        <v>847.08999999999901</v>
      </c>
      <c r="G141" s="702">
        <v>211.77250000000001</v>
      </c>
      <c r="H141" s="704">
        <v>66.383669999999</v>
      </c>
      <c r="I141" s="701">
        <v>200.12228999999999</v>
      </c>
      <c r="J141" s="702">
        <v>-11.650209999998999</v>
      </c>
      <c r="K141" s="705">
        <v>0.23624678605499999</v>
      </c>
    </row>
    <row r="142" spans="1:11" ht="14.4" customHeight="1" thickBot="1" x14ac:dyDescent="0.35">
      <c r="A142" s="722" t="s">
        <v>463</v>
      </c>
      <c r="B142" s="706">
        <v>721.60000000000298</v>
      </c>
      <c r="C142" s="706">
        <v>778.37664000000098</v>
      </c>
      <c r="D142" s="707">
        <v>56.776639999997997</v>
      </c>
      <c r="E142" s="713">
        <v>1.078681596452</v>
      </c>
      <c r="F142" s="706">
        <v>847.08999999999901</v>
      </c>
      <c r="G142" s="707">
        <v>211.77250000000001</v>
      </c>
      <c r="H142" s="709">
        <v>66.383669999999</v>
      </c>
      <c r="I142" s="706">
        <v>200.12228999999999</v>
      </c>
      <c r="J142" s="707">
        <v>-11.650209999998999</v>
      </c>
      <c r="K142" s="714">
        <v>0.23624678605499999</v>
      </c>
    </row>
    <row r="143" spans="1:11" ht="14.4" customHeight="1" thickBot="1" x14ac:dyDescent="0.35">
      <c r="A143" s="723" t="s">
        <v>464</v>
      </c>
      <c r="B143" s="701">
        <v>721.60000000000298</v>
      </c>
      <c r="C143" s="701">
        <v>778.37664000000098</v>
      </c>
      <c r="D143" s="702">
        <v>56.776639999997997</v>
      </c>
      <c r="E143" s="703">
        <v>1.078681596452</v>
      </c>
      <c r="F143" s="701">
        <v>847.08999999999901</v>
      </c>
      <c r="G143" s="702">
        <v>211.77250000000001</v>
      </c>
      <c r="H143" s="704">
        <v>66.383669999999</v>
      </c>
      <c r="I143" s="701">
        <v>200.12228999999999</v>
      </c>
      <c r="J143" s="702">
        <v>-11.650209999998999</v>
      </c>
      <c r="K143" s="705">
        <v>0.23624678605499999</v>
      </c>
    </row>
    <row r="144" spans="1:11" ht="14.4" customHeight="1" thickBot="1" x14ac:dyDescent="0.35">
      <c r="A144" s="720" t="s">
        <v>465</v>
      </c>
      <c r="B144" s="701">
        <v>5.572824578414</v>
      </c>
      <c r="C144" s="701">
        <v>45.72195</v>
      </c>
      <c r="D144" s="702">
        <v>40.149125421586</v>
      </c>
      <c r="E144" s="703">
        <v>8.2044480956919994</v>
      </c>
      <c r="F144" s="701">
        <v>15.044631769348999</v>
      </c>
      <c r="G144" s="702">
        <v>3.7611579423369998</v>
      </c>
      <c r="H144" s="704">
        <v>13.5815</v>
      </c>
      <c r="I144" s="701">
        <v>25.7315</v>
      </c>
      <c r="J144" s="702">
        <v>21.970342057661998</v>
      </c>
      <c r="K144" s="705">
        <v>1.710344287217</v>
      </c>
    </row>
    <row r="145" spans="1:11" ht="14.4" customHeight="1" thickBot="1" x14ac:dyDescent="0.35">
      <c r="A145" s="721" t="s">
        <v>466</v>
      </c>
      <c r="B145" s="701">
        <v>5.572824578414</v>
      </c>
      <c r="C145" s="701">
        <v>45.72195</v>
      </c>
      <c r="D145" s="702">
        <v>40.149125421586</v>
      </c>
      <c r="E145" s="703">
        <v>8.2044480956919994</v>
      </c>
      <c r="F145" s="701">
        <v>15.044631769348999</v>
      </c>
      <c r="G145" s="702">
        <v>3.7611579423369998</v>
      </c>
      <c r="H145" s="704">
        <v>13.5815</v>
      </c>
      <c r="I145" s="701">
        <v>25.7315</v>
      </c>
      <c r="J145" s="702">
        <v>21.970342057661998</v>
      </c>
      <c r="K145" s="705">
        <v>1.710344287217</v>
      </c>
    </row>
    <row r="146" spans="1:11" ht="14.4" customHeight="1" thickBot="1" x14ac:dyDescent="0.35">
      <c r="A146" s="722" t="s">
        <v>467</v>
      </c>
      <c r="B146" s="706">
        <v>0</v>
      </c>
      <c r="C146" s="706">
        <v>17.05095</v>
      </c>
      <c r="D146" s="707">
        <v>17.05095</v>
      </c>
      <c r="E146" s="708" t="s">
        <v>329</v>
      </c>
      <c r="F146" s="706">
        <v>0</v>
      </c>
      <c r="G146" s="707">
        <v>0</v>
      </c>
      <c r="H146" s="709">
        <v>6.1314999999989999</v>
      </c>
      <c r="I146" s="706">
        <v>18.281500000000001</v>
      </c>
      <c r="J146" s="707">
        <v>18.281500000000001</v>
      </c>
      <c r="K146" s="710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5.0409499999999996</v>
      </c>
      <c r="D147" s="702">
        <v>5.0409499999999996</v>
      </c>
      <c r="E147" s="711" t="s">
        <v>329</v>
      </c>
      <c r="F147" s="701">
        <v>0</v>
      </c>
      <c r="G147" s="702">
        <v>0</v>
      </c>
      <c r="H147" s="704">
        <v>0.33149999999899998</v>
      </c>
      <c r="I147" s="701">
        <v>0.33149999999899998</v>
      </c>
      <c r="J147" s="702">
        <v>0.33149999999899998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6.5</v>
      </c>
      <c r="D148" s="702">
        <v>6.5</v>
      </c>
      <c r="E148" s="711" t="s">
        <v>329</v>
      </c>
      <c r="F148" s="701">
        <v>0</v>
      </c>
      <c r="G148" s="702">
        <v>0</v>
      </c>
      <c r="H148" s="704">
        <v>1.95</v>
      </c>
      <c r="I148" s="701">
        <v>10.25</v>
      </c>
      <c r="J148" s="702">
        <v>10.25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4.8499999999999996</v>
      </c>
      <c r="D149" s="702">
        <v>4.8499999999999996</v>
      </c>
      <c r="E149" s="711" t="s">
        <v>329</v>
      </c>
      <c r="F149" s="701">
        <v>0</v>
      </c>
      <c r="G149" s="702">
        <v>0</v>
      </c>
      <c r="H149" s="704">
        <v>3.849999999999</v>
      </c>
      <c r="I149" s="701">
        <v>7.7</v>
      </c>
      <c r="J149" s="702">
        <v>7.7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0.66</v>
      </c>
      <c r="D150" s="702">
        <v>0.66</v>
      </c>
      <c r="E150" s="711" t="s">
        <v>376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5" t="s">
        <v>472</v>
      </c>
      <c r="B151" s="701">
        <v>0</v>
      </c>
      <c r="C151" s="701">
        <v>13.221</v>
      </c>
      <c r="D151" s="702">
        <v>13.221</v>
      </c>
      <c r="E151" s="711" t="s">
        <v>329</v>
      </c>
      <c r="F151" s="701">
        <v>15.044631769348999</v>
      </c>
      <c r="G151" s="702">
        <v>3.7611579423369998</v>
      </c>
      <c r="H151" s="704">
        <v>0</v>
      </c>
      <c r="I151" s="701">
        <v>0</v>
      </c>
      <c r="J151" s="702">
        <v>-3.7611579423369998</v>
      </c>
      <c r="K151" s="705">
        <v>0</v>
      </c>
    </row>
    <row r="152" spans="1:11" ht="14.4" customHeight="1" thickBot="1" x14ac:dyDescent="0.35">
      <c r="A152" s="723" t="s">
        <v>473</v>
      </c>
      <c r="B152" s="701">
        <v>0</v>
      </c>
      <c r="C152" s="701">
        <v>13.221</v>
      </c>
      <c r="D152" s="702">
        <v>13.221</v>
      </c>
      <c r="E152" s="711" t="s">
        <v>329</v>
      </c>
      <c r="F152" s="701">
        <v>15.044631769348999</v>
      </c>
      <c r="G152" s="702">
        <v>3.7611579423369998</v>
      </c>
      <c r="H152" s="704">
        <v>0</v>
      </c>
      <c r="I152" s="701">
        <v>0</v>
      </c>
      <c r="J152" s="702">
        <v>-3.7611579423369998</v>
      </c>
      <c r="K152" s="705">
        <v>0</v>
      </c>
    </row>
    <row r="153" spans="1:11" ht="14.4" customHeight="1" thickBot="1" x14ac:dyDescent="0.35">
      <c r="A153" s="725" t="s">
        <v>474</v>
      </c>
      <c r="B153" s="701">
        <v>0</v>
      </c>
      <c r="C153" s="701">
        <v>0.6</v>
      </c>
      <c r="D153" s="702">
        <v>0.6</v>
      </c>
      <c r="E153" s="711" t="s">
        <v>376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0.6</v>
      </c>
      <c r="D154" s="702">
        <v>0.6</v>
      </c>
      <c r="E154" s="711" t="s">
        <v>376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5" t="s">
        <v>476</v>
      </c>
      <c r="B155" s="701">
        <v>5.572824578414</v>
      </c>
      <c r="C155" s="701">
        <v>8</v>
      </c>
      <c r="D155" s="702">
        <v>2.4271754215849999</v>
      </c>
      <c r="E155" s="703">
        <v>1.435537739872</v>
      </c>
      <c r="F155" s="701">
        <v>0</v>
      </c>
      <c r="G155" s="702">
        <v>0</v>
      </c>
      <c r="H155" s="704">
        <v>0.79999999999899996</v>
      </c>
      <c r="I155" s="701">
        <v>0.79999999999899996</v>
      </c>
      <c r="J155" s="702">
        <v>0.79999999999899996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5.572824578414</v>
      </c>
      <c r="C156" s="701">
        <v>8</v>
      </c>
      <c r="D156" s="702">
        <v>2.4271754215849999</v>
      </c>
      <c r="E156" s="703">
        <v>1.435537739872</v>
      </c>
      <c r="F156" s="701">
        <v>0</v>
      </c>
      <c r="G156" s="702">
        <v>0</v>
      </c>
      <c r="H156" s="704">
        <v>0.79999999999899996</v>
      </c>
      <c r="I156" s="701">
        <v>0.79999999999899996</v>
      </c>
      <c r="J156" s="702">
        <v>0.79999999999899996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0</v>
      </c>
      <c r="C157" s="701">
        <v>6.85</v>
      </c>
      <c r="D157" s="702">
        <v>6.85</v>
      </c>
      <c r="E157" s="711" t="s">
        <v>329</v>
      </c>
      <c r="F157" s="701">
        <v>0</v>
      </c>
      <c r="G157" s="702">
        <v>0</v>
      </c>
      <c r="H157" s="704">
        <v>6.6499999999990003</v>
      </c>
      <c r="I157" s="701">
        <v>6.6499999999990003</v>
      </c>
      <c r="J157" s="702">
        <v>6.6499999999990003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6.85</v>
      </c>
      <c r="D158" s="702">
        <v>6.85</v>
      </c>
      <c r="E158" s="711" t="s">
        <v>329</v>
      </c>
      <c r="F158" s="701">
        <v>0</v>
      </c>
      <c r="G158" s="702">
        <v>0</v>
      </c>
      <c r="H158" s="704">
        <v>6.6499999999990003</v>
      </c>
      <c r="I158" s="701">
        <v>6.6499999999990003</v>
      </c>
      <c r="J158" s="702">
        <v>6.6499999999990003</v>
      </c>
      <c r="K158" s="712" t="s">
        <v>329</v>
      </c>
    </row>
    <row r="159" spans="1:11" ht="14.4" customHeight="1" thickBot="1" x14ac:dyDescent="0.35">
      <c r="A159" s="720" t="s">
        <v>480</v>
      </c>
      <c r="B159" s="701">
        <v>4361.2917715902704</v>
      </c>
      <c r="C159" s="701">
        <v>4627.9365500000104</v>
      </c>
      <c r="D159" s="702">
        <v>266.64477840974098</v>
      </c>
      <c r="E159" s="703">
        <v>1.06113894515</v>
      </c>
      <c r="F159" s="701">
        <v>4964.99999999993</v>
      </c>
      <c r="G159" s="702">
        <v>1241.24999999998</v>
      </c>
      <c r="H159" s="704">
        <v>420.725179999999</v>
      </c>
      <c r="I159" s="701">
        <v>1159.5127399999999</v>
      </c>
      <c r="J159" s="702">
        <v>-81.737259999981006</v>
      </c>
      <c r="K159" s="705">
        <v>0.23353730916400001</v>
      </c>
    </row>
    <row r="160" spans="1:11" ht="14.4" customHeight="1" thickBot="1" x14ac:dyDescent="0.35">
      <c r="A160" s="721" t="s">
        <v>481</v>
      </c>
      <c r="B160" s="701">
        <v>4210.2917715902704</v>
      </c>
      <c r="C160" s="701">
        <v>4367.9430000000102</v>
      </c>
      <c r="D160" s="702">
        <v>157.651228409738</v>
      </c>
      <c r="E160" s="703">
        <v>1.0374442525509999</v>
      </c>
      <c r="F160" s="701">
        <v>4964.99999999993</v>
      </c>
      <c r="G160" s="702">
        <v>1241.24999999998</v>
      </c>
      <c r="H160" s="704">
        <v>420.725179999999</v>
      </c>
      <c r="I160" s="701">
        <v>1146.11556</v>
      </c>
      <c r="J160" s="702">
        <v>-95.134439999980998</v>
      </c>
      <c r="K160" s="705">
        <v>0.23083898489400001</v>
      </c>
    </row>
    <row r="161" spans="1:11" ht="14.4" customHeight="1" thickBot="1" x14ac:dyDescent="0.35">
      <c r="A161" s="722" t="s">
        <v>482</v>
      </c>
      <c r="B161" s="706">
        <v>4210.2917715902704</v>
      </c>
      <c r="C161" s="706">
        <v>4367.9430000000102</v>
      </c>
      <c r="D161" s="707">
        <v>157.651228409738</v>
      </c>
      <c r="E161" s="713">
        <v>1.0374442525509999</v>
      </c>
      <c r="F161" s="706">
        <v>4964.99999999993</v>
      </c>
      <c r="G161" s="707">
        <v>1241.24999999998</v>
      </c>
      <c r="H161" s="709">
        <v>366.43517999999898</v>
      </c>
      <c r="I161" s="706">
        <v>1091.82556</v>
      </c>
      <c r="J161" s="707">
        <v>-149.42443999998099</v>
      </c>
      <c r="K161" s="714">
        <v>0.21990444310099999</v>
      </c>
    </row>
    <row r="162" spans="1:11" ht="14.4" customHeight="1" thickBot="1" x14ac:dyDescent="0.35">
      <c r="A162" s="723" t="s">
        <v>483</v>
      </c>
      <c r="B162" s="701">
        <v>299.06804192563902</v>
      </c>
      <c r="C162" s="701">
        <v>246.26</v>
      </c>
      <c r="D162" s="702">
        <v>-52.808041925639003</v>
      </c>
      <c r="E162" s="703">
        <v>0.823424657527</v>
      </c>
      <c r="F162" s="701">
        <v>245.99999999999599</v>
      </c>
      <c r="G162" s="702">
        <v>61.499999999998998</v>
      </c>
      <c r="H162" s="704">
        <v>23.738729999998998</v>
      </c>
      <c r="I162" s="701">
        <v>65.104690000000005</v>
      </c>
      <c r="J162" s="702">
        <v>3.6046900000000002</v>
      </c>
      <c r="K162" s="705">
        <v>0.26465321138199999</v>
      </c>
    </row>
    <row r="163" spans="1:11" ht="14.4" customHeight="1" thickBot="1" x14ac:dyDescent="0.35">
      <c r="A163" s="723" t="s">
        <v>484</v>
      </c>
      <c r="B163" s="701">
        <v>1550.48024220463</v>
      </c>
      <c r="C163" s="701">
        <v>1594.32</v>
      </c>
      <c r="D163" s="702">
        <v>43.839757795368001</v>
      </c>
      <c r="E163" s="703">
        <v>1.0282749541730001</v>
      </c>
      <c r="F163" s="701">
        <v>2190.99999999997</v>
      </c>
      <c r="G163" s="702">
        <v>547.74999999999204</v>
      </c>
      <c r="H163" s="704">
        <v>130.22676999999999</v>
      </c>
      <c r="I163" s="701">
        <v>394.18937</v>
      </c>
      <c r="J163" s="702">
        <v>-153.56062999999199</v>
      </c>
      <c r="K163" s="705">
        <v>0.179912994066</v>
      </c>
    </row>
    <row r="164" spans="1:11" ht="14.4" customHeight="1" thickBot="1" x14ac:dyDescent="0.35">
      <c r="A164" s="723" t="s">
        <v>485</v>
      </c>
      <c r="B164" s="701">
        <v>80.650427726478</v>
      </c>
      <c r="C164" s="701">
        <v>70.403999999999996</v>
      </c>
      <c r="D164" s="702">
        <v>-10.246427726478</v>
      </c>
      <c r="E164" s="703">
        <v>0.87295259287100002</v>
      </c>
      <c r="F164" s="701">
        <v>69.999999999997996</v>
      </c>
      <c r="G164" s="702">
        <v>17.499999999999002</v>
      </c>
      <c r="H164" s="704">
        <v>5.8659999999989996</v>
      </c>
      <c r="I164" s="701">
        <v>17.600000000000001</v>
      </c>
      <c r="J164" s="702">
        <v>0.1</v>
      </c>
      <c r="K164" s="705">
        <v>0.25142857142800001</v>
      </c>
    </row>
    <row r="165" spans="1:11" ht="14.4" customHeight="1" thickBot="1" x14ac:dyDescent="0.35">
      <c r="A165" s="723" t="s">
        <v>486</v>
      </c>
      <c r="B165" s="701">
        <v>1273.7311391452699</v>
      </c>
      <c r="C165" s="701">
        <v>1160.2380000000001</v>
      </c>
      <c r="D165" s="702">
        <v>-113.49313914526699</v>
      </c>
      <c r="E165" s="703">
        <v>0.91089709934999996</v>
      </c>
      <c r="F165" s="701">
        <v>1160.99999999998</v>
      </c>
      <c r="G165" s="702">
        <v>290.24999999999602</v>
      </c>
      <c r="H165" s="704">
        <v>96.105199999999002</v>
      </c>
      <c r="I165" s="701">
        <v>288.31398000000002</v>
      </c>
      <c r="J165" s="702">
        <v>-1.9360199999950001</v>
      </c>
      <c r="K165" s="705">
        <v>0.24833245477999999</v>
      </c>
    </row>
    <row r="166" spans="1:11" ht="14.4" customHeight="1" thickBot="1" x14ac:dyDescent="0.35">
      <c r="A166" s="723" t="s">
        <v>487</v>
      </c>
      <c r="B166" s="701">
        <v>987.07927562897498</v>
      </c>
      <c r="C166" s="701">
        <v>1285.921</v>
      </c>
      <c r="D166" s="702">
        <v>298.841724371027</v>
      </c>
      <c r="E166" s="703">
        <v>1.3027535191440001</v>
      </c>
      <c r="F166" s="701">
        <v>1285.99999999998</v>
      </c>
      <c r="G166" s="702">
        <v>321.499999999995</v>
      </c>
      <c r="H166" s="704">
        <v>109.59923000000001</v>
      </c>
      <c r="I166" s="701">
        <v>323.91962999999998</v>
      </c>
      <c r="J166" s="702">
        <v>2.4196300000040001</v>
      </c>
      <c r="K166" s="705">
        <v>0.25188151632900002</v>
      </c>
    </row>
    <row r="167" spans="1:11" ht="14.4" customHeight="1" thickBot="1" x14ac:dyDescent="0.35">
      <c r="A167" s="723" t="s">
        <v>488</v>
      </c>
      <c r="B167" s="701">
        <v>19.282644959272002</v>
      </c>
      <c r="C167" s="701">
        <v>10.8</v>
      </c>
      <c r="D167" s="702">
        <v>-8.4826449592709992</v>
      </c>
      <c r="E167" s="703">
        <v>0.56008913833100005</v>
      </c>
      <c r="F167" s="701">
        <v>10.999999999999</v>
      </c>
      <c r="G167" s="702">
        <v>2.7499999999989999</v>
      </c>
      <c r="H167" s="704">
        <v>0.89924999999900002</v>
      </c>
      <c r="I167" s="701">
        <v>2.6978900000000001</v>
      </c>
      <c r="J167" s="702">
        <v>-5.2109999998999998E-2</v>
      </c>
      <c r="K167" s="705">
        <v>0.24526272727199999</v>
      </c>
    </row>
    <row r="168" spans="1:11" ht="14.4" customHeight="1" thickBot="1" x14ac:dyDescent="0.35">
      <c r="A168" s="722" t="s">
        <v>489</v>
      </c>
      <c r="B168" s="706">
        <v>0</v>
      </c>
      <c r="C168" s="706">
        <v>0</v>
      </c>
      <c r="D168" s="707">
        <v>0</v>
      </c>
      <c r="E168" s="708" t="s">
        <v>329</v>
      </c>
      <c r="F168" s="706">
        <v>0</v>
      </c>
      <c r="G168" s="707">
        <v>0</v>
      </c>
      <c r="H168" s="709">
        <v>54.289999999998997</v>
      </c>
      <c r="I168" s="706">
        <v>54.289999999998997</v>
      </c>
      <c r="J168" s="707">
        <v>54.289999999998997</v>
      </c>
      <c r="K168" s="710" t="s">
        <v>376</v>
      </c>
    </row>
    <row r="169" spans="1:11" ht="14.4" customHeight="1" thickBot="1" x14ac:dyDescent="0.35">
      <c r="A169" s="723" t="s">
        <v>490</v>
      </c>
      <c r="B169" s="701">
        <v>0</v>
      </c>
      <c r="C169" s="701">
        <v>0</v>
      </c>
      <c r="D169" s="702">
        <v>0</v>
      </c>
      <c r="E169" s="711" t="s">
        <v>329</v>
      </c>
      <c r="F169" s="701">
        <v>0</v>
      </c>
      <c r="G169" s="702">
        <v>0</v>
      </c>
      <c r="H169" s="704">
        <v>54.289999999998997</v>
      </c>
      <c r="I169" s="701">
        <v>54.289999999998997</v>
      </c>
      <c r="J169" s="702">
        <v>54.289999999998997</v>
      </c>
      <c r="K169" s="712" t="s">
        <v>376</v>
      </c>
    </row>
    <row r="170" spans="1:11" ht="14.4" customHeight="1" thickBot="1" x14ac:dyDescent="0.35">
      <c r="A170" s="721" t="s">
        <v>491</v>
      </c>
      <c r="B170" s="701">
        <v>151</v>
      </c>
      <c r="C170" s="701">
        <v>259.99355000000099</v>
      </c>
      <c r="D170" s="702">
        <v>108.99355000000099</v>
      </c>
      <c r="E170" s="703">
        <v>1.7218115894029999</v>
      </c>
      <c r="F170" s="701">
        <v>0</v>
      </c>
      <c r="G170" s="702">
        <v>0</v>
      </c>
      <c r="H170" s="704">
        <v>0</v>
      </c>
      <c r="I170" s="701">
        <v>13.397180000000001</v>
      </c>
      <c r="J170" s="702">
        <v>13.397180000000001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151</v>
      </c>
      <c r="C171" s="706">
        <v>206.32763000000099</v>
      </c>
      <c r="D171" s="707">
        <v>55.327629999999999</v>
      </c>
      <c r="E171" s="713">
        <v>1.3664081456949999</v>
      </c>
      <c r="F171" s="706">
        <v>0</v>
      </c>
      <c r="G171" s="707">
        <v>0</v>
      </c>
      <c r="H171" s="709">
        <v>0</v>
      </c>
      <c r="I171" s="706">
        <v>8.4963800000000003</v>
      </c>
      <c r="J171" s="707">
        <v>8.4963800000000003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151</v>
      </c>
      <c r="C172" s="701">
        <v>148.13364000000101</v>
      </c>
      <c r="D172" s="702">
        <v>-2.8663599999990002</v>
      </c>
      <c r="E172" s="703">
        <v>0.98101748344299999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58.193989999999999</v>
      </c>
      <c r="D173" s="702">
        <v>58.193989999999999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8.4963800000000003</v>
      </c>
      <c r="J173" s="702">
        <v>8.4963800000000003</v>
      </c>
      <c r="K173" s="712" t="s">
        <v>329</v>
      </c>
    </row>
    <row r="174" spans="1:11" ht="14.4" customHeight="1" thickBot="1" x14ac:dyDescent="0.35">
      <c r="A174" s="722" t="s">
        <v>495</v>
      </c>
      <c r="B174" s="706">
        <v>0</v>
      </c>
      <c r="C174" s="706">
        <v>13.92952</v>
      </c>
      <c r="D174" s="707">
        <v>13.92952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5.5200199999999997</v>
      </c>
      <c r="D175" s="702">
        <v>5.5200199999999997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8.4094999999999995</v>
      </c>
      <c r="D176" s="702">
        <v>8.4094999999999995</v>
      </c>
      <c r="E176" s="711" t="s">
        <v>376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13.6004</v>
      </c>
      <c r="D177" s="707">
        <v>13.6004</v>
      </c>
      <c r="E177" s="708" t="s">
        <v>376</v>
      </c>
      <c r="F177" s="706">
        <v>0</v>
      </c>
      <c r="G177" s="707">
        <v>0</v>
      </c>
      <c r="H177" s="709">
        <v>0</v>
      </c>
      <c r="I177" s="706">
        <v>0</v>
      </c>
      <c r="J177" s="707">
        <v>0</v>
      </c>
      <c r="K177" s="710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13.6004</v>
      </c>
      <c r="D178" s="702">
        <v>13.6004</v>
      </c>
      <c r="E178" s="711" t="s">
        <v>376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</v>
      </c>
      <c r="C179" s="706">
        <v>26.135999999999999</v>
      </c>
      <c r="D179" s="707">
        <v>26.135999999999999</v>
      </c>
      <c r="E179" s="708" t="s">
        <v>376</v>
      </c>
      <c r="F179" s="706">
        <v>0</v>
      </c>
      <c r="G179" s="707">
        <v>0</v>
      </c>
      <c r="H179" s="709">
        <v>0</v>
      </c>
      <c r="I179" s="706">
        <v>4.9008000000000003</v>
      </c>
      <c r="J179" s="707">
        <v>4.9008000000000003</v>
      </c>
      <c r="K179" s="710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26.135999999999999</v>
      </c>
      <c r="D180" s="702">
        <v>26.135999999999999</v>
      </c>
      <c r="E180" s="711" t="s">
        <v>376</v>
      </c>
      <c r="F180" s="701">
        <v>0</v>
      </c>
      <c r="G180" s="702">
        <v>0</v>
      </c>
      <c r="H180" s="704">
        <v>0</v>
      </c>
      <c r="I180" s="701">
        <v>4.9008000000000003</v>
      </c>
      <c r="J180" s="702">
        <v>4.9008000000000003</v>
      </c>
      <c r="K180" s="712" t="s">
        <v>329</v>
      </c>
    </row>
    <row r="181" spans="1:11" ht="14.4" customHeight="1" thickBot="1" x14ac:dyDescent="0.35">
      <c r="A181" s="720" t="s">
        <v>502</v>
      </c>
      <c r="B181" s="701">
        <v>0</v>
      </c>
      <c r="C181" s="701">
        <v>4.5524100000000001</v>
      </c>
      <c r="D181" s="702">
        <v>4.5524100000000001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1" t="s">
        <v>503</v>
      </c>
      <c r="B182" s="701">
        <v>0</v>
      </c>
      <c r="C182" s="701">
        <v>4.5524100000000001</v>
      </c>
      <c r="D182" s="702">
        <v>4.5524100000000001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2" t="s">
        <v>504</v>
      </c>
      <c r="B183" s="706">
        <v>0</v>
      </c>
      <c r="C183" s="706">
        <v>4.5524100000000001</v>
      </c>
      <c r="D183" s="707">
        <v>4.5524100000000001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4.5524100000000001</v>
      </c>
      <c r="D184" s="702">
        <v>4.5524100000000001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19" t="s">
        <v>506</v>
      </c>
      <c r="B185" s="701">
        <v>64656.299478422698</v>
      </c>
      <c r="C185" s="701">
        <v>67702.640580000007</v>
      </c>
      <c r="D185" s="702">
        <v>3046.3411015772699</v>
      </c>
      <c r="E185" s="703">
        <v>1.047115921049</v>
      </c>
      <c r="F185" s="701">
        <v>76017.170935823393</v>
      </c>
      <c r="G185" s="702">
        <v>19004.292733955899</v>
      </c>
      <c r="H185" s="704">
        <v>3130.9448900000002</v>
      </c>
      <c r="I185" s="701">
        <v>10326.877179999999</v>
      </c>
      <c r="J185" s="702">
        <v>-8677.4155539558506</v>
      </c>
      <c r="K185" s="705">
        <v>0.135849270011</v>
      </c>
    </row>
    <row r="186" spans="1:11" ht="14.4" customHeight="1" thickBot="1" x14ac:dyDescent="0.35">
      <c r="A186" s="720" t="s">
        <v>507</v>
      </c>
      <c r="B186" s="701">
        <v>64528.832843299402</v>
      </c>
      <c r="C186" s="701">
        <v>67548.109299999996</v>
      </c>
      <c r="D186" s="702">
        <v>3019.2764567006202</v>
      </c>
      <c r="E186" s="703">
        <v>1.0467895717869999</v>
      </c>
      <c r="F186" s="701">
        <v>76017.169674264194</v>
      </c>
      <c r="G186" s="702">
        <v>19004.292418566001</v>
      </c>
      <c r="H186" s="704">
        <v>3126.7453</v>
      </c>
      <c r="I186" s="701">
        <v>10312.163280000001</v>
      </c>
      <c r="J186" s="702">
        <v>-8692.1291385660497</v>
      </c>
      <c r="K186" s="705">
        <v>0.135655712047</v>
      </c>
    </row>
    <row r="187" spans="1:11" ht="14.4" customHeight="1" thickBot="1" x14ac:dyDescent="0.35">
      <c r="A187" s="721" t="s">
        <v>508</v>
      </c>
      <c r="B187" s="701">
        <v>64528.832843299402</v>
      </c>
      <c r="C187" s="701">
        <v>67548.109299999996</v>
      </c>
      <c r="D187" s="702">
        <v>3019.2764567006202</v>
      </c>
      <c r="E187" s="703">
        <v>1.0467895717869999</v>
      </c>
      <c r="F187" s="701">
        <v>76017.169674264194</v>
      </c>
      <c r="G187" s="702">
        <v>19004.292418566001</v>
      </c>
      <c r="H187" s="704">
        <v>3126.7453</v>
      </c>
      <c r="I187" s="701">
        <v>10312.163280000001</v>
      </c>
      <c r="J187" s="702">
        <v>-8692.1291385660497</v>
      </c>
      <c r="K187" s="705">
        <v>0.135655712047</v>
      </c>
    </row>
    <row r="188" spans="1:11" ht="14.4" customHeight="1" thickBot="1" x14ac:dyDescent="0.35">
      <c r="A188" s="722" t="s">
        <v>509</v>
      </c>
      <c r="B188" s="706">
        <v>720.20442538484303</v>
      </c>
      <c r="C188" s="706">
        <v>1189.13113</v>
      </c>
      <c r="D188" s="707">
        <v>468.92670461515701</v>
      </c>
      <c r="E188" s="713">
        <v>1.6511022260999999</v>
      </c>
      <c r="F188" s="706">
        <v>1060.62922958334</v>
      </c>
      <c r="G188" s="707">
        <v>265.15730739583501</v>
      </c>
      <c r="H188" s="709">
        <v>23.393910000000002</v>
      </c>
      <c r="I188" s="706">
        <v>228.47398000000001</v>
      </c>
      <c r="J188" s="707">
        <v>-36.683327395833999</v>
      </c>
      <c r="K188" s="714">
        <v>0.215413618281</v>
      </c>
    </row>
    <row r="189" spans="1:11" ht="14.4" customHeight="1" thickBot="1" x14ac:dyDescent="0.35">
      <c r="A189" s="723" t="s">
        <v>510</v>
      </c>
      <c r="B189" s="701">
        <v>0.41131456596600002</v>
      </c>
      <c r="C189" s="701">
        <v>4.9590000000000002E-2</v>
      </c>
      <c r="D189" s="702">
        <v>-0.361724565966</v>
      </c>
      <c r="E189" s="703">
        <v>0.12056465805699999</v>
      </c>
      <c r="F189" s="701">
        <v>4.9437407607000002E-2</v>
      </c>
      <c r="G189" s="702">
        <v>1.2359351901E-2</v>
      </c>
      <c r="H189" s="704">
        <v>0</v>
      </c>
      <c r="I189" s="701">
        <v>0</v>
      </c>
      <c r="J189" s="702">
        <v>-1.2359351901E-2</v>
      </c>
      <c r="K189" s="705">
        <v>0</v>
      </c>
    </row>
    <row r="190" spans="1:11" ht="14.4" customHeight="1" thickBot="1" x14ac:dyDescent="0.35">
      <c r="A190" s="723" t="s">
        <v>511</v>
      </c>
      <c r="B190" s="701">
        <v>0</v>
      </c>
      <c r="C190" s="701">
        <v>0.69564999999999999</v>
      </c>
      <c r="D190" s="702">
        <v>0.69564999999999999</v>
      </c>
      <c r="E190" s="711" t="s">
        <v>376</v>
      </c>
      <c r="F190" s="701">
        <v>0.72730302360200005</v>
      </c>
      <c r="G190" s="702">
        <v>0.1818257559</v>
      </c>
      <c r="H190" s="704">
        <v>0</v>
      </c>
      <c r="I190" s="701">
        <v>0</v>
      </c>
      <c r="J190" s="702">
        <v>-0.1818257559</v>
      </c>
      <c r="K190" s="705">
        <v>0</v>
      </c>
    </row>
    <row r="191" spans="1:11" ht="14.4" customHeight="1" thickBot="1" x14ac:dyDescent="0.35">
      <c r="A191" s="723" t="s">
        <v>512</v>
      </c>
      <c r="B191" s="701">
        <v>211.08436367736601</v>
      </c>
      <c r="C191" s="701">
        <v>194.08693</v>
      </c>
      <c r="D191" s="702">
        <v>-16.997433677364999</v>
      </c>
      <c r="E191" s="703">
        <v>0.91947563817</v>
      </c>
      <c r="F191" s="701">
        <v>183.29501608354701</v>
      </c>
      <c r="G191" s="702">
        <v>45.823754020886</v>
      </c>
      <c r="H191" s="704">
        <v>22.260870000000001</v>
      </c>
      <c r="I191" s="701">
        <v>51.478250000000003</v>
      </c>
      <c r="J191" s="702">
        <v>5.6544959791130003</v>
      </c>
      <c r="K191" s="705">
        <v>0.28084915291099999</v>
      </c>
    </row>
    <row r="192" spans="1:11" ht="14.4" customHeight="1" thickBot="1" x14ac:dyDescent="0.35">
      <c r="A192" s="723" t="s">
        <v>513</v>
      </c>
      <c r="B192" s="701">
        <v>0</v>
      </c>
      <c r="C192" s="701">
        <v>8.3478200000000005</v>
      </c>
      <c r="D192" s="702">
        <v>8.3478200000000005</v>
      </c>
      <c r="E192" s="711" t="s">
        <v>376</v>
      </c>
      <c r="F192" s="701">
        <v>7.6758726610699997</v>
      </c>
      <c r="G192" s="702">
        <v>1.9189681652670001</v>
      </c>
      <c r="H192" s="704">
        <v>0</v>
      </c>
      <c r="I192" s="701">
        <v>0</v>
      </c>
      <c r="J192" s="702">
        <v>-1.9189681652670001</v>
      </c>
      <c r="K192" s="705">
        <v>0</v>
      </c>
    </row>
    <row r="193" spans="1:11" ht="14.4" customHeight="1" thickBot="1" x14ac:dyDescent="0.35">
      <c r="A193" s="723" t="s">
        <v>514</v>
      </c>
      <c r="B193" s="701">
        <v>215.778537548217</v>
      </c>
      <c r="C193" s="701">
        <v>955.13028999999995</v>
      </c>
      <c r="D193" s="702">
        <v>739.351752451783</v>
      </c>
      <c r="E193" s="703">
        <v>4.4264378693659996</v>
      </c>
      <c r="F193" s="701">
        <v>839.570507724717</v>
      </c>
      <c r="G193" s="702">
        <v>209.892626931179</v>
      </c>
      <c r="H193" s="704">
        <v>0.75273999999999996</v>
      </c>
      <c r="I193" s="701">
        <v>170.69201000000001</v>
      </c>
      <c r="J193" s="702">
        <v>-39.200616931178999</v>
      </c>
      <c r="K193" s="705">
        <v>0.203308725627</v>
      </c>
    </row>
    <row r="194" spans="1:11" ht="14.4" customHeight="1" thickBot="1" x14ac:dyDescent="0.35">
      <c r="A194" s="723" t="s">
        <v>515</v>
      </c>
      <c r="B194" s="701">
        <v>292.93020959329402</v>
      </c>
      <c r="C194" s="701">
        <v>30.82085</v>
      </c>
      <c r="D194" s="702">
        <v>-262.10935959329402</v>
      </c>
      <c r="E194" s="703">
        <v>0.10521567592</v>
      </c>
      <c r="F194" s="701">
        <v>29.311092682794001</v>
      </c>
      <c r="G194" s="702">
        <v>7.3277731706980003</v>
      </c>
      <c r="H194" s="704">
        <v>0.38030000000000003</v>
      </c>
      <c r="I194" s="701">
        <v>6.3037200000000002</v>
      </c>
      <c r="J194" s="702">
        <v>-1.0240531706980001</v>
      </c>
      <c r="K194" s="705">
        <v>0.21506260678200001</v>
      </c>
    </row>
    <row r="195" spans="1:11" ht="14.4" customHeight="1" thickBot="1" x14ac:dyDescent="0.35">
      <c r="A195" s="722" t="s">
        <v>516</v>
      </c>
      <c r="B195" s="706">
        <v>237.17614851303099</v>
      </c>
      <c r="C195" s="706">
        <v>220.93133</v>
      </c>
      <c r="D195" s="707">
        <v>-16.244818513030001</v>
      </c>
      <c r="E195" s="713">
        <v>0.93150736861600003</v>
      </c>
      <c r="F195" s="706">
        <v>0</v>
      </c>
      <c r="G195" s="707">
        <v>0</v>
      </c>
      <c r="H195" s="709">
        <v>0</v>
      </c>
      <c r="I195" s="706">
        <v>0</v>
      </c>
      <c r="J195" s="707">
        <v>0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229.62024131548799</v>
      </c>
      <c r="C196" s="701">
        <v>220.47337999999999</v>
      </c>
      <c r="D196" s="702">
        <v>-9.1468613154879996</v>
      </c>
      <c r="E196" s="703">
        <v>0.96016526564399995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3" t="s">
        <v>518</v>
      </c>
      <c r="B197" s="701">
        <v>7.555907197542</v>
      </c>
      <c r="C197" s="701">
        <v>0.45795000000000002</v>
      </c>
      <c r="D197" s="702">
        <v>-7.0979571975419997</v>
      </c>
      <c r="E197" s="703">
        <v>6.0608208653999997E-2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5" t="s">
        <v>519</v>
      </c>
      <c r="B198" s="701">
        <v>867.16834749093596</v>
      </c>
      <c r="C198" s="701">
        <v>1173.49722</v>
      </c>
      <c r="D198" s="702">
        <v>306.32887250906401</v>
      </c>
      <c r="E198" s="703">
        <v>1.353251907078</v>
      </c>
      <c r="F198" s="701">
        <v>1003.7343213186</v>
      </c>
      <c r="G198" s="702">
        <v>250.93358032965</v>
      </c>
      <c r="H198" s="704">
        <v>96.809669999999997</v>
      </c>
      <c r="I198" s="701">
        <v>345.38206000000002</v>
      </c>
      <c r="J198" s="702">
        <v>94.448479670349997</v>
      </c>
      <c r="K198" s="705">
        <v>0.34409709089700002</v>
      </c>
    </row>
    <row r="199" spans="1:11" ht="14.4" customHeight="1" thickBot="1" x14ac:dyDescent="0.35">
      <c r="A199" s="723" t="s">
        <v>520</v>
      </c>
      <c r="B199" s="701">
        <v>0</v>
      </c>
      <c r="C199" s="701">
        <v>0</v>
      </c>
      <c r="D199" s="702">
        <v>0</v>
      </c>
      <c r="E199" s="703">
        <v>1</v>
      </c>
      <c r="F199" s="701">
        <v>829.82898306865195</v>
      </c>
      <c r="G199" s="702">
        <v>207.45724576716299</v>
      </c>
      <c r="H199" s="704">
        <v>0</v>
      </c>
      <c r="I199" s="701">
        <v>195.6</v>
      </c>
      <c r="J199" s="702">
        <v>-11.857245767162</v>
      </c>
      <c r="K199" s="705">
        <v>0.235711217601</v>
      </c>
    </row>
    <row r="200" spans="1:11" ht="14.4" customHeight="1" thickBot="1" x14ac:dyDescent="0.35">
      <c r="A200" s="723" t="s">
        <v>521</v>
      </c>
      <c r="B200" s="701">
        <v>0</v>
      </c>
      <c r="C200" s="701">
        <v>0</v>
      </c>
      <c r="D200" s="702">
        <v>0</v>
      </c>
      <c r="E200" s="703">
        <v>1</v>
      </c>
      <c r="F200" s="701">
        <v>173.90533824994901</v>
      </c>
      <c r="G200" s="702">
        <v>43.476334562486997</v>
      </c>
      <c r="H200" s="704">
        <v>96.809669999999997</v>
      </c>
      <c r="I200" s="701">
        <v>149.78206</v>
      </c>
      <c r="J200" s="702">
        <v>106.305725437513</v>
      </c>
      <c r="K200" s="705">
        <v>0.86128500428599997</v>
      </c>
    </row>
    <row r="201" spans="1:11" ht="14.4" customHeight="1" thickBot="1" x14ac:dyDescent="0.35">
      <c r="A201" s="723" t="s">
        <v>522</v>
      </c>
      <c r="B201" s="701">
        <v>0</v>
      </c>
      <c r="C201" s="701">
        <v>71.257829999999004</v>
      </c>
      <c r="D201" s="702">
        <v>71.257829999999004</v>
      </c>
      <c r="E201" s="711" t="s">
        <v>376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" customHeight="1" thickBot="1" x14ac:dyDescent="0.35">
      <c r="A202" s="723" t="s">
        <v>523</v>
      </c>
      <c r="B202" s="701">
        <v>846.58370339770704</v>
      </c>
      <c r="C202" s="701">
        <v>1025.0250000000001</v>
      </c>
      <c r="D202" s="702">
        <v>178.44129660229299</v>
      </c>
      <c r="E202" s="703">
        <v>1.210778090679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" customHeight="1" thickBot="1" x14ac:dyDescent="0.35">
      <c r="A203" s="723" t="s">
        <v>524</v>
      </c>
      <c r="B203" s="701">
        <v>20.584644093228999</v>
      </c>
      <c r="C203" s="701">
        <v>77.214389999999995</v>
      </c>
      <c r="D203" s="702">
        <v>56.629745906770999</v>
      </c>
      <c r="E203" s="703">
        <v>3.75106752637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0</v>
      </c>
      <c r="C204" s="706">
        <v>-15.365830000000001</v>
      </c>
      <c r="D204" s="707">
        <v>-15.365830000000001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-15.365830000000001</v>
      </c>
      <c r="D205" s="702">
        <v>-15.365830000000001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2" t="s">
        <v>527</v>
      </c>
      <c r="B206" s="706">
        <v>2.42411112973</v>
      </c>
      <c r="C206" s="706">
        <v>0.75780000000000003</v>
      </c>
      <c r="D206" s="707">
        <v>-1.66631112973</v>
      </c>
      <c r="E206" s="713">
        <v>0.31260943060899998</v>
      </c>
      <c r="F206" s="706">
        <v>0.50369422930499996</v>
      </c>
      <c r="G206" s="707">
        <v>0.125923557326</v>
      </c>
      <c r="H206" s="709">
        <v>0</v>
      </c>
      <c r="I206" s="706">
        <v>0</v>
      </c>
      <c r="J206" s="707">
        <v>-0.125923557326</v>
      </c>
      <c r="K206" s="714">
        <v>0</v>
      </c>
    </row>
    <row r="207" spans="1:11" ht="14.4" customHeight="1" thickBot="1" x14ac:dyDescent="0.35">
      <c r="A207" s="723" t="s">
        <v>528</v>
      </c>
      <c r="B207" s="701">
        <v>2.42411112973</v>
      </c>
      <c r="C207" s="701">
        <v>0.75780000000000003</v>
      </c>
      <c r="D207" s="702">
        <v>-1.66631112973</v>
      </c>
      <c r="E207" s="703">
        <v>0.31260943060899998</v>
      </c>
      <c r="F207" s="701">
        <v>0.50369422930499996</v>
      </c>
      <c r="G207" s="702">
        <v>0.125923557326</v>
      </c>
      <c r="H207" s="704">
        <v>0</v>
      </c>
      <c r="I207" s="701">
        <v>0</v>
      </c>
      <c r="J207" s="702">
        <v>-0.125923557326</v>
      </c>
      <c r="K207" s="705">
        <v>0</v>
      </c>
    </row>
    <row r="208" spans="1:11" ht="14.4" customHeight="1" thickBot="1" x14ac:dyDescent="0.35">
      <c r="A208" s="722" t="s">
        <v>529</v>
      </c>
      <c r="B208" s="706">
        <v>62701.859810780799</v>
      </c>
      <c r="C208" s="706">
        <v>62795.729679999997</v>
      </c>
      <c r="D208" s="707">
        <v>93.869869219167995</v>
      </c>
      <c r="E208" s="713">
        <v>1.001497082694</v>
      </c>
      <c r="F208" s="706">
        <v>73952.302429132993</v>
      </c>
      <c r="G208" s="707">
        <v>18488.075607283201</v>
      </c>
      <c r="H208" s="709">
        <v>2885.65771</v>
      </c>
      <c r="I208" s="706">
        <v>8706.1681100000005</v>
      </c>
      <c r="J208" s="707">
        <v>-9781.9074972832404</v>
      </c>
      <c r="K208" s="714">
        <v>0.11772680260100001</v>
      </c>
    </row>
    <row r="209" spans="1:11" ht="14.4" customHeight="1" thickBot="1" x14ac:dyDescent="0.35">
      <c r="A209" s="723" t="s">
        <v>530</v>
      </c>
      <c r="B209" s="701">
        <v>28224.158719217801</v>
      </c>
      <c r="C209" s="701">
        <v>26546.050230000001</v>
      </c>
      <c r="D209" s="702">
        <v>-1678.1084892177901</v>
      </c>
      <c r="E209" s="703">
        <v>0.94054354264600004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34477.701091563002</v>
      </c>
      <c r="C210" s="701">
        <v>36249.679450000003</v>
      </c>
      <c r="D210" s="702">
        <v>1771.97835843697</v>
      </c>
      <c r="E210" s="703">
        <v>1.0513949104010001</v>
      </c>
      <c r="F210" s="701">
        <v>73952.302429132993</v>
      </c>
      <c r="G210" s="702">
        <v>18488.075607283201</v>
      </c>
      <c r="H210" s="704">
        <v>2885.65771</v>
      </c>
      <c r="I210" s="701">
        <v>8706.1681100000005</v>
      </c>
      <c r="J210" s="702">
        <v>-9781.9074972832404</v>
      </c>
      <c r="K210" s="705">
        <v>0.11772680260100001</v>
      </c>
    </row>
    <row r="211" spans="1:11" ht="14.4" customHeight="1" thickBot="1" x14ac:dyDescent="0.35">
      <c r="A211" s="722" t="s">
        <v>532</v>
      </c>
      <c r="B211" s="706">
        <v>0</v>
      </c>
      <c r="C211" s="706">
        <v>2183.4279700000002</v>
      </c>
      <c r="D211" s="707">
        <v>2183.4279700000002</v>
      </c>
      <c r="E211" s="708" t="s">
        <v>329</v>
      </c>
      <c r="F211" s="706">
        <v>0</v>
      </c>
      <c r="G211" s="707">
        <v>0</v>
      </c>
      <c r="H211" s="709">
        <v>120.88401</v>
      </c>
      <c r="I211" s="706">
        <v>1032.13913</v>
      </c>
      <c r="J211" s="707">
        <v>1032.13913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756.60360000000003</v>
      </c>
      <c r="D212" s="702">
        <v>756.60360000000003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1426.82437</v>
      </c>
      <c r="D213" s="702">
        <v>1426.82437</v>
      </c>
      <c r="E213" s="711" t="s">
        <v>329</v>
      </c>
      <c r="F213" s="701">
        <v>0</v>
      </c>
      <c r="G213" s="702">
        <v>0</v>
      </c>
      <c r="H213" s="704">
        <v>120.88401</v>
      </c>
      <c r="I213" s="701">
        <v>1032.13913</v>
      </c>
      <c r="J213" s="702">
        <v>1032.13913</v>
      </c>
      <c r="K213" s="712" t="s">
        <v>329</v>
      </c>
    </row>
    <row r="214" spans="1:11" ht="14.4" customHeight="1" thickBot="1" x14ac:dyDescent="0.35">
      <c r="A214" s="720" t="s">
        <v>535</v>
      </c>
      <c r="B214" s="701">
        <v>127.466635123364</v>
      </c>
      <c r="C214" s="701">
        <v>156.15323000000001</v>
      </c>
      <c r="D214" s="702">
        <v>28.686594876634999</v>
      </c>
      <c r="E214" s="703">
        <v>1.2250517937400001</v>
      </c>
      <c r="F214" s="701">
        <v>1.261559204E-3</v>
      </c>
      <c r="G214" s="702">
        <v>3.1538980100000001E-4</v>
      </c>
      <c r="H214" s="704">
        <v>4.1995899999999997</v>
      </c>
      <c r="I214" s="701">
        <v>14.713900000000001</v>
      </c>
      <c r="J214" s="702">
        <v>14.713584610198</v>
      </c>
      <c r="K214" s="705">
        <v>0</v>
      </c>
    </row>
    <row r="215" spans="1:11" ht="14.4" customHeight="1" thickBot="1" x14ac:dyDescent="0.35">
      <c r="A215" s="721" t="s">
        <v>536</v>
      </c>
      <c r="B215" s="701">
        <v>0</v>
      </c>
      <c r="C215" s="701">
        <v>5.2339999999999998E-2</v>
      </c>
      <c r="D215" s="702">
        <v>5.2339999999999998E-2</v>
      </c>
      <c r="E215" s="711" t="s">
        <v>376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" customHeight="1" thickBot="1" x14ac:dyDescent="0.35">
      <c r="A216" s="722" t="s">
        <v>537</v>
      </c>
      <c r="B216" s="706">
        <v>0</v>
      </c>
      <c r="C216" s="706">
        <v>5.2339999999999998E-2</v>
      </c>
      <c r="D216" s="707">
        <v>5.2339999999999998E-2</v>
      </c>
      <c r="E216" s="708" t="s">
        <v>376</v>
      </c>
      <c r="F216" s="706">
        <v>0</v>
      </c>
      <c r="G216" s="707">
        <v>0</v>
      </c>
      <c r="H216" s="709">
        <v>0</v>
      </c>
      <c r="I216" s="706">
        <v>0</v>
      </c>
      <c r="J216" s="707">
        <v>0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5.2339999999999998E-2</v>
      </c>
      <c r="D217" s="702">
        <v>5.2339999999999998E-2</v>
      </c>
      <c r="E217" s="711" t="s">
        <v>376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" customHeight="1" thickBot="1" x14ac:dyDescent="0.35">
      <c r="A218" s="721" t="s">
        <v>539</v>
      </c>
      <c r="B218" s="701">
        <v>0</v>
      </c>
      <c r="C218" s="701">
        <v>76.761499999999998</v>
      </c>
      <c r="D218" s="702">
        <v>76.761499999999998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2.25</v>
      </c>
      <c r="J218" s="702">
        <v>2.25</v>
      </c>
      <c r="K218" s="712" t="s">
        <v>329</v>
      </c>
    </row>
    <row r="219" spans="1:11" ht="14.4" customHeight="1" thickBot="1" x14ac:dyDescent="0.35">
      <c r="A219" s="722" t="s">
        <v>540</v>
      </c>
      <c r="B219" s="706">
        <v>0</v>
      </c>
      <c r="C219" s="706">
        <v>12.0115</v>
      </c>
      <c r="D219" s="707">
        <v>12.0115</v>
      </c>
      <c r="E219" s="708" t="s">
        <v>376</v>
      </c>
      <c r="F219" s="706">
        <v>0</v>
      </c>
      <c r="G219" s="707">
        <v>0</v>
      </c>
      <c r="H219" s="709">
        <v>0</v>
      </c>
      <c r="I219" s="706">
        <v>0</v>
      </c>
      <c r="J219" s="707">
        <v>0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12.0115</v>
      </c>
      <c r="D220" s="702">
        <v>12.0115</v>
      </c>
      <c r="E220" s="711" t="s">
        <v>376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" customHeight="1" thickBot="1" x14ac:dyDescent="0.35">
      <c r="A221" s="722" t="s">
        <v>542</v>
      </c>
      <c r="B221" s="706">
        <v>0</v>
      </c>
      <c r="C221" s="706">
        <v>64.75</v>
      </c>
      <c r="D221" s="707">
        <v>64.75</v>
      </c>
      <c r="E221" s="708" t="s">
        <v>329</v>
      </c>
      <c r="F221" s="706">
        <v>0</v>
      </c>
      <c r="G221" s="707">
        <v>0</v>
      </c>
      <c r="H221" s="709">
        <v>0</v>
      </c>
      <c r="I221" s="706">
        <v>2.25</v>
      </c>
      <c r="J221" s="707">
        <v>2.25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64.75</v>
      </c>
      <c r="D222" s="702">
        <v>64.75</v>
      </c>
      <c r="E222" s="711" t="s">
        <v>329</v>
      </c>
      <c r="F222" s="701">
        <v>0</v>
      </c>
      <c r="G222" s="702">
        <v>0</v>
      </c>
      <c r="H222" s="704">
        <v>0</v>
      </c>
      <c r="I222" s="701">
        <v>2.25</v>
      </c>
      <c r="J222" s="702">
        <v>2.25</v>
      </c>
      <c r="K222" s="712" t="s">
        <v>329</v>
      </c>
    </row>
    <row r="223" spans="1:11" ht="14.4" customHeight="1" thickBot="1" x14ac:dyDescent="0.35">
      <c r="A223" s="726" t="s">
        <v>544</v>
      </c>
      <c r="B223" s="706">
        <v>127.466635123364</v>
      </c>
      <c r="C223" s="706">
        <v>79.339389999999995</v>
      </c>
      <c r="D223" s="707">
        <v>-48.127245123363998</v>
      </c>
      <c r="E223" s="713">
        <v>0.62243260695799996</v>
      </c>
      <c r="F223" s="706">
        <v>1.261559204E-3</v>
      </c>
      <c r="G223" s="707">
        <v>3.1538980100000001E-4</v>
      </c>
      <c r="H223" s="709">
        <v>4.1995899999999997</v>
      </c>
      <c r="I223" s="706">
        <v>12.463900000000001</v>
      </c>
      <c r="J223" s="707">
        <v>12.463584610198</v>
      </c>
      <c r="K223" s="714">
        <v>0</v>
      </c>
    </row>
    <row r="224" spans="1:11" ht="14.4" customHeight="1" thickBot="1" x14ac:dyDescent="0.35">
      <c r="A224" s="722" t="s">
        <v>545</v>
      </c>
      <c r="B224" s="706">
        <v>0</v>
      </c>
      <c r="C224" s="706">
        <v>5.2999999899999998E-4</v>
      </c>
      <c r="D224" s="707">
        <v>5.2999999899999998E-4</v>
      </c>
      <c r="E224" s="708" t="s">
        <v>329</v>
      </c>
      <c r="F224" s="706">
        <v>1.261559204E-3</v>
      </c>
      <c r="G224" s="707">
        <v>3.1538980100000001E-4</v>
      </c>
      <c r="H224" s="709">
        <v>2.5999999999999998E-4</v>
      </c>
      <c r="I224" s="706">
        <v>1.0999999899999999E-4</v>
      </c>
      <c r="J224" s="707">
        <v>-2.0538980099999999E-4</v>
      </c>
      <c r="K224" s="714">
        <v>8.719368827E-2</v>
      </c>
    </row>
    <row r="225" spans="1:11" ht="14.4" customHeight="1" thickBot="1" x14ac:dyDescent="0.35">
      <c r="A225" s="723" t="s">
        <v>546</v>
      </c>
      <c r="B225" s="701">
        <v>0</v>
      </c>
      <c r="C225" s="701">
        <v>5.2999999899999998E-4</v>
      </c>
      <c r="D225" s="702">
        <v>5.2999999899999998E-4</v>
      </c>
      <c r="E225" s="711" t="s">
        <v>329</v>
      </c>
      <c r="F225" s="701">
        <v>1.261559204E-3</v>
      </c>
      <c r="G225" s="702">
        <v>3.1538980100000001E-4</v>
      </c>
      <c r="H225" s="704">
        <v>2.5999999999999998E-4</v>
      </c>
      <c r="I225" s="701">
        <v>1.0999999899999999E-4</v>
      </c>
      <c r="J225" s="702">
        <v>-2.0538980099999999E-4</v>
      </c>
      <c r="K225" s="705">
        <v>8.719368827E-2</v>
      </c>
    </row>
    <row r="226" spans="1:11" ht="14.4" customHeight="1" thickBot="1" x14ac:dyDescent="0.35">
      <c r="A226" s="722" t="s">
        <v>547</v>
      </c>
      <c r="B226" s="706">
        <v>127.466635123364</v>
      </c>
      <c r="C226" s="706">
        <v>79.338859999999997</v>
      </c>
      <c r="D226" s="707">
        <v>-48.127775123364003</v>
      </c>
      <c r="E226" s="713">
        <v>0.62242844900700001</v>
      </c>
      <c r="F226" s="706">
        <v>0</v>
      </c>
      <c r="G226" s="707">
        <v>0</v>
      </c>
      <c r="H226" s="709">
        <v>4.1993299999999998</v>
      </c>
      <c r="I226" s="706">
        <v>12.463789999999999</v>
      </c>
      <c r="J226" s="707">
        <v>12.463789999999999</v>
      </c>
      <c r="K226" s="710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6.7100000000000007E-2</v>
      </c>
      <c r="I227" s="701">
        <v>6.7100000000000007E-2</v>
      </c>
      <c r="J227" s="702">
        <v>6.7100000000000007E-2</v>
      </c>
      <c r="K227" s="712" t="s">
        <v>376</v>
      </c>
    </row>
    <row r="228" spans="1:11" ht="14.4" customHeight="1" thickBot="1" x14ac:dyDescent="0.35">
      <c r="A228" s="723" t="s">
        <v>549</v>
      </c>
      <c r="B228" s="701">
        <v>127.466635123364</v>
      </c>
      <c r="C228" s="701">
        <v>79.338859999999997</v>
      </c>
      <c r="D228" s="702">
        <v>-48.127775123364003</v>
      </c>
      <c r="E228" s="703">
        <v>0.62242844900700001</v>
      </c>
      <c r="F228" s="701">
        <v>0</v>
      </c>
      <c r="G228" s="702">
        <v>0</v>
      </c>
      <c r="H228" s="704">
        <v>4.1322299999999998</v>
      </c>
      <c r="I228" s="701">
        <v>12.39669</v>
      </c>
      <c r="J228" s="702">
        <v>12.39669</v>
      </c>
      <c r="K228" s="712" t="s">
        <v>329</v>
      </c>
    </row>
    <row r="229" spans="1:11" ht="14.4" customHeight="1" thickBot="1" x14ac:dyDescent="0.35">
      <c r="A229" s="720" t="s">
        <v>550</v>
      </c>
      <c r="B229" s="701">
        <v>0</v>
      </c>
      <c r="C229" s="701">
        <v>-1.62195</v>
      </c>
      <c r="D229" s="702">
        <v>-1.62195</v>
      </c>
      <c r="E229" s="711" t="s">
        <v>329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6" t="s">
        <v>551</v>
      </c>
      <c r="B230" s="706">
        <v>0</v>
      </c>
      <c r="C230" s="706">
        <v>-1.62195</v>
      </c>
      <c r="D230" s="707">
        <v>-1.62195</v>
      </c>
      <c r="E230" s="708" t="s">
        <v>329</v>
      </c>
      <c r="F230" s="706">
        <v>0</v>
      </c>
      <c r="G230" s="707">
        <v>0</v>
      </c>
      <c r="H230" s="709">
        <v>0</v>
      </c>
      <c r="I230" s="706">
        <v>0</v>
      </c>
      <c r="J230" s="707">
        <v>0</v>
      </c>
      <c r="K230" s="710" t="s">
        <v>329</v>
      </c>
    </row>
    <row r="231" spans="1:11" ht="14.4" customHeight="1" thickBot="1" x14ac:dyDescent="0.35">
      <c r="A231" s="722" t="s">
        <v>552</v>
      </c>
      <c r="B231" s="706">
        <v>0</v>
      </c>
      <c r="C231" s="706">
        <v>-1.62195</v>
      </c>
      <c r="D231" s="707">
        <v>-1.62195</v>
      </c>
      <c r="E231" s="708" t="s">
        <v>329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-1.62195</v>
      </c>
      <c r="D232" s="702">
        <v>-1.62195</v>
      </c>
      <c r="E232" s="711" t="s">
        <v>329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19" t="s">
        <v>554</v>
      </c>
      <c r="B233" s="701">
        <v>7483.4331913085698</v>
      </c>
      <c r="C233" s="701">
        <v>8831.3849100000007</v>
      </c>
      <c r="D233" s="702">
        <v>1347.95171869143</v>
      </c>
      <c r="E233" s="703">
        <v>1.1801247748499999</v>
      </c>
      <c r="F233" s="701">
        <v>8343.4002235218304</v>
      </c>
      <c r="G233" s="702">
        <v>2085.8500558804599</v>
      </c>
      <c r="H233" s="704">
        <v>697.05982000000097</v>
      </c>
      <c r="I233" s="701">
        <v>2258.93298</v>
      </c>
      <c r="J233" s="702">
        <v>173.082924119545</v>
      </c>
      <c r="K233" s="705">
        <v>0.27074489051</v>
      </c>
    </row>
    <row r="234" spans="1:11" ht="14.4" customHeight="1" thickBot="1" x14ac:dyDescent="0.35">
      <c r="A234" s="724" t="s">
        <v>555</v>
      </c>
      <c r="B234" s="706">
        <v>7483.4331913085698</v>
      </c>
      <c r="C234" s="706">
        <v>8831.3849100000007</v>
      </c>
      <c r="D234" s="707">
        <v>1347.95171869143</v>
      </c>
      <c r="E234" s="713">
        <v>1.1801247748499999</v>
      </c>
      <c r="F234" s="706">
        <v>8343.4002235218304</v>
      </c>
      <c r="G234" s="707">
        <v>2085.8500558804599</v>
      </c>
      <c r="H234" s="709">
        <v>697.05982000000097</v>
      </c>
      <c r="I234" s="706">
        <v>2258.93298</v>
      </c>
      <c r="J234" s="707">
        <v>173.082924119545</v>
      </c>
      <c r="K234" s="714">
        <v>0.27074489051</v>
      </c>
    </row>
    <row r="235" spans="1:11" ht="14.4" customHeight="1" thickBot="1" x14ac:dyDescent="0.35">
      <c r="A235" s="726" t="s">
        <v>54</v>
      </c>
      <c r="B235" s="706">
        <v>7483.4331913085698</v>
      </c>
      <c r="C235" s="706">
        <v>8831.3849100000007</v>
      </c>
      <c r="D235" s="707">
        <v>1347.95171869143</v>
      </c>
      <c r="E235" s="713">
        <v>1.1801247748499999</v>
      </c>
      <c r="F235" s="706">
        <v>8343.4002235218304</v>
      </c>
      <c r="G235" s="707">
        <v>2085.8500558804599</v>
      </c>
      <c r="H235" s="709">
        <v>697.05982000000097</v>
      </c>
      <c r="I235" s="706">
        <v>2258.93298</v>
      </c>
      <c r="J235" s="707">
        <v>173.082924119545</v>
      </c>
      <c r="K235" s="714">
        <v>0.27074489051</v>
      </c>
    </row>
    <row r="236" spans="1:11" ht="14.4" customHeight="1" thickBot="1" x14ac:dyDescent="0.35">
      <c r="A236" s="725" t="s">
        <v>556</v>
      </c>
      <c r="B236" s="701">
        <v>0</v>
      </c>
      <c r="C236" s="701">
        <v>116.08422</v>
      </c>
      <c r="D236" s="702">
        <v>116.08422</v>
      </c>
      <c r="E236" s="711" t="s">
        <v>376</v>
      </c>
      <c r="F236" s="701">
        <v>188.54587067272601</v>
      </c>
      <c r="G236" s="702">
        <v>47.136467668180998</v>
      </c>
      <c r="H236" s="704">
        <v>15.96439</v>
      </c>
      <c r="I236" s="701">
        <v>45.197450000000003</v>
      </c>
      <c r="J236" s="702">
        <v>-1.9390176681810001</v>
      </c>
      <c r="K236" s="705">
        <v>0.23971593670399999</v>
      </c>
    </row>
    <row r="237" spans="1:11" ht="14.4" customHeight="1" thickBot="1" x14ac:dyDescent="0.35">
      <c r="A237" s="723" t="s">
        <v>557</v>
      </c>
      <c r="B237" s="701">
        <v>0</v>
      </c>
      <c r="C237" s="701">
        <v>116.08422</v>
      </c>
      <c r="D237" s="702">
        <v>116.08422</v>
      </c>
      <c r="E237" s="711" t="s">
        <v>376</v>
      </c>
      <c r="F237" s="701">
        <v>188.54587067272601</v>
      </c>
      <c r="G237" s="702">
        <v>47.136467668180998</v>
      </c>
      <c r="H237" s="704">
        <v>15.96439</v>
      </c>
      <c r="I237" s="701">
        <v>45.197450000000003</v>
      </c>
      <c r="J237" s="702">
        <v>-1.9390176681810001</v>
      </c>
      <c r="K237" s="705">
        <v>0.23971593670399999</v>
      </c>
    </row>
    <row r="238" spans="1:11" ht="14.4" customHeight="1" thickBot="1" x14ac:dyDescent="0.35">
      <c r="A238" s="722" t="s">
        <v>558</v>
      </c>
      <c r="B238" s="706">
        <v>126.131971249586</v>
      </c>
      <c r="C238" s="706">
        <v>67.331000000000003</v>
      </c>
      <c r="D238" s="707">
        <v>-58.800971249584997</v>
      </c>
      <c r="E238" s="713">
        <v>0.533813904063</v>
      </c>
      <c r="F238" s="706">
        <v>112.454108064598</v>
      </c>
      <c r="G238" s="707">
        <v>28.113527016149</v>
      </c>
      <c r="H238" s="709">
        <v>6.4349999999999996</v>
      </c>
      <c r="I238" s="706">
        <v>13.765000000000001</v>
      </c>
      <c r="J238" s="707">
        <v>-14.348527016148999</v>
      </c>
      <c r="K238" s="714">
        <v>0.12240548822</v>
      </c>
    </row>
    <row r="239" spans="1:11" ht="14.4" customHeight="1" thickBot="1" x14ac:dyDescent="0.35">
      <c r="A239" s="723" t="s">
        <v>559</v>
      </c>
      <c r="B239" s="701">
        <v>126.131971249586</v>
      </c>
      <c r="C239" s="701">
        <v>67.331000000000003</v>
      </c>
      <c r="D239" s="702">
        <v>-58.800971249584997</v>
      </c>
      <c r="E239" s="703">
        <v>0.533813904063</v>
      </c>
      <c r="F239" s="701">
        <v>112.454108064598</v>
      </c>
      <c r="G239" s="702">
        <v>28.113527016149</v>
      </c>
      <c r="H239" s="704">
        <v>6.4349999999999996</v>
      </c>
      <c r="I239" s="701">
        <v>13.765000000000001</v>
      </c>
      <c r="J239" s="702">
        <v>-14.348527016148999</v>
      </c>
      <c r="K239" s="705">
        <v>0.12240548822</v>
      </c>
    </row>
    <row r="240" spans="1:11" ht="14.4" customHeight="1" thickBot="1" x14ac:dyDescent="0.35">
      <c r="A240" s="722" t="s">
        <v>560</v>
      </c>
      <c r="B240" s="706">
        <v>152.798563602885</v>
      </c>
      <c r="C240" s="706">
        <v>105.52694</v>
      </c>
      <c r="D240" s="707">
        <v>-47.271623602885001</v>
      </c>
      <c r="E240" s="713">
        <v>0.69062782732799999</v>
      </c>
      <c r="F240" s="706">
        <v>285.54519117561898</v>
      </c>
      <c r="G240" s="707">
        <v>71.386297793904006</v>
      </c>
      <c r="H240" s="709">
        <v>8.6219400000000004</v>
      </c>
      <c r="I240" s="706">
        <v>33.412039999999998</v>
      </c>
      <c r="J240" s="707">
        <v>-37.974257793904002</v>
      </c>
      <c r="K240" s="714">
        <v>0.117011390955</v>
      </c>
    </row>
    <row r="241" spans="1:11" ht="14.4" customHeight="1" thickBot="1" x14ac:dyDescent="0.35">
      <c r="A241" s="723" t="s">
        <v>561</v>
      </c>
      <c r="B241" s="701">
        <v>39.900902642512001</v>
      </c>
      <c r="C241" s="701">
        <v>50.182000000000002</v>
      </c>
      <c r="D241" s="702">
        <v>10.281097357487001</v>
      </c>
      <c r="E241" s="703">
        <v>1.257665783894</v>
      </c>
      <c r="F241" s="701">
        <v>143.23897191457701</v>
      </c>
      <c r="G241" s="702">
        <v>35.809742978644003</v>
      </c>
      <c r="H241" s="704">
        <v>3.33</v>
      </c>
      <c r="I241" s="701">
        <v>19.600000000000001</v>
      </c>
      <c r="J241" s="702">
        <v>-16.209742978644002</v>
      </c>
      <c r="K241" s="705">
        <v>0.1368342689</v>
      </c>
    </row>
    <row r="242" spans="1:11" ht="14.4" customHeight="1" thickBot="1" x14ac:dyDescent="0.35">
      <c r="A242" s="723" t="s">
        <v>562</v>
      </c>
      <c r="B242" s="701">
        <v>95.917027294603002</v>
      </c>
      <c r="C242" s="701">
        <v>40.656700000000001</v>
      </c>
      <c r="D242" s="702">
        <v>-55.260327294603002</v>
      </c>
      <c r="E242" s="703">
        <v>0.42387364523999999</v>
      </c>
      <c r="F242" s="701">
        <v>125.94787642102</v>
      </c>
      <c r="G242" s="702">
        <v>31.486969105255</v>
      </c>
      <c r="H242" s="704">
        <v>4.5099</v>
      </c>
      <c r="I242" s="701">
        <v>10.824999999999999</v>
      </c>
      <c r="J242" s="702">
        <v>-20.661969105255</v>
      </c>
      <c r="K242" s="705">
        <v>8.5948253417000006E-2</v>
      </c>
    </row>
    <row r="243" spans="1:11" ht="14.4" customHeight="1" thickBot="1" x14ac:dyDescent="0.35">
      <c r="A243" s="723" t="s">
        <v>563</v>
      </c>
      <c r="B243" s="701">
        <v>16.980633665768</v>
      </c>
      <c r="C243" s="701">
        <v>14.68824</v>
      </c>
      <c r="D243" s="702">
        <v>-2.292393665768</v>
      </c>
      <c r="E243" s="703">
        <v>0.86499952175499994</v>
      </c>
      <c r="F243" s="701">
        <v>16.358342840020999</v>
      </c>
      <c r="G243" s="702">
        <v>4.0895857100050002</v>
      </c>
      <c r="H243" s="704">
        <v>0.78203999999999996</v>
      </c>
      <c r="I243" s="701">
        <v>2.9870399999999999</v>
      </c>
      <c r="J243" s="702">
        <v>-1.102545710005</v>
      </c>
      <c r="K243" s="705">
        <v>0.18260040330499999</v>
      </c>
    </row>
    <row r="244" spans="1:11" ht="14.4" customHeight="1" thickBot="1" x14ac:dyDescent="0.35">
      <c r="A244" s="722" t="s">
        <v>564</v>
      </c>
      <c r="B244" s="706">
        <v>913.28976940331302</v>
      </c>
      <c r="C244" s="706">
        <v>1029.57665</v>
      </c>
      <c r="D244" s="707">
        <v>116.286880596687</v>
      </c>
      <c r="E244" s="713">
        <v>1.127327475345</v>
      </c>
      <c r="F244" s="706">
        <v>969.78958145359604</v>
      </c>
      <c r="G244" s="707">
        <v>242.44739536339901</v>
      </c>
      <c r="H244" s="709">
        <v>73.149609999999996</v>
      </c>
      <c r="I244" s="706">
        <v>247.48559</v>
      </c>
      <c r="J244" s="707">
        <v>5.0381946366010002</v>
      </c>
      <c r="K244" s="714">
        <v>0.255195142052</v>
      </c>
    </row>
    <row r="245" spans="1:11" ht="14.4" customHeight="1" thickBot="1" x14ac:dyDescent="0.35">
      <c r="A245" s="723" t="s">
        <v>565</v>
      </c>
      <c r="B245" s="701">
        <v>913.28976940331302</v>
      </c>
      <c r="C245" s="701">
        <v>1029.57665</v>
      </c>
      <c r="D245" s="702">
        <v>116.286880596687</v>
      </c>
      <c r="E245" s="703">
        <v>1.127327475345</v>
      </c>
      <c r="F245" s="701">
        <v>969.78958145359604</v>
      </c>
      <c r="G245" s="702">
        <v>242.44739536339901</v>
      </c>
      <c r="H245" s="704">
        <v>73.149609999999996</v>
      </c>
      <c r="I245" s="701">
        <v>247.48559</v>
      </c>
      <c r="J245" s="702">
        <v>5.0381946366010002</v>
      </c>
      <c r="K245" s="705">
        <v>0.255195142052</v>
      </c>
    </row>
    <row r="246" spans="1:11" ht="14.4" customHeight="1" thickBot="1" x14ac:dyDescent="0.35">
      <c r="A246" s="722" t="s">
        <v>566</v>
      </c>
      <c r="B246" s="706">
        <v>0</v>
      </c>
      <c r="C246" s="706">
        <v>10.494</v>
      </c>
      <c r="D246" s="707">
        <v>10.494</v>
      </c>
      <c r="E246" s="708" t="s">
        <v>376</v>
      </c>
      <c r="F246" s="706">
        <v>0</v>
      </c>
      <c r="G246" s="707">
        <v>0</v>
      </c>
      <c r="H246" s="709">
        <v>0.20399999999999999</v>
      </c>
      <c r="I246" s="706">
        <v>0.65700000000000003</v>
      </c>
      <c r="J246" s="707">
        <v>0.65700000000000003</v>
      </c>
      <c r="K246" s="710" t="s">
        <v>376</v>
      </c>
    </row>
    <row r="247" spans="1:11" ht="14.4" customHeight="1" thickBot="1" x14ac:dyDescent="0.35">
      <c r="A247" s="723" t="s">
        <v>567</v>
      </c>
      <c r="B247" s="701">
        <v>0</v>
      </c>
      <c r="C247" s="701">
        <v>10.494</v>
      </c>
      <c r="D247" s="702">
        <v>10.494</v>
      </c>
      <c r="E247" s="711" t="s">
        <v>376</v>
      </c>
      <c r="F247" s="701">
        <v>0</v>
      </c>
      <c r="G247" s="702">
        <v>0</v>
      </c>
      <c r="H247" s="704">
        <v>0.20399999999999999</v>
      </c>
      <c r="I247" s="701">
        <v>0.65700000000000003</v>
      </c>
      <c r="J247" s="702">
        <v>0.65700000000000003</v>
      </c>
      <c r="K247" s="712" t="s">
        <v>376</v>
      </c>
    </row>
    <row r="248" spans="1:11" ht="14.4" customHeight="1" thickBot="1" x14ac:dyDescent="0.35">
      <c r="A248" s="722" t="s">
        <v>568</v>
      </c>
      <c r="B248" s="706">
        <v>1414.20890913685</v>
      </c>
      <c r="C248" s="706">
        <v>1184.4724100000001</v>
      </c>
      <c r="D248" s="707">
        <v>-229.736499136855</v>
      </c>
      <c r="E248" s="713">
        <v>0.83755122906299995</v>
      </c>
      <c r="F248" s="706">
        <v>1590.3913817196101</v>
      </c>
      <c r="G248" s="707">
        <v>397.59784542990099</v>
      </c>
      <c r="H248" s="709">
        <v>90.342569999999995</v>
      </c>
      <c r="I248" s="706">
        <v>344.64303000000001</v>
      </c>
      <c r="J248" s="707">
        <v>-52.954815429900002</v>
      </c>
      <c r="K248" s="714">
        <v>0.21670328069</v>
      </c>
    </row>
    <row r="249" spans="1:11" ht="14.4" customHeight="1" thickBot="1" x14ac:dyDescent="0.35">
      <c r="A249" s="723" t="s">
        <v>569</v>
      </c>
      <c r="B249" s="701">
        <v>1414.20890913685</v>
      </c>
      <c r="C249" s="701">
        <v>1184.4724100000001</v>
      </c>
      <c r="D249" s="702">
        <v>-229.736499136855</v>
      </c>
      <c r="E249" s="703">
        <v>0.83755122906299995</v>
      </c>
      <c r="F249" s="701">
        <v>1590.3913817196101</v>
      </c>
      <c r="G249" s="702">
        <v>397.59784542990099</v>
      </c>
      <c r="H249" s="704">
        <v>90.342569999999995</v>
      </c>
      <c r="I249" s="701">
        <v>344.64303000000001</v>
      </c>
      <c r="J249" s="702">
        <v>-52.954815429900002</v>
      </c>
      <c r="K249" s="705">
        <v>0.21670328069</v>
      </c>
    </row>
    <row r="250" spans="1:11" ht="14.4" customHeight="1" thickBot="1" x14ac:dyDescent="0.35">
      <c r="A250" s="722" t="s">
        <v>570</v>
      </c>
      <c r="B250" s="706">
        <v>0</v>
      </c>
      <c r="C250" s="706">
        <v>833.18700000000001</v>
      </c>
      <c r="D250" s="707">
        <v>833.18700000000001</v>
      </c>
      <c r="E250" s="708" t="s">
        <v>376</v>
      </c>
      <c r="F250" s="706">
        <v>0</v>
      </c>
      <c r="G250" s="707">
        <v>0</v>
      </c>
      <c r="H250" s="709">
        <v>50.587620000000001</v>
      </c>
      <c r="I250" s="706">
        <v>195.43607</v>
      </c>
      <c r="J250" s="707">
        <v>195.43607</v>
      </c>
      <c r="K250" s="710" t="s">
        <v>376</v>
      </c>
    </row>
    <row r="251" spans="1:11" ht="14.4" customHeight="1" thickBot="1" x14ac:dyDescent="0.35">
      <c r="A251" s="723" t="s">
        <v>571</v>
      </c>
      <c r="B251" s="701">
        <v>0</v>
      </c>
      <c r="C251" s="701">
        <v>13.95</v>
      </c>
      <c r="D251" s="702">
        <v>13.95</v>
      </c>
      <c r="E251" s="711" t="s">
        <v>376</v>
      </c>
      <c r="F251" s="701">
        <v>0</v>
      </c>
      <c r="G251" s="702">
        <v>0</v>
      </c>
      <c r="H251" s="704">
        <v>0</v>
      </c>
      <c r="I251" s="701">
        <v>0</v>
      </c>
      <c r="J251" s="702">
        <v>0</v>
      </c>
      <c r="K251" s="705">
        <v>3</v>
      </c>
    </row>
    <row r="252" spans="1:11" ht="14.4" customHeight="1" thickBot="1" x14ac:dyDescent="0.35">
      <c r="A252" s="723" t="s">
        <v>572</v>
      </c>
      <c r="B252" s="701">
        <v>0</v>
      </c>
      <c r="C252" s="701">
        <v>819.23699999999997</v>
      </c>
      <c r="D252" s="702">
        <v>819.23699999999997</v>
      </c>
      <c r="E252" s="711" t="s">
        <v>376</v>
      </c>
      <c r="F252" s="701">
        <v>0</v>
      </c>
      <c r="G252" s="702">
        <v>0</v>
      </c>
      <c r="H252" s="704">
        <v>50.587620000000001</v>
      </c>
      <c r="I252" s="701">
        <v>195.43607</v>
      </c>
      <c r="J252" s="702">
        <v>195.43607</v>
      </c>
      <c r="K252" s="712" t="s">
        <v>376</v>
      </c>
    </row>
    <row r="253" spans="1:11" ht="14.4" customHeight="1" thickBot="1" x14ac:dyDescent="0.35">
      <c r="A253" s="722" t="s">
        <v>573</v>
      </c>
      <c r="B253" s="706">
        <v>4877.0039779159297</v>
      </c>
      <c r="C253" s="706">
        <v>5484.7126900000003</v>
      </c>
      <c r="D253" s="707">
        <v>607.70871208407004</v>
      </c>
      <c r="E253" s="713">
        <v>1.1246069748630001</v>
      </c>
      <c r="F253" s="706">
        <v>5196.6740904356802</v>
      </c>
      <c r="G253" s="707">
        <v>1299.1685226089201</v>
      </c>
      <c r="H253" s="709">
        <v>451.75469000000101</v>
      </c>
      <c r="I253" s="706">
        <v>1378.3368</v>
      </c>
      <c r="J253" s="707">
        <v>79.168277391079997</v>
      </c>
      <c r="K253" s="714">
        <v>0.26523441262800002</v>
      </c>
    </row>
    <row r="254" spans="1:11" ht="14.4" customHeight="1" thickBot="1" x14ac:dyDescent="0.35">
      <c r="A254" s="723" t="s">
        <v>574</v>
      </c>
      <c r="B254" s="701">
        <v>4877.0039779159297</v>
      </c>
      <c r="C254" s="701">
        <v>5484.7126900000003</v>
      </c>
      <c r="D254" s="702">
        <v>607.70871208407004</v>
      </c>
      <c r="E254" s="703">
        <v>1.1246069748630001</v>
      </c>
      <c r="F254" s="701">
        <v>5196.6740904356802</v>
      </c>
      <c r="G254" s="702">
        <v>1299.1685226089201</v>
      </c>
      <c r="H254" s="704">
        <v>451.75469000000101</v>
      </c>
      <c r="I254" s="701">
        <v>1378.3368</v>
      </c>
      <c r="J254" s="702">
        <v>79.168277391079997</v>
      </c>
      <c r="K254" s="705">
        <v>0.26523441262800002</v>
      </c>
    </row>
    <row r="255" spans="1:11" ht="14.4" customHeight="1" thickBot="1" x14ac:dyDescent="0.35">
      <c r="A255" s="719" t="s">
        <v>575</v>
      </c>
      <c r="B255" s="701">
        <v>0</v>
      </c>
      <c r="C255" s="701">
        <v>30.291740000000001</v>
      </c>
      <c r="D255" s="702">
        <v>30.291740000000001</v>
      </c>
      <c r="E255" s="711" t="s">
        <v>329</v>
      </c>
      <c r="F255" s="701">
        <v>0</v>
      </c>
      <c r="G255" s="702">
        <v>0</v>
      </c>
      <c r="H255" s="704">
        <v>1.4078299999999999</v>
      </c>
      <c r="I255" s="701">
        <v>6.5303899999999997</v>
      </c>
      <c r="J255" s="702">
        <v>6.5303899999999997</v>
      </c>
      <c r="K255" s="712" t="s">
        <v>376</v>
      </c>
    </row>
    <row r="256" spans="1:11" ht="14.4" customHeight="1" thickBot="1" x14ac:dyDescent="0.35">
      <c r="A256" s="724" t="s">
        <v>576</v>
      </c>
      <c r="B256" s="706">
        <v>0</v>
      </c>
      <c r="C256" s="706">
        <v>30.291740000000001</v>
      </c>
      <c r="D256" s="707">
        <v>30.291740000000001</v>
      </c>
      <c r="E256" s="708" t="s">
        <v>329</v>
      </c>
      <c r="F256" s="706">
        <v>0</v>
      </c>
      <c r="G256" s="707">
        <v>0</v>
      </c>
      <c r="H256" s="709">
        <v>1.4078299999999999</v>
      </c>
      <c r="I256" s="706">
        <v>6.5303899999999997</v>
      </c>
      <c r="J256" s="707">
        <v>6.5303899999999997</v>
      </c>
      <c r="K256" s="710" t="s">
        <v>376</v>
      </c>
    </row>
    <row r="257" spans="1:11" ht="14.4" customHeight="1" thickBot="1" x14ac:dyDescent="0.35">
      <c r="A257" s="726" t="s">
        <v>577</v>
      </c>
      <c r="B257" s="706">
        <v>0</v>
      </c>
      <c r="C257" s="706">
        <v>30.291740000000001</v>
      </c>
      <c r="D257" s="707">
        <v>30.291740000000001</v>
      </c>
      <c r="E257" s="708" t="s">
        <v>329</v>
      </c>
      <c r="F257" s="706">
        <v>0</v>
      </c>
      <c r="G257" s="707">
        <v>0</v>
      </c>
      <c r="H257" s="709">
        <v>1.4078299999999999</v>
      </c>
      <c r="I257" s="706">
        <v>6.5303899999999997</v>
      </c>
      <c r="J257" s="707">
        <v>6.5303899999999997</v>
      </c>
      <c r="K257" s="710" t="s">
        <v>376</v>
      </c>
    </row>
    <row r="258" spans="1:11" ht="14.4" customHeight="1" thickBot="1" x14ac:dyDescent="0.35">
      <c r="A258" s="722" t="s">
        <v>578</v>
      </c>
      <c r="B258" s="706">
        <v>0</v>
      </c>
      <c r="C258" s="706">
        <v>30.291740000000001</v>
      </c>
      <c r="D258" s="707">
        <v>30.291740000000001</v>
      </c>
      <c r="E258" s="708" t="s">
        <v>376</v>
      </c>
      <c r="F258" s="706">
        <v>0</v>
      </c>
      <c r="G258" s="707">
        <v>0</v>
      </c>
      <c r="H258" s="709">
        <v>1.4078299999999999</v>
      </c>
      <c r="I258" s="706">
        <v>6.5303899999999997</v>
      </c>
      <c r="J258" s="707">
        <v>6.5303899999999997</v>
      </c>
      <c r="K258" s="710" t="s">
        <v>376</v>
      </c>
    </row>
    <row r="259" spans="1:11" ht="14.4" customHeight="1" thickBot="1" x14ac:dyDescent="0.35">
      <c r="A259" s="723" t="s">
        <v>579</v>
      </c>
      <c r="B259" s="701">
        <v>0</v>
      </c>
      <c r="C259" s="701">
        <v>28.100539999999999</v>
      </c>
      <c r="D259" s="702">
        <v>28.100539999999999</v>
      </c>
      <c r="E259" s="711" t="s">
        <v>376</v>
      </c>
      <c r="F259" s="701">
        <v>0</v>
      </c>
      <c r="G259" s="702">
        <v>0</v>
      </c>
      <c r="H259" s="704">
        <v>1.4078299999999999</v>
      </c>
      <c r="I259" s="701">
        <v>5.9847900000000003</v>
      </c>
      <c r="J259" s="702">
        <v>5.9847900000000003</v>
      </c>
      <c r="K259" s="712" t="s">
        <v>376</v>
      </c>
    </row>
    <row r="260" spans="1:11" ht="14.4" customHeight="1" thickBot="1" x14ac:dyDescent="0.35">
      <c r="A260" s="723" t="s">
        <v>580</v>
      </c>
      <c r="B260" s="701">
        <v>0</v>
      </c>
      <c r="C260" s="701">
        <v>2.1911999999999998</v>
      </c>
      <c r="D260" s="702">
        <v>2.1911999999999998</v>
      </c>
      <c r="E260" s="711" t="s">
        <v>376</v>
      </c>
      <c r="F260" s="701">
        <v>0</v>
      </c>
      <c r="G260" s="702">
        <v>0</v>
      </c>
      <c r="H260" s="704">
        <v>0</v>
      </c>
      <c r="I260" s="701">
        <v>0.54559999999999997</v>
      </c>
      <c r="J260" s="702">
        <v>0.54559999999999997</v>
      </c>
      <c r="K260" s="712" t="s">
        <v>376</v>
      </c>
    </row>
    <row r="261" spans="1:11" ht="14.4" customHeight="1" thickBot="1" x14ac:dyDescent="0.35">
      <c r="A261" s="727"/>
      <c r="B261" s="701">
        <v>-27355.8304210356</v>
      </c>
      <c r="C261" s="701">
        <v>-31615.2729900001</v>
      </c>
      <c r="D261" s="702">
        <v>-4259.4425689645104</v>
      </c>
      <c r="E261" s="703">
        <v>1.1557051094190001</v>
      </c>
      <c r="F261" s="701">
        <v>-24431.524397605299</v>
      </c>
      <c r="G261" s="702">
        <v>-6107.8810994013302</v>
      </c>
      <c r="H261" s="704">
        <v>-5622.1454599999797</v>
      </c>
      <c r="I261" s="701">
        <v>-15587.45601</v>
      </c>
      <c r="J261" s="702">
        <v>-9479.5749105986906</v>
      </c>
      <c r="K261" s="705">
        <v>0.63800587127999997</v>
      </c>
    </row>
    <row r="262" spans="1:11" ht="14.4" customHeight="1" thickBot="1" x14ac:dyDescent="0.35">
      <c r="A262" s="728" t="s">
        <v>66</v>
      </c>
      <c r="B262" s="715">
        <v>-27355.8304210356</v>
      </c>
      <c r="C262" s="715">
        <v>-31615.2729900001</v>
      </c>
      <c r="D262" s="716">
        <v>-4259.4425689645204</v>
      </c>
      <c r="E262" s="717" t="s">
        <v>329</v>
      </c>
      <c r="F262" s="715">
        <v>-24431.524397605299</v>
      </c>
      <c r="G262" s="716">
        <v>-6107.8810994013302</v>
      </c>
      <c r="H262" s="715">
        <v>-5622.1454599999797</v>
      </c>
      <c r="I262" s="715">
        <v>-15587.45601</v>
      </c>
      <c r="J262" s="716">
        <v>-9479.5749105986906</v>
      </c>
      <c r="K262" s="718">
        <v>0.63800587127999997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" customHeight="1" x14ac:dyDescent="0.3">
      <c r="A6" s="729" t="s">
        <v>581</v>
      </c>
      <c r="B6" s="730" t="s">
        <v>584</v>
      </c>
      <c r="C6" s="731">
        <v>688.46286999999984</v>
      </c>
      <c r="D6" s="731">
        <v>740.85931000000005</v>
      </c>
      <c r="E6" s="731"/>
      <c r="F6" s="731">
        <v>1045.4538499999996</v>
      </c>
      <c r="G6" s="731">
        <v>782.50001562499995</v>
      </c>
      <c r="H6" s="731">
        <v>262.9538343749997</v>
      </c>
      <c r="I6" s="732">
        <v>1.3360432321077627</v>
      </c>
      <c r="J6" s="733" t="s">
        <v>1</v>
      </c>
    </row>
    <row r="7" spans="1:10" ht="14.4" customHeight="1" x14ac:dyDescent="0.3">
      <c r="A7" s="729" t="s">
        <v>581</v>
      </c>
      <c r="B7" s="730" t="s">
        <v>585</v>
      </c>
      <c r="C7" s="731">
        <v>13.77671</v>
      </c>
      <c r="D7" s="731">
        <v>22.049199999999999</v>
      </c>
      <c r="E7" s="731"/>
      <c r="F7" s="731">
        <v>6</v>
      </c>
      <c r="G7" s="731">
        <v>17.5</v>
      </c>
      <c r="H7" s="731">
        <v>-11.5</v>
      </c>
      <c r="I7" s="732">
        <v>0.34285714285714286</v>
      </c>
      <c r="J7" s="733" t="s">
        <v>1</v>
      </c>
    </row>
    <row r="8" spans="1:10" ht="14.4" customHeight="1" x14ac:dyDescent="0.3">
      <c r="A8" s="729" t="s">
        <v>581</v>
      </c>
      <c r="B8" s="730" t="s">
        <v>586</v>
      </c>
      <c r="C8" s="731">
        <v>3.0499099999999997</v>
      </c>
      <c r="D8" s="731">
        <v>7.1985699999999984</v>
      </c>
      <c r="E8" s="731"/>
      <c r="F8" s="731">
        <v>1.1053899999999999</v>
      </c>
      <c r="G8" s="731">
        <v>6.25</v>
      </c>
      <c r="H8" s="731">
        <v>-5.1446100000000001</v>
      </c>
      <c r="I8" s="732">
        <v>0.17686239999999998</v>
      </c>
      <c r="J8" s="733" t="s">
        <v>1</v>
      </c>
    </row>
    <row r="9" spans="1:10" ht="14.4" customHeight="1" x14ac:dyDescent="0.3">
      <c r="A9" s="729" t="s">
        <v>581</v>
      </c>
      <c r="B9" s="730" t="s">
        <v>587</v>
      </c>
      <c r="C9" s="731">
        <v>8.5053799999999988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583</v>
      </c>
      <c r="J9" s="733" t="s">
        <v>1</v>
      </c>
    </row>
    <row r="10" spans="1:10" ht="14.4" customHeight="1" x14ac:dyDescent="0.3">
      <c r="A10" s="729" t="s">
        <v>581</v>
      </c>
      <c r="B10" s="730" t="s">
        <v>588</v>
      </c>
      <c r="C10" s="731">
        <v>0</v>
      </c>
      <c r="D10" s="731">
        <v>21.527000000000001</v>
      </c>
      <c r="E10" s="731"/>
      <c r="F10" s="731">
        <v>0</v>
      </c>
      <c r="G10" s="731">
        <v>12.5</v>
      </c>
      <c r="H10" s="731">
        <v>-12.5</v>
      </c>
      <c r="I10" s="732">
        <v>0</v>
      </c>
      <c r="J10" s="733" t="s">
        <v>1</v>
      </c>
    </row>
    <row r="11" spans="1:10" ht="14.4" customHeight="1" x14ac:dyDescent="0.3">
      <c r="A11" s="729" t="s">
        <v>581</v>
      </c>
      <c r="B11" s="730" t="s">
        <v>589</v>
      </c>
      <c r="C11" s="731">
        <v>28.35154</v>
      </c>
      <c r="D11" s="731">
        <v>21.202420000000004</v>
      </c>
      <c r="E11" s="731"/>
      <c r="F11" s="731">
        <v>19.673400000000004</v>
      </c>
      <c r="G11" s="731">
        <v>21.25</v>
      </c>
      <c r="H11" s="731">
        <v>-1.5765999999999956</v>
      </c>
      <c r="I11" s="732">
        <v>0.92580705882352965</v>
      </c>
      <c r="J11" s="733" t="s">
        <v>1</v>
      </c>
    </row>
    <row r="12" spans="1:10" ht="14.4" customHeight="1" x14ac:dyDescent="0.3">
      <c r="A12" s="729" t="s">
        <v>581</v>
      </c>
      <c r="B12" s="730" t="s">
        <v>590</v>
      </c>
      <c r="C12" s="731">
        <v>0</v>
      </c>
      <c r="D12" s="731">
        <v>27.749040000000001</v>
      </c>
      <c r="E12" s="731"/>
      <c r="F12" s="731">
        <v>15.18</v>
      </c>
      <c r="G12" s="731">
        <v>23.75</v>
      </c>
      <c r="H12" s="731">
        <v>-8.57</v>
      </c>
      <c r="I12" s="732">
        <v>0.63915789473684215</v>
      </c>
      <c r="J12" s="733" t="s">
        <v>1</v>
      </c>
    </row>
    <row r="13" spans="1:10" ht="14.4" customHeight="1" x14ac:dyDescent="0.3">
      <c r="A13" s="729" t="s">
        <v>581</v>
      </c>
      <c r="B13" s="730" t="s">
        <v>591</v>
      </c>
      <c r="C13" s="731">
        <v>208.38129999999998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583</v>
      </c>
      <c r="J13" s="733" t="s">
        <v>1</v>
      </c>
    </row>
    <row r="14" spans="1:10" ht="14.4" customHeight="1" x14ac:dyDescent="0.3">
      <c r="A14" s="729" t="s">
        <v>581</v>
      </c>
      <c r="B14" s="730" t="s">
        <v>592</v>
      </c>
      <c r="C14" s="731">
        <v>93.349240000000009</v>
      </c>
      <c r="D14" s="731">
        <v>98.631570000000011</v>
      </c>
      <c r="E14" s="731"/>
      <c r="F14" s="731">
        <v>90.905520000000038</v>
      </c>
      <c r="G14" s="731">
        <v>97.499998107910159</v>
      </c>
      <c r="H14" s="731">
        <v>-6.5944781079101205</v>
      </c>
      <c r="I14" s="732">
        <v>0.93236432578581652</v>
      </c>
      <c r="J14" s="733" t="s">
        <v>1</v>
      </c>
    </row>
    <row r="15" spans="1:10" ht="14.4" customHeight="1" x14ac:dyDescent="0.3">
      <c r="A15" s="729" t="s">
        <v>581</v>
      </c>
      <c r="B15" s="730" t="s">
        <v>593</v>
      </c>
      <c r="C15" s="731">
        <v>0.31900000000000001</v>
      </c>
      <c r="D15" s="731">
        <v>4.4521000000000006</v>
      </c>
      <c r="E15" s="731"/>
      <c r="F15" s="731">
        <v>0.29699999999999999</v>
      </c>
      <c r="G15" s="731">
        <v>17.5</v>
      </c>
      <c r="H15" s="731">
        <v>-17.202999999999999</v>
      </c>
      <c r="I15" s="732">
        <v>1.6971428571428571E-2</v>
      </c>
      <c r="J15" s="733" t="s">
        <v>1</v>
      </c>
    </row>
    <row r="16" spans="1:10" ht="14.4" customHeight="1" x14ac:dyDescent="0.3">
      <c r="A16" s="729" t="s">
        <v>581</v>
      </c>
      <c r="B16" s="730" t="s">
        <v>594</v>
      </c>
      <c r="C16" s="731">
        <v>28.33841</v>
      </c>
      <c r="D16" s="731">
        <v>19.972639999999998</v>
      </c>
      <c r="E16" s="731"/>
      <c r="F16" s="731">
        <v>20.210369999999998</v>
      </c>
      <c r="G16" s="731">
        <v>22.5</v>
      </c>
      <c r="H16" s="731">
        <v>-2.2896300000000025</v>
      </c>
      <c r="I16" s="732">
        <v>0.89823866666666652</v>
      </c>
      <c r="J16" s="733" t="s">
        <v>1</v>
      </c>
    </row>
    <row r="17" spans="1:10" ht="14.4" customHeight="1" x14ac:dyDescent="0.3">
      <c r="A17" s="729" t="s">
        <v>581</v>
      </c>
      <c r="B17" s="730" t="s">
        <v>595</v>
      </c>
      <c r="C17" s="731">
        <v>1072.5343599999999</v>
      </c>
      <c r="D17" s="731">
        <v>963.64185000000009</v>
      </c>
      <c r="E17" s="731"/>
      <c r="F17" s="731">
        <v>1198.8255299999996</v>
      </c>
      <c r="G17" s="731">
        <v>1001.2500137329101</v>
      </c>
      <c r="H17" s="731">
        <v>197.57551626708948</v>
      </c>
      <c r="I17" s="732">
        <v>1.1973288524915757</v>
      </c>
      <c r="J17" s="733" t="s">
        <v>596</v>
      </c>
    </row>
    <row r="19" spans="1:10" ht="14.4" customHeight="1" x14ac:dyDescent="0.3">
      <c r="A19" s="729" t="s">
        <v>581</v>
      </c>
      <c r="B19" s="730" t="s">
        <v>582</v>
      </c>
      <c r="C19" s="731" t="s">
        <v>583</v>
      </c>
      <c r="D19" s="731" t="s">
        <v>583</v>
      </c>
      <c r="E19" s="731"/>
      <c r="F19" s="731" t="s">
        <v>583</v>
      </c>
      <c r="G19" s="731" t="s">
        <v>583</v>
      </c>
      <c r="H19" s="731" t="s">
        <v>583</v>
      </c>
      <c r="I19" s="732" t="s">
        <v>583</v>
      </c>
      <c r="J19" s="733" t="s">
        <v>73</v>
      </c>
    </row>
    <row r="20" spans="1:10" ht="14.4" customHeight="1" x14ac:dyDescent="0.3">
      <c r="A20" s="729" t="s">
        <v>597</v>
      </c>
      <c r="B20" s="730" t="s">
        <v>598</v>
      </c>
      <c r="C20" s="731" t="s">
        <v>583</v>
      </c>
      <c r="D20" s="731" t="s">
        <v>583</v>
      </c>
      <c r="E20" s="731"/>
      <c r="F20" s="731" t="s">
        <v>583</v>
      </c>
      <c r="G20" s="731" t="s">
        <v>583</v>
      </c>
      <c r="H20" s="731" t="s">
        <v>583</v>
      </c>
      <c r="I20" s="732" t="s">
        <v>583</v>
      </c>
      <c r="J20" s="733" t="s">
        <v>0</v>
      </c>
    </row>
    <row r="21" spans="1:10" ht="14.4" customHeight="1" x14ac:dyDescent="0.3">
      <c r="A21" s="729" t="s">
        <v>597</v>
      </c>
      <c r="B21" s="730" t="s">
        <v>584</v>
      </c>
      <c r="C21" s="731">
        <v>228.85293999999988</v>
      </c>
      <c r="D21" s="731">
        <v>247.9655699999999</v>
      </c>
      <c r="E21" s="731"/>
      <c r="F21" s="731">
        <v>261.02834999999993</v>
      </c>
      <c r="G21" s="731">
        <v>241</v>
      </c>
      <c r="H21" s="731">
        <v>20.028349999999932</v>
      </c>
      <c r="I21" s="732">
        <v>1.0831051867219914</v>
      </c>
      <c r="J21" s="733" t="s">
        <v>1</v>
      </c>
    </row>
    <row r="22" spans="1:10" ht="14.4" customHeight="1" x14ac:dyDescent="0.3">
      <c r="A22" s="729" t="s">
        <v>597</v>
      </c>
      <c r="B22" s="730" t="s">
        <v>585</v>
      </c>
      <c r="C22" s="731">
        <v>13.77671</v>
      </c>
      <c r="D22" s="731">
        <v>22.049199999999999</v>
      </c>
      <c r="E22" s="731"/>
      <c r="F22" s="731">
        <v>6</v>
      </c>
      <c r="G22" s="731">
        <v>18</v>
      </c>
      <c r="H22" s="731">
        <v>-12</v>
      </c>
      <c r="I22" s="732">
        <v>0.33333333333333331</v>
      </c>
      <c r="J22" s="733" t="s">
        <v>1</v>
      </c>
    </row>
    <row r="23" spans="1:10" ht="14.4" customHeight="1" x14ac:dyDescent="0.3">
      <c r="A23" s="729" t="s">
        <v>597</v>
      </c>
      <c r="B23" s="730" t="s">
        <v>586</v>
      </c>
      <c r="C23" s="731">
        <v>3.0499099999999997</v>
      </c>
      <c r="D23" s="731">
        <v>7.1985699999999984</v>
      </c>
      <c r="E23" s="731"/>
      <c r="F23" s="731">
        <v>1.1053899999999999</v>
      </c>
      <c r="G23" s="731">
        <v>6</v>
      </c>
      <c r="H23" s="731">
        <v>-4.8946100000000001</v>
      </c>
      <c r="I23" s="732">
        <v>0.18423166666666665</v>
      </c>
      <c r="J23" s="733" t="s">
        <v>1</v>
      </c>
    </row>
    <row r="24" spans="1:10" ht="14.4" customHeight="1" x14ac:dyDescent="0.3">
      <c r="A24" s="729" t="s">
        <v>597</v>
      </c>
      <c r="B24" s="730" t="s">
        <v>587</v>
      </c>
      <c r="C24" s="731">
        <v>8.5053799999999988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583</v>
      </c>
      <c r="J24" s="733" t="s">
        <v>1</v>
      </c>
    </row>
    <row r="25" spans="1:10" ht="14.4" customHeight="1" x14ac:dyDescent="0.3">
      <c r="A25" s="729" t="s">
        <v>597</v>
      </c>
      <c r="B25" s="730" t="s">
        <v>588</v>
      </c>
      <c r="C25" s="731">
        <v>0</v>
      </c>
      <c r="D25" s="731">
        <v>21.527000000000001</v>
      </c>
      <c r="E25" s="731"/>
      <c r="F25" s="731">
        <v>0</v>
      </c>
      <c r="G25" s="731">
        <v>13</v>
      </c>
      <c r="H25" s="731">
        <v>-13</v>
      </c>
      <c r="I25" s="732">
        <v>0</v>
      </c>
      <c r="J25" s="733" t="s">
        <v>1</v>
      </c>
    </row>
    <row r="26" spans="1:10" ht="14.4" customHeight="1" x14ac:dyDescent="0.3">
      <c r="A26" s="729" t="s">
        <v>597</v>
      </c>
      <c r="B26" s="730" t="s">
        <v>591</v>
      </c>
      <c r="C26" s="731">
        <v>208.38129999999998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583</v>
      </c>
      <c r="J26" s="733" t="s">
        <v>1</v>
      </c>
    </row>
    <row r="27" spans="1:10" ht="14.4" customHeight="1" x14ac:dyDescent="0.3">
      <c r="A27" s="729" t="s">
        <v>597</v>
      </c>
      <c r="B27" s="730" t="s">
        <v>592</v>
      </c>
      <c r="C27" s="731">
        <v>93.153940000000006</v>
      </c>
      <c r="D27" s="731">
        <v>98.558990000000009</v>
      </c>
      <c r="E27" s="731"/>
      <c r="F27" s="731">
        <v>90.74717000000004</v>
      </c>
      <c r="G27" s="731">
        <v>97</v>
      </c>
      <c r="H27" s="731">
        <v>-6.2528299999999604</v>
      </c>
      <c r="I27" s="732">
        <v>0.93553783505154675</v>
      </c>
      <c r="J27" s="733" t="s">
        <v>1</v>
      </c>
    </row>
    <row r="28" spans="1:10" ht="14.4" customHeight="1" x14ac:dyDescent="0.3">
      <c r="A28" s="729" t="s">
        <v>597</v>
      </c>
      <c r="B28" s="730" t="s">
        <v>593</v>
      </c>
      <c r="C28" s="731">
        <v>0.31900000000000001</v>
      </c>
      <c r="D28" s="731">
        <v>4.4521000000000006</v>
      </c>
      <c r="E28" s="731"/>
      <c r="F28" s="731">
        <v>0.29699999999999999</v>
      </c>
      <c r="G28" s="731">
        <v>18</v>
      </c>
      <c r="H28" s="731">
        <v>-17.702999999999999</v>
      </c>
      <c r="I28" s="732">
        <v>1.6500000000000001E-2</v>
      </c>
      <c r="J28" s="733" t="s">
        <v>1</v>
      </c>
    </row>
    <row r="29" spans="1:10" ht="14.4" customHeight="1" x14ac:dyDescent="0.3">
      <c r="A29" s="729" t="s">
        <v>597</v>
      </c>
      <c r="B29" s="730" t="s">
        <v>594</v>
      </c>
      <c r="C29" s="731">
        <v>28.33841</v>
      </c>
      <c r="D29" s="731">
        <v>19.972639999999998</v>
      </c>
      <c r="E29" s="731"/>
      <c r="F29" s="731">
        <v>20.210369999999998</v>
      </c>
      <c r="G29" s="731">
        <v>23</v>
      </c>
      <c r="H29" s="731">
        <v>-2.7896300000000025</v>
      </c>
      <c r="I29" s="732">
        <v>0.87871173913043465</v>
      </c>
      <c r="J29" s="733" t="s">
        <v>1</v>
      </c>
    </row>
    <row r="30" spans="1:10" ht="14.4" customHeight="1" x14ac:dyDescent="0.3">
      <c r="A30" s="729" t="s">
        <v>597</v>
      </c>
      <c r="B30" s="730" t="s">
        <v>599</v>
      </c>
      <c r="C30" s="731">
        <v>584.37758999999983</v>
      </c>
      <c r="D30" s="731">
        <v>421.72406999999987</v>
      </c>
      <c r="E30" s="731"/>
      <c r="F30" s="731">
        <v>379.38828000000001</v>
      </c>
      <c r="G30" s="731">
        <v>414</v>
      </c>
      <c r="H30" s="731">
        <v>-34.611719999999991</v>
      </c>
      <c r="I30" s="732">
        <v>0.91639681159420294</v>
      </c>
      <c r="J30" s="733" t="s">
        <v>600</v>
      </c>
    </row>
    <row r="31" spans="1:10" ht="14.4" customHeight="1" x14ac:dyDescent="0.3">
      <c r="A31" s="729" t="s">
        <v>583</v>
      </c>
      <c r="B31" s="730" t="s">
        <v>583</v>
      </c>
      <c r="C31" s="731" t="s">
        <v>583</v>
      </c>
      <c r="D31" s="731" t="s">
        <v>583</v>
      </c>
      <c r="E31" s="731"/>
      <c r="F31" s="731" t="s">
        <v>583</v>
      </c>
      <c r="G31" s="731" t="s">
        <v>583</v>
      </c>
      <c r="H31" s="731" t="s">
        <v>583</v>
      </c>
      <c r="I31" s="732" t="s">
        <v>583</v>
      </c>
      <c r="J31" s="733" t="s">
        <v>601</v>
      </c>
    </row>
    <row r="32" spans="1:10" ht="14.4" customHeight="1" x14ac:dyDescent="0.3">
      <c r="A32" s="729" t="s">
        <v>602</v>
      </c>
      <c r="B32" s="730" t="s">
        <v>603</v>
      </c>
      <c r="C32" s="731" t="s">
        <v>583</v>
      </c>
      <c r="D32" s="731" t="s">
        <v>583</v>
      </c>
      <c r="E32" s="731"/>
      <c r="F32" s="731" t="s">
        <v>583</v>
      </c>
      <c r="G32" s="731" t="s">
        <v>583</v>
      </c>
      <c r="H32" s="731" t="s">
        <v>583</v>
      </c>
      <c r="I32" s="732" t="s">
        <v>583</v>
      </c>
      <c r="J32" s="733" t="s">
        <v>0</v>
      </c>
    </row>
    <row r="33" spans="1:10" ht="14.4" customHeight="1" x14ac:dyDescent="0.3">
      <c r="A33" s="729" t="s">
        <v>602</v>
      </c>
      <c r="B33" s="730" t="s">
        <v>584</v>
      </c>
      <c r="C33" s="731">
        <v>459.60992999999996</v>
      </c>
      <c r="D33" s="731">
        <v>492.89374000000009</v>
      </c>
      <c r="E33" s="731"/>
      <c r="F33" s="731">
        <v>784.42549999999972</v>
      </c>
      <c r="G33" s="731">
        <v>542</v>
      </c>
      <c r="H33" s="731">
        <v>242.42549999999972</v>
      </c>
      <c r="I33" s="732">
        <v>1.4472795202952025</v>
      </c>
      <c r="J33" s="733" t="s">
        <v>1</v>
      </c>
    </row>
    <row r="34" spans="1:10" ht="14.4" customHeight="1" x14ac:dyDescent="0.3">
      <c r="A34" s="729" t="s">
        <v>602</v>
      </c>
      <c r="B34" s="730" t="s">
        <v>589</v>
      </c>
      <c r="C34" s="731">
        <v>28.35154</v>
      </c>
      <c r="D34" s="731">
        <v>21.202420000000004</v>
      </c>
      <c r="E34" s="731"/>
      <c r="F34" s="731">
        <v>19.673400000000004</v>
      </c>
      <c r="G34" s="731">
        <v>21</v>
      </c>
      <c r="H34" s="731">
        <v>-1.3265999999999956</v>
      </c>
      <c r="I34" s="732">
        <v>0.93682857142857168</v>
      </c>
      <c r="J34" s="733" t="s">
        <v>1</v>
      </c>
    </row>
    <row r="35" spans="1:10" ht="14.4" customHeight="1" x14ac:dyDescent="0.3">
      <c r="A35" s="729" t="s">
        <v>602</v>
      </c>
      <c r="B35" s="730" t="s">
        <v>592</v>
      </c>
      <c r="C35" s="731">
        <v>0.1953</v>
      </c>
      <c r="D35" s="731">
        <v>7.2579999999999992E-2</v>
      </c>
      <c r="E35" s="731"/>
      <c r="F35" s="731">
        <v>0.15835000000000002</v>
      </c>
      <c r="G35" s="731">
        <v>0</v>
      </c>
      <c r="H35" s="731">
        <v>0.15835000000000002</v>
      </c>
      <c r="I35" s="732" t="s">
        <v>583</v>
      </c>
      <c r="J35" s="733" t="s">
        <v>1</v>
      </c>
    </row>
    <row r="36" spans="1:10" ht="14.4" customHeight="1" x14ac:dyDescent="0.3">
      <c r="A36" s="729" t="s">
        <v>602</v>
      </c>
      <c r="B36" s="730" t="s">
        <v>604</v>
      </c>
      <c r="C36" s="731">
        <v>488.15676999999994</v>
      </c>
      <c r="D36" s="731">
        <v>514.16874000000007</v>
      </c>
      <c r="E36" s="731"/>
      <c r="F36" s="731">
        <v>804.25724999999977</v>
      </c>
      <c r="G36" s="731">
        <v>563</v>
      </c>
      <c r="H36" s="731">
        <v>241.25724999999977</v>
      </c>
      <c r="I36" s="732">
        <v>1.4285208703374774</v>
      </c>
      <c r="J36" s="733" t="s">
        <v>600</v>
      </c>
    </row>
    <row r="37" spans="1:10" ht="14.4" customHeight="1" x14ac:dyDescent="0.3">
      <c r="A37" s="729" t="s">
        <v>583</v>
      </c>
      <c r="B37" s="730" t="s">
        <v>583</v>
      </c>
      <c r="C37" s="731" t="s">
        <v>583</v>
      </c>
      <c r="D37" s="731" t="s">
        <v>583</v>
      </c>
      <c r="E37" s="731"/>
      <c r="F37" s="731" t="s">
        <v>583</v>
      </c>
      <c r="G37" s="731" t="s">
        <v>583</v>
      </c>
      <c r="H37" s="731" t="s">
        <v>583</v>
      </c>
      <c r="I37" s="732" t="s">
        <v>583</v>
      </c>
      <c r="J37" s="733" t="s">
        <v>601</v>
      </c>
    </row>
    <row r="38" spans="1:10" ht="14.4" customHeight="1" x14ac:dyDescent="0.3">
      <c r="A38" s="729" t="s">
        <v>605</v>
      </c>
      <c r="B38" s="730" t="s">
        <v>606</v>
      </c>
      <c r="C38" s="731" t="s">
        <v>583</v>
      </c>
      <c r="D38" s="731" t="s">
        <v>583</v>
      </c>
      <c r="E38" s="731"/>
      <c r="F38" s="731" t="s">
        <v>583</v>
      </c>
      <c r="G38" s="731" t="s">
        <v>583</v>
      </c>
      <c r="H38" s="731" t="s">
        <v>583</v>
      </c>
      <c r="I38" s="732" t="s">
        <v>583</v>
      </c>
      <c r="J38" s="733" t="s">
        <v>0</v>
      </c>
    </row>
    <row r="39" spans="1:10" ht="14.4" customHeight="1" x14ac:dyDescent="0.3">
      <c r="A39" s="729" t="s">
        <v>605</v>
      </c>
      <c r="B39" s="730" t="s">
        <v>590</v>
      </c>
      <c r="C39" s="731">
        <v>0</v>
      </c>
      <c r="D39" s="731">
        <v>27.749040000000001</v>
      </c>
      <c r="E39" s="731"/>
      <c r="F39" s="731">
        <v>15.18</v>
      </c>
      <c r="G39" s="731">
        <v>24</v>
      </c>
      <c r="H39" s="731">
        <v>-8.82</v>
      </c>
      <c r="I39" s="732">
        <v>0.63249999999999995</v>
      </c>
      <c r="J39" s="733" t="s">
        <v>1</v>
      </c>
    </row>
    <row r="40" spans="1:10" ht="14.4" customHeight="1" x14ac:dyDescent="0.3">
      <c r="A40" s="729" t="s">
        <v>605</v>
      </c>
      <c r="B40" s="730" t="s">
        <v>607</v>
      </c>
      <c r="C40" s="731">
        <v>0</v>
      </c>
      <c r="D40" s="731">
        <v>27.749040000000001</v>
      </c>
      <c r="E40" s="731"/>
      <c r="F40" s="731">
        <v>15.18</v>
      </c>
      <c r="G40" s="731">
        <v>24</v>
      </c>
      <c r="H40" s="731">
        <v>-8.82</v>
      </c>
      <c r="I40" s="732">
        <v>0.63249999999999995</v>
      </c>
      <c r="J40" s="733" t="s">
        <v>600</v>
      </c>
    </row>
    <row r="41" spans="1:10" ht="14.4" customHeight="1" x14ac:dyDescent="0.3">
      <c r="A41" s="729" t="s">
        <v>583</v>
      </c>
      <c r="B41" s="730" t="s">
        <v>583</v>
      </c>
      <c r="C41" s="731" t="s">
        <v>583</v>
      </c>
      <c r="D41" s="731" t="s">
        <v>583</v>
      </c>
      <c r="E41" s="731"/>
      <c r="F41" s="731" t="s">
        <v>583</v>
      </c>
      <c r="G41" s="731" t="s">
        <v>583</v>
      </c>
      <c r="H41" s="731" t="s">
        <v>583</v>
      </c>
      <c r="I41" s="732" t="s">
        <v>583</v>
      </c>
      <c r="J41" s="733" t="s">
        <v>601</v>
      </c>
    </row>
    <row r="42" spans="1:10" ht="14.4" customHeight="1" x14ac:dyDescent="0.3">
      <c r="A42" s="729" t="s">
        <v>581</v>
      </c>
      <c r="B42" s="730" t="s">
        <v>595</v>
      </c>
      <c r="C42" s="731">
        <v>1072.5343599999999</v>
      </c>
      <c r="D42" s="731">
        <v>963.64184999999998</v>
      </c>
      <c r="E42" s="731"/>
      <c r="F42" s="731">
        <v>1198.8255299999996</v>
      </c>
      <c r="G42" s="731">
        <v>1001</v>
      </c>
      <c r="H42" s="731">
        <v>197.82552999999962</v>
      </c>
      <c r="I42" s="732">
        <v>1.1976279020979017</v>
      </c>
      <c r="J42" s="733" t="s">
        <v>596</v>
      </c>
    </row>
  </sheetData>
  <mergeCells count="3">
    <mergeCell ref="F3:I3"/>
    <mergeCell ref="C4:D4"/>
    <mergeCell ref="A1:I1"/>
  </mergeCells>
  <conditionalFormatting sqref="F18 F43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2">
    <cfRule type="expression" dxfId="66" priority="5">
      <formula>$H19&gt;0</formula>
    </cfRule>
  </conditionalFormatting>
  <conditionalFormatting sqref="A19:A42">
    <cfRule type="expression" dxfId="65" priority="2">
      <formula>AND($J19&lt;&gt;"mezeraKL",$J19&lt;&gt;"")</formula>
    </cfRule>
  </conditionalFormatting>
  <conditionalFormatting sqref="I19:I42">
    <cfRule type="expression" dxfId="64" priority="6">
      <formula>$I19&gt;1</formula>
    </cfRule>
  </conditionalFormatting>
  <conditionalFormatting sqref="B19:B42">
    <cfRule type="expression" dxfId="63" priority="1">
      <formula>OR($J19="NS",$J19="SumaNS",$J19="Účet")</formula>
    </cfRule>
  </conditionalFormatting>
  <conditionalFormatting sqref="A19:D42 F19:I42">
    <cfRule type="expression" dxfId="62" priority="8">
      <formula>AND($J19&lt;&gt;"",$J19&lt;&gt;"mezeraKL")</formula>
    </cfRule>
  </conditionalFormatting>
  <conditionalFormatting sqref="B19:D42 F19:I42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2 F19:I42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332.6600190606452</v>
      </c>
      <c r="M3" s="203">
        <f>SUBTOTAL(9,M5:M1048576)</f>
        <v>3542.9</v>
      </c>
      <c r="N3" s="204">
        <f>SUBTOTAL(9,N5:N1048576)</f>
        <v>1178581.1815299599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581</v>
      </c>
      <c r="B5" s="741" t="s">
        <v>582</v>
      </c>
      <c r="C5" s="742" t="s">
        <v>597</v>
      </c>
      <c r="D5" s="743" t="s">
        <v>598</v>
      </c>
      <c r="E5" s="744">
        <v>50113001</v>
      </c>
      <c r="F5" s="743" t="s">
        <v>608</v>
      </c>
      <c r="G5" s="742" t="s">
        <v>609</v>
      </c>
      <c r="H5" s="742">
        <v>100362</v>
      </c>
      <c r="I5" s="742">
        <v>362</v>
      </c>
      <c r="J5" s="742" t="s">
        <v>610</v>
      </c>
      <c r="K5" s="742" t="s">
        <v>611</v>
      </c>
      <c r="L5" s="745">
        <v>72.919999999999959</v>
      </c>
      <c r="M5" s="745">
        <v>1</v>
      </c>
      <c r="N5" s="746">
        <v>72.919999999999959</v>
      </c>
    </row>
    <row r="6" spans="1:14" ht="14.4" customHeight="1" x14ac:dyDescent="0.3">
      <c r="A6" s="747" t="s">
        <v>581</v>
      </c>
      <c r="B6" s="748" t="s">
        <v>582</v>
      </c>
      <c r="C6" s="749" t="s">
        <v>597</v>
      </c>
      <c r="D6" s="750" t="s">
        <v>598</v>
      </c>
      <c r="E6" s="751">
        <v>50113001</v>
      </c>
      <c r="F6" s="750" t="s">
        <v>608</v>
      </c>
      <c r="G6" s="749" t="s">
        <v>609</v>
      </c>
      <c r="H6" s="749">
        <v>845008</v>
      </c>
      <c r="I6" s="749">
        <v>107806</v>
      </c>
      <c r="J6" s="749" t="s">
        <v>612</v>
      </c>
      <c r="K6" s="749" t="s">
        <v>613</v>
      </c>
      <c r="L6" s="752">
        <v>63.110000000000007</v>
      </c>
      <c r="M6" s="752">
        <v>29</v>
      </c>
      <c r="N6" s="753">
        <v>1830.1900000000003</v>
      </c>
    </row>
    <row r="7" spans="1:14" ht="14.4" customHeight="1" x14ac:dyDescent="0.3">
      <c r="A7" s="747" t="s">
        <v>581</v>
      </c>
      <c r="B7" s="748" t="s">
        <v>582</v>
      </c>
      <c r="C7" s="749" t="s">
        <v>597</v>
      </c>
      <c r="D7" s="750" t="s">
        <v>598</v>
      </c>
      <c r="E7" s="751">
        <v>50113001</v>
      </c>
      <c r="F7" s="750" t="s">
        <v>608</v>
      </c>
      <c r="G7" s="749" t="s">
        <v>609</v>
      </c>
      <c r="H7" s="749">
        <v>202701</v>
      </c>
      <c r="I7" s="749">
        <v>202701</v>
      </c>
      <c r="J7" s="749" t="s">
        <v>612</v>
      </c>
      <c r="K7" s="749" t="s">
        <v>614</v>
      </c>
      <c r="L7" s="752">
        <v>132.63750000000002</v>
      </c>
      <c r="M7" s="752">
        <v>4</v>
      </c>
      <c r="N7" s="753">
        <v>530.55000000000007</v>
      </c>
    </row>
    <row r="8" spans="1:14" ht="14.4" customHeight="1" x14ac:dyDescent="0.3">
      <c r="A8" s="747" t="s">
        <v>581</v>
      </c>
      <c r="B8" s="748" t="s">
        <v>582</v>
      </c>
      <c r="C8" s="749" t="s">
        <v>597</v>
      </c>
      <c r="D8" s="750" t="s">
        <v>598</v>
      </c>
      <c r="E8" s="751">
        <v>50113001</v>
      </c>
      <c r="F8" s="750" t="s">
        <v>608</v>
      </c>
      <c r="G8" s="749" t="s">
        <v>609</v>
      </c>
      <c r="H8" s="749">
        <v>185728</v>
      </c>
      <c r="I8" s="749">
        <v>185728</v>
      </c>
      <c r="J8" s="749" t="s">
        <v>615</v>
      </c>
      <c r="K8" s="749" t="s">
        <v>616</v>
      </c>
      <c r="L8" s="752">
        <v>68.95</v>
      </c>
      <c r="M8" s="752">
        <v>1</v>
      </c>
      <c r="N8" s="753">
        <v>68.95</v>
      </c>
    </row>
    <row r="9" spans="1:14" ht="14.4" customHeight="1" x14ac:dyDescent="0.3">
      <c r="A9" s="747" t="s">
        <v>581</v>
      </c>
      <c r="B9" s="748" t="s">
        <v>582</v>
      </c>
      <c r="C9" s="749" t="s">
        <v>597</v>
      </c>
      <c r="D9" s="750" t="s">
        <v>598</v>
      </c>
      <c r="E9" s="751">
        <v>50113001</v>
      </c>
      <c r="F9" s="750" t="s">
        <v>608</v>
      </c>
      <c r="G9" s="749" t="s">
        <v>609</v>
      </c>
      <c r="H9" s="749">
        <v>176954</v>
      </c>
      <c r="I9" s="749">
        <v>176954</v>
      </c>
      <c r="J9" s="749" t="s">
        <v>617</v>
      </c>
      <c r="K9" s="749" t="s">
        <v>618</v>
      </c>
      <c r="L9" s="752">
        <v>94.456666666666663</v>
      </c>
      <c r="M9" s="752">
        <v>6</v>
      </c>
      <c r="N9" s="753">
        <v>566.74</v>
      </c>
    </row>
    <row r="10" spans="1:14" ht="14.4" customHeight="1" x14ac:dyDescent="0.3">
      <c r="A10" s="747" t="s">
        <v>581</v>
      </c>
      <c r="B10" s="748" t="s">
        <v>582</v>
      </c>
      <c r="C10" s="749" t="s">
        <v>597</v>
      </c>
      <c r="D10" s="750" t="s">
        <v>598</v>
      </c>
      <c r="E10" s="751">
        <v>50113001</v>
      </c>
      <c r="F10" s="750" t="s">
        <v>608</v>
      </c>
      <c r="G10" s="749" t="s">
        <v>609</v>
      </c>
      <c r="H10" s="749">
        <v>167547</v>
      </c>
      <c r="I10" s="749">
        <v>67547</v>
      </c>
      <c r="J10" s="749" t="s">
        <v>619</v>
      </c>
      <c r="K10" s="749" t="s">
        <v>620</v>
      </c>
      <c r="L10" s="752">
        <v>47.12</v>
      </c>
      <c r="M10" s="752">
        <v>2</v>
      </c>
      <c r="N10" s="753">
        <v>94.24</v>
      </c>
    </row>
    <row r="11" spans="1:14" ht="14.4" customHeight="1" x14ac:dyDescent="0.3">
      <c r="A11" s="747" t="s">
        <v>581</v>
      </c>
      <c r="B11" s="748" t="s">
        <v>582</v>
      </c>
      <c r="C11" s="749" t="s">
        <v>597</v>
      </c>
      <c r="D11" s="750" t="s">
        <v>598</v>
      </c>
      <c r="E11" s="751">
        <v>50113001</v>
      </c>
      <c r="F11" s="750" t="s">
        <v>608</v>
      </c>
      <c r="G11" s="749" t="s">
        <v>621</v>
      </c>
      <c r="H11" s="749">
        <v>127272</v>
      </c>
      <c r="I11" s="749">
        <v>127272</v>
      </c>
      <c r="J11" s="749" t="s">
        <v>622</v>
      </c>
      <c r="K11" s="749" t="s">
        <v>623</v>
      </c>
      <c r="L11" s="752">
        <v>48.6</v>
      </c>
      <c r="M11" s="752">
        <v>1</v>
      </c>
      <c r="N11" s="753">
        <v>48.6</v>
      </c>
    </row>
    <row r="12" spans="1:14" ht="14.4" customHeight="1" x14ac:dyDescent="0.3">
      <c r="A12" s="747" t="s">
        <v>581</v>
      </c>
      <c r="B12" s="748" t="s">
        <v>582</v>
      </c>
      <c r="C12" s="749" t="s">
        <v>597</v>
      </c>
      <c r="D12" s="750" t="s">
        <v>598</v>
      </c>
      <c r="E12" s="751">
        <v>50113001</v>
      </c>
      <c r="F12" s="750" t="s">
        <v>608</v>
      </c>
      <c r="G12" s="749" t="s">
        <v>609</v>
      </c>
      <c r="H12" s="749">
        <v>194920</v>
      </c>
      <c r="I12" s="749">
        <v>94920</v>
      </c>
      <c r="J12" s="749" t="s">
        <v>624</v>
      </c>
      <c r="K12" s="749" t="s">
        <v>625</v>
      </c>
      <c r="L12" s="752">
        <v>74.666666666666671</v>
      </c>
      <c r="M12" s="752">
        <v>3</v>
      </c>
      <c r="N12" s="753">
        <v>224.00000000000003</v>
      </c>
    </row>
    <row r="13" spans="1:14" ht="14.4" customHeight="1" x14ac:dyDescent="0.3">
      <c r="A13" s="747" t="s">
        <v>581</v>
      </c>
      <c r="B13" s="748" t="s">
        <v>582</v>
      </c>
      <c r="C13" s="749" t="s">
        <v>597</v>
      </c>
      <c r="D13" s="750" t="s">
        <v>598</v>
      </c>
      <c r="E13" s="751">
        <v>50113001</v>
      </c>
      <c r="F13" s="750" t="s">
        <v>608</v>
      </c>
      <c r="G13" s="749" t="s">
        <v>609</v>
      </c>
      <c r="H13" s="749">
        <v>845369</v>
      </c>
      <c r="I13" s="749">
        <v>107987</v>
      </c>
      <c r="J13" s="749" t="s">
        <v>626</v>
      </c>
      <c r="K13" s="749" t="s">
        <v>627</v>
      </c>
      <c r="L13" s="752">
        <v>112.28000000000003</v>
      </c>
      <c r="M13" s="752">
        <v>9</v>
      </c>
      <c r="N13" s="753">
        <v>1010.5200000000002</v>
      </c>
    </row>
    <row r="14" spans="1:14" ht="14.4" customHeight="1" x14ac:dyDescent="0.3">
      <c r="A14" s="747" t="s">
        <v>581</v>
      </c>
      <c r="B14" s="748" t="s">
        <v>582</v>
      </c>
      <c r="C14" s="749" t="s">
        <v>597</v>
      </c>
      <c r="D14" s="750" t="s">
        <v>598</v>
      </c>
      <c r="E14" s="751">
        <v>50113001</v>
      </c>
      <c r="F14" s="750" t="s">
        <v>608</v>
      </c>
      <c r="G14" s="749" t="s">
        <v>609</v>
      </c>
      <c r="H14" s="749">
        <v>123342</v>
      </c>
      <c r="I14" s="749">
        <v>23342</v>
      </c>
      <c r="J14" s="749" t="s">
        <v>628</v>
      </c>
      <c r="K14" s="749" t="s">
        <v>629</v>
      </c>
      <c r="L14" s="752">
        <v>618.95000000000005</v>
      </c>
      <c r="M14" s="752">
        <v>2</v>
      </c>
      <c r="N14" s="753">
        <v>1237.9000000000001</v>
      </c>
    </row>
    <row r="15" spans="1:14" ht="14.4" customHeight="1" x14ac:dyDescent="0.3">
      <c r="A15" s="747" t="s">
        <v>581</v>
      </c>
      <c r="B15" s="748" t="s">
        <v>582</v>
      </c>
      <c r="C15" s="749" t="s">
        <v>597</v>
      </c>
      <c r="D15" s="750" t="s">
        <v>598</v>
      </c>
      <c r="E15" s="751">
        <v>50113001</v>
      </c>
      <c r="F15" s="750" t="s">
        <v>608</v>
      </c>
      <c r="G15" s="749" t="s">
        <v>609</v>
      </c>
      <c r="H15" s="749">
        <v>196610</v>
      </c>
      <c r="I15" s="749">
        <v>96610</v>
      </c>
      <c r="J15" s="749" t="s">
        <v>630</v>
      </c>
      <c r="K15" s="749" t="s">
        <v>631</v>
      </c>
      <c r="L15" s="752">
        <v>46.379999999999995</v>
      </c>
      <c r="M15" s="752">
        <v>3</v>
      </c>
      <c r="N15" s="753">
        <v>139.13999999999999</v>
      </c>
    </row>
    <row r="16" spans="1:14" ht="14.4" customHeight="1" x14ac:dyDescent="0.3">
      <c r="A16" s="747" t="s">
        <v>581</v>
      </c>
      <c r="B16" s="748" t="s">
        <v>582</v>
      </c>
      <c r="C16" s="749" t="s">
        <v>597</v>
      </c>
      <c r="D16" s="750" t="s">
        <v>598</v>
      </c>
      <c r="E16" s="751">
        <v>50113001</v>
      </c>
      <c r="F16" s="750" t="s">
        <v>608</v>
      </c>
      <c r="G16" s="749" t="s">
        <v>609</v>
      </c>
      <c r="H16" s="749">
        <v>169789</v>
      </c>
      <c r="I16" s="749">
        <v>69789</v>
      </c>
      <c r="J16" s="749" t="s">
        <v>632</v>
      </c>
      <c r="K16" s="749" t="s">
        <v>633</v>
      </c>
      <c r="L16" s="752">
        <v>21.880000000000003</v>
      </c>
      <c r="M16" s="752">
        <v>144</v>
      </c>
      <c r="N16" s="753">
        <v>3150.7200000000003</v>
      </c>
    </row>
    <row r="17" spans="1:14" ht="14.4" customHeight="1" x14ac:dyDescent="0.3">
      <c r="A17" s="747" t="s">
        <v>581</v>
      </c>
      <c r="B17" s="748" t="s">
        <v>582</v>
      </c>
      <c r="C17" s="749" t="s">
        <v>597</v>
      </c>
      <c r="D17" s="750" t="s">
        <v>598</v>
      </c>
      <c r="E17" s="751">
        <v>50113001</v>
      </c>
      <c r="F17" s="750" t="s">
        <v>608</v>
      </c>
      <c r="G17" s="749" t="s">
        <v>609</v>
      </c>
      <c r="H17" s="749">
        <v>208456</v>
      </c>
      <c r="I17" s="749">
        <v>208456</v>
      </c>
      <c r="J17" s="749" t="s">
        <v>634</v>
      </c>
      <c r="K17" s="749" t="s">
        <v>635</v>
      </c>
      <c r="L17" s="752">
        <v>738.54</v>
      </c>
      <c r="M17" s="752">
        <v>0.15</v>
      </c>
      <c r="N17" s="753">
        <v>110.78099999999999</v>
      </c>
    </row>
    <row r="18" spans="1:14" ht="14.4" customHeight="1" x14ac:dyDescent="0.3">
      <c r="A18" s="747" t="s">
        <v>581</v>
      </c>
      <c r="B18" s="748" t="s">
        <v>582</v>
      </c>
      <c r="C18" s="749" t="s">
        <v>597</v>
      </c>
      <c r="D18" s="750" t="s">
        <v>598</v>
      </c>
      <c r="E18" s="751">
        <v>50113001</v>
      </c>
      <c r="F18" s="750" t="s">
        <v>608</v>
      </c>
      <c r="G18" s="749" t="s">
        <v>609</v>
      </c>
      <c r="H18" s="749">
        <v>203805</v>
      </c>
      <c r="I18" s="749">
        <v>203805</v>
      </c>
      <c r="J18" s="749" t="s">
        <v>636</v>
      </c>
      <c r="K18" s="749" t="s">
        <v>637</v>
      </c>
      <c r="L18" s="752">
        <v>602.76</v>
      </c>
      <c r="M18" s="752">
        <v>1</v>
      </c>
      <c r="N18" s="753">
        <v>602.76</v>
      </c>
    </row>
    <row r="19" spans="1:14" ht="14.4" customHeight="1" x14ac:dyDescent="0.3">
      <c r="A19" s="747" t="s">
        <v>581</v>
      </c>
      <c r="B19" s="748" t="s">
        <v>582</v>
      </c>
      <c r="C19" s="749" t="s">
        <v>597</v>
      </c>
      <c r="D19" s="750" t="s">
        <v>598</v>
      </c>
      <c r="E19" s="751">
        <v>50113001</v>
      </c>
      <c r="F19" s="750" t="s">
        <v>608</v>
      </c>
      <c r="G19" s="749" t="s">
        <v>609</v>
      </c>
      <c r="H19" s="749">
        <v>162320</v>
      </c>
      <c r="I19" s="749">
        <v>62320</v>
      </c>
      <c r="J19" s="749" t="s">
        <v>638</v>
      </c>
      <c r="K19" s="749" t="s">
        <v>639</v>
      </c>
      <c r="L19" s="752">
        <v>75.960000000000008</v>
      </c>
      <c r="M19" s="752">
        <v>1</v>
      </c>
      <c r="N19" s="753">
        <v>75.960000000000008</v>
      </c>
    </row>
    <row r="20" spans="1:14" ht="14.4" customHeight="1" x14ac:dyDescent="0.3">
      <c r="A20" s="747" t="s">
        <v>581</v>
      </c>
      <c r="B20" s="748" t="s">
        <v>582</v>
      </c>
      <c r="C20" s="749" t="s">
        <v>597</v>
      </c>
      <c r="D20" s="750" t="s">
        <v>598</v>
      </c>
      <c r="E20" s="751">
        <v>50113001</v>
      </c>
      <c r="F20" s="750" t="s">
        <v>608</v>
      </c>
      <c r="G20" s="749" t="s">
        <v>609</v>
      </c>
      <c r="H20" s="749">
        <v>993603</v>
      </c>
      <c r="I20" s="749">
        <v>0</v>
      </c>
      <c r="J20" s="749" t="s">
        <v>640</v>
      </c>
      <c r="K20" s="749" t="s">
        <v>583</v>
      </c>
      <c r="L20" s="752">
        <v>178.41</v>
      </c>
      <c r="M20" s="752">
        <v>5</v>
      </c>
      <c r="N20" s="753">
        <v>892.05</v>
      </c>
    </row>
    <row r="21" spans="1:14" ht="14.4" customHeight="1" x14ac:dyDescent="0.3">
      <c r="A21" s="747" t="s">
        <v>581</v>
      </c>
      <c r="B21" s="748" t="s">
        <v>582</v>
      </c>
      <c r="C21" s="749" t="s">
        <v>597</v>
      </c>
      <c r="D21" s="750" t="s">
        <v>598</v>
      </c>
      <c r="E21" s="751">
        <v>50113001</v>
      </c>
      <c r="F21" s="750" t="s">
        <v>608</v>
      </c>
      <c r="G21" s="749" t="s">
        <v>621</v>
      </c>
      <c r="H21" s="749">
        <v>158692</v>
      </c>
      <c r="I21" s="749">
        <v>158692</v>
      </c>
      <c r="J21" s="749" t="s">
        <v>641</v>
      </c>
      <c r="K21" s="749" t="s">
        <v>642</v>
      </c>
      <c r="L21" s="752">
        <v>26.150000000000006</v>
      </c>
      <c r="M21" s="752">
        <v>1</v>
      </c>
      <c r="N21" s="753">
        <v>26.150000000000006</v>
      </c>
    </row>
    <row r="22" spans="1:14" ht="14.4" customHeight="1" x14ac:dyDescent="0.3">
      <c r="A22" s="747" t="s">
        <v>581</v>
      </c>
      <c r="B22" s="748" t="s">
        <v>582</v>
      </c>
      <c r="C22" s="749" t="s">
        <v>597</v>
      </c>
      <c r="D22" s="750" t="s">
        <v>598</v>
      </c>
      <c r="E22" s="751">
        <v>50113001</v>
      </c>
      <c r="F22" s="750" t="s">
        <v>608</v>
      </c>
      <c r="G22" s="749" t="s">
        <v>609</v>
      </c>
      <c r="H22" s="749">
        <v>199466</v>
      </c>
      <c r="I22" s="749">
        <v>199466</v>
      </c>
      <c r="J22" s="749" t="s">
        <v>643</v>
      </c>
      <c r="K22" s="749" t="s">
        <v>644</v>
      </c>
      <c r="L22" s="752">
        <v>112.52000000000004</v>
      </c>
      <c r="M22" s="752">
        <v>1</v>
      </c>
      <c r="N22" s="753">
        <v>112.52000000000004</v>
      </c>
    </row>
    <row r="23" spans="1:14" ht="14.4" customHeight="1" x14ac:dyDescent="0.3">
      <c r="A23" s="747" t="s">
        <v>581</v>
      </c>
      <c r="B23" s="748" t="s">
        <v>582</v>
      </c>
      <c r="C23" s="749" t="s">
        <v>597</v>
      </c>
      <c r="D23" s="750" t="s">
        <v>598</v>
      </c>
      <c r="E23" s="751">
        <v>50113001</v>
      </c>
      <c r="F23" s="750" t="s">
        <v>608</v>
      </c>
      <c r="G23" s="749" t="s">
        <v>621</v>
      </c>
      <c r="H23" s="749">
        <v>130543</v>
      </c>
      <c r="I23" s="749">
        <v>30543</v>
      </c>
      <c r="J23" s="749" t="s">
        <v>645</v>
      </c>
      <c r="K23" s="749" t="s">
        <v>646</v>
      </c>
      <c r="L23" s="752">
        <v>57.84</v>
      </c>
      <c r="M23" s="752">
        <v>1</v>
      </c>
      <c r="N23" s="753">
        <v>57.84</v>
      </c>
    </row>
    <row r="24" spans="1:14" ht="14.4" customHeight="1" x14ac:dyDescent="0.3">
      <c r="A24" s="747" t="s">
        <v>581</v>
      </c>
      <c r="B24" s="748" t="s">
        <v>582</v>
      </c>
      <c r="C24" s="749" t="s">
        <v>597</v>
      </c>
      <c r="D24" s="750" t="s">
        <v>598</v>
      </c>
      <c r="E24" s="751">
        <v>50113001</v>
      </c>
      <c r="F24" s="750" t="s">
        <v>608</v>
      </c>
      <c r="G24" s="749" t="s">
        <v>609</v>
      </c>
      <c r="H24" s="749">
        <v>100407</v>
      </c>
      <c r="I24" s="749">
        <v>407</v>
      </c>
      <c r="J24" s="749" t="s">
        <v>647</v>
      </c>
      <c r="K24" s="749" t="s">
        <v>648</v>
      </c>
      <c r="L24" s="752">
        <v>185.24</v>
      </c>
      <c r="M24" s="752">
        <v>1</v>
      </c>
      <c r="N24" s="753">
        <v>185.24</v>
      </c>
    </row>
    <row r="25" spans="1:14" ht="14.4" customHeight="1" x14ac:dyDescent="0.3">
      <c r="A25" s="747" t="s">
        <v>581</v>
      </c>
      <c r="B25" s="748" t="s">
        <v>582</v>
      </c>
      <c r="C25" s="749" t="s">
        <v>597</v>
      </c>
      <c r="D25" s="750" t="s">
        <v>598</v>
      </c>
      <c r="E25" s="751">
        <v>50113001</v>
      </c>
      <c r="F25" s="750" t="s">
        <v>608</v>
      </c>
      <c r="G25" s="749" t="s">
        <v>609</v>
      </c>
      <c r="H25" s="749">
        <v>149317</v>
      </c>
      <c r="I25" s="749">
        <v>49317</v>
      </c>
      <c r="J25" s="749" t="s">
        <v>649</v>
      </c>
      <c r="K25" s="749" t="s">
        <v>650</v>
      </c>
      <c r="L25" s="752">
        <v>299.00200000000001</v>
      </c>
      <c r="M25" s="752">
        <v>1</v>
      </c>
      <c r="N25" s="753">
        <v>299.00200000000001</v>
      </c>
    </row>
    <row r="26" spans="1:14" ht="14.4" customHeight="1" x14ac:dyDescent="0.3">
      <c r="A26" s="747" t="s">
        <v>581</v>
      </c>
      <c r="B26" s="748" t="s">
        <v>582</v>
      </c>
      <c r="C26" s="749" t="s">
        <v>597</v>
      </c>
      <c r="D26" s="750" t="s">
        <v>598</v>
      </c>
      <c r="E26" s="751">
        <v>50113001</v>
      </c>
      <c r="F26" s="750" t="s">
        <v>608</v>
      </c>
      <c r="G26" s="749" t="s">
        <v>609</v>
      </c>
      <c r="H26" s="749">
        <v>137275</v>
      </c>
      <c r="I26" s="749">
        <v>137275</v>
      </c>
      <c r="J26" s="749" t="s">
        <v>651</v>
      </c>
      <c r="K26" s="749" t="s">
        <v>652</v>
      </c>
      <c r="L26" s="752">
        <v>1055.8900000000003</v>
      </c>
      <c r="M26" s="752">
        <v>1</v>
      </c>
      <c r="N26" s="753">
        <v>1055.8900000000003</v>
      </c>
    </row>
    <row r="27" spans="1:14" ht="14.4" customHeight="1" x14ac:dyDescent="0.3">
      <c r="A27" s="747" t="s">
        <v>581</v>
      </c>
      <c r="B27" s="748" t="s">
        <v>582</v>
      </c>
      <c r="C27" s="749" t="s">
        <v>597</v>
      </c>
      <c r="D27" s="750" t="s">
        <v>598</v>
      </c>
      <c r="E27" s="751">
        <v>50113001</v>
      </c>
      <c r="F27" s="750" t="s">
        <v>608</v>
      </c>
      <c r="G27" s="749" t="s">
        <v>609</v>
      </c>
      <c r="H27" s="749">
        <v>164888</v>
      </c>
      <c r="I27" s="749">
        <v>164888</v>
      </c>
      <c r="J27" s="749" t="s">
        <v>653</v>
      </c>
      <c r="K27" s="749" t="s">
        <v>654</v>
      </c>
      <c r="L27" s="752">
        <v>233.44999999999996</v>
      </c>
      <c r="M27" s="752">
        <v>1</v>
      </c>
      <c r="N27" s="753">
        <v>233.44999999999996</v>
      </c>
    </row>
    <row r="28" spans="1:14" ht="14.4" customHeight="1" x14ac:dyDescent="0.3">
      <c r="A28" s="747" t="s">
        <v>581</v>
      </c>
      <c r="B28" s="748" t="s">
        <v>582</v>
      </c>
      <c r="C28" s="749" t="s">
        <v>597</v>
      </c>
      <c r="D28" s="750" t="s">
        <v>598</v>
      </c>
      <c r="E28" s="751">
        <v>50113001</v>
      </c>
      <c r="F28" s="750" t="s">
        <v>608</v>
      </c>
      <c r="G28" s="749" t="s">
        <v>609</v>
      </c>
      <c r="H28" s="749">
        <v>230409</v>
      </c>
      <c r="I28" s="749">
        <v>230409</v>
      </c>
      <c r="J28" s="749" t="s">
        <v>655</v>
      </c>
      <c r="K28" s="749" t="s">
        <v>656</v>
      </c>
      <c r="L28" s="752">
        <v>19.875</v>
      </c>
      <c r="M28" s="752">
        <v>2</v>
      </c>
      <c r="N28" s="753">
        <v>39.75</v>
      </c>
    </row>
    <row r="29" spans="1:14" ht="14.4" customHeight="1" x14ac:dyDescent="0.3">
      <c r="A29" s="747" t="s">
        <v>581</v>
      </c>
      <c r="B29" s="748" t="s">
        <v>582</v>
      </c>
      <c r="C29" s="749" t="s">
        <v>597</v>
      </c>
      <c r="D29" s="750" t="s">
        <v>598</v>
      </c>
      <c r="E29" s="751">
        <v>50113001</v>
      </c>
      <c r="F29" s="750" t="s">
        <v>608</v>
      </c>
      <c r="G29" s="749" t="s">
        <v>609</v>
      </c>
      <c r="H29" s="749">
        <v>207940</v>
      </c>
      <c r="I29" s="749">
        <v>207940</v>
      </c>
      <c r="J29" s="749" t="s">
        <v>657</v>
      </c>
      <c r="K29" s="749" t="s">
        <v>658</v>
      </c>
      <c r="L29" s="752">
        <v>73.150000000000006</v>
      </c>
      <c r="M29" s="752">
        <v>2</v>
      </c>
      <c r="N29" s="753">
        <v>146.30000000000001</v>
      </c>
    </row>
    <row r="30" spans="1:14" ht="14.4" customHeight="1" x14ac:dyDescent="0.3">
      <c r="A30" s="747" t="s">
        <v>581</v>
      </c>
      <c r="B30" s="748" t="s">
        <v>582</v>
      </c>
      <c r="C30" s="749" t="s">
        <v>597</v>
      </c>
      <c r="D30" s="750" t="s">
        <v>598</v>
      </c>
      <c r="E30" s="751">
        <v>50113001</v>
      </c>
      <c r="F30" s="750" t="s">
        <v>608</v>
      </c>
      <c r="G30" s="749" t="s">
        <v>609</v>
      </c>
      <c r="H30" s="749">
        <v>184284</v>
      </c>
      <c r="I30" s="749">
        <v>184284</v>
      </c>
      <c r="J30" s="749" t="s">
        <v>659</v>
      </c>
      <c r="K30" s="749" t="s">
        <v>660</v>
      </c>
      <c r="L30" s="752">
        <v>146.47999999999996</v>
      </c>
      <c r="M30" s="752">
        <v>1</v>
      </c>
      <c r="N30" s="753">
        <v>146.47999999999996</v>
      </c>
    </row>
    <row r="31" spans="1:14" ht="14.4" customHeight="1" x14ac:dyDescent="0.3">
      <c r="A31" s="747" t="s">
        <v>581</v>
      </c>
      <c r="B31" s="748" t="s">
        <v>582</v>
      </c>
      <c r="C31" s="749" t="s">
        <v>597</v>
      </c>
      <c r="D31" s="750" t="s">
        <v>598</v>
      </c>
      <c r="E31" s="751">
        <v>50113001</v>
      </c>
      <c r="F31" s="750" t="s">
        <v>608</v>
      </c>
      <c r="G31" s="749" t="s">
        <v>621</v>
      </c>
      <c r="H31" s="749">
        <v>214427</v>
      </c>
      <c r="I31" s="749">
        <v>214427</v>
      </c>
      <c r="J31" s="749" t="s">
        <v>661</v>
      </c>
      <c r="K31" s="749" t="s">
        <v>662</v>
      </c>
      <c r="L31" s="752">
        <v>16.580000000000002</v>
      </c>
      <c r="M31" s="752">
        <v>30</v>
      </c>
      <c r="N31" s="753">
        <v>497.40000000000003</v>
      </c>
    </row>
    <row r="32" spans="1:14" ht="14.4" customHeight="1" x14ac:dyDescent="0.3">
      <c r="A32" s="747" t="s">
        <v>581</v>
      </c>
      <c r="B32" s="748" t="s">
        <v>582</v>
      </c>
      <c r="C32" s="749" t="s">
        <v>597</v>
      </c>
      <c r="D32" s="750" t="s">
        <v>598</v>
      </c>
      <c r="E32" s="751">
        <v>50113001</v>
      </c>
      <c r="F32" s="750" t="s">
        <v>608</v>
      </c>
      <c r="G32" s="749" t="s">
        <v>621</v>
      </c>
      <c r="H32" s="749">
        <v>848765</v>
      </c>
      <c r="I32" s="749">
        <v>107938</v>
      </c>
      <c r="J32" s="749" t="s">
        <v>663</v>
      </c>
      <c r="K32" s="749" t="s">
        <v>664</v>
      </c>
      <c r="L32" s="752">
        <v>128.44000000000003</v>
      </c>
      <c r="M32" s="752">
        <v>1</v>
      </c>
      <c r="N32" s="753">
        <v>128.44000000000003</v>
      </c>
    </row>
    <row r="33" spans="1:14" ht="14.4" customHeight="1" x14ac:dyDescent="0.3">
      <c r="A33" s="747" t="s">
        <v>581</v>
      </c>
      <c r="B33" s="748" t="s">
        <v>582</v>
      </c>
      <c r="C33" s="749" t="s">
        <v>597</v>
      </c>
      <c r="D33" s="750" t="s">
        <v>598</v>
      </c>
      <c r="E33" s="751">
        <v>50113001</v>
      </c>
      <c r="F33" s="750" t="s">
        <v>608</v>
      </c>
      <c r="G33" s="749" t="s">
        <v>609</v>
      </c>
      <c r="H33" s="749">
        <v>849053</v>
      </c>
      <c r="I33" s="749">
        <v>9999999</v>
      </c>
      <c r="J33" s="749" t="s">
        <v>665</v>
      </c>
      <c r="K33" s="749" t="s">
        <v>583</v>
      </c>
      <c r="L33" s="752">
        <v>2.5079904166132279</v>
      </c>
      <c r="M33" s="752">
        <v>23</v>
      </c>
      <c r="N33" s="753">
        <v>57.683779582104236</v>
      </c>
    </row>
    <row r="34" spans="1:14" ht="14.4" customHeight="1" x14ac:dyDescent="0.3">
      <c r="A34" s="747" t="s">
        <v>581</v>
      </c>
      <c r="B34" s="748" t="s">
        <v>582</v>
      </c>
      <c r="C34" s="749" t="s">
        <v>597</v>
      </c>
      <c r="D34" s="750" t="s">
        <v>598</v>
      </c>
      <c r="E34" s="751">
        <v>50113001</v>
      </c>
      <c r="F34" s="750" t="s">
        <v>608</v>
      </c>
      <c r="G34" s="749" t="s">
        <v>609</v>
      </c>
      <c r="H34" s="749">
        <v>193104</v>
      </c>
      <c r="I34" s="749">
        <v>93104</v>
      </c>
      <c r="J34" s="749" t="s">
        <v>666</v>
      </c>
      <c r="K34" s="749" t="s">
        <v>667</v>
      </c>
      <c r="L34" s="752">
        <v>47.136000000000003</v>
      </c>
      <c r="M34" s="752">
        <v>20</v>
      </c>
      <c r="N34" s="753">
        <v>942.72</v>
      </c>
    </row>
    <row r="35" spans="1:14" ht="14.4" customHeight="1" x14ac:dyDescent="0.3">
      <c r="A35" s="747" t="s">
        <v>581</v>
      </c>
      <c r="B35" s="748" t="s">
        <v>582</v>
      </c>
      <c r="C35" s="749" t="s">
        <v>597</v>
      </c>
      <c r="D35" s="750" t="s">
        <v>598</v>
      </c>
      <c r="E35" s="751">
        <v>50113001</v>
      </c>
      <c r="F35" s="750" t="s">
        <v>608</v>
      </c>
      <c r="G35" s="749" t="s">
        <v>609</v>
      </c>
      <c r="H35" s="749">
        <v>193105</v>
      </c>
      <c r="I35" s="749">
        <v>93105</v>
      </c>
      <c r="J35" s="749" t="s">
        <v>666</v>
      </c>
      <c r="K35" s="749" t="s">
        <v>668</v>
      </c>
      <c r="L35" s="752">
        <v>208.57000000000002</v>
      </c>
      <c r="M35" s="752">
        <v>5</v>
      </c>
      <c r="N35" s="753">
        <v>1042.8500000000001</v>
      </c>
    </row>
    <row r="36" spans="1:14" ht="14.4" customHeight="1" x14ac:dyDescent="0.3">
      <c r="A36" s="747" t="s">
        <v>581</v>
      </c>
      <c r="B36" s="748" t="s">
        <v>582</v>
      </c>
      <c r="C36" s="749" t="s">
        <v>597</v>
      </c>
      <c r="D36" s="750" t="s">
        <v>598</v>
      </c>
      <c r="E36" s="751">
        <v>50113001</v>
      </c>
      <c r="F36" s="750" t="s">
        <v>608</v>
      </c>
      <c r="G36" s="749" t="s">
        <v>621</v>
      </c>
      <c r="H36" s="749">
        <v>140536</v>
      </c>
      <c r="I36" s="749">
        <v>40536</v>
      </c>
      <c r="J36" s="749" t="s">
        <v>669</v>
      </c>
      <c r="K36" s="749" t="s">
        <v>670</v>
      </c>
      <c r="L36" s="752">
        <v>68.199999999999989</v>
      </c>
      <c r="M36" s="752">
        <v>1</v>
      </c>
      <c r="N36" s="753">
        <v>68.199999999999989</v>
      </c>
    </row>
    <row r="37" spans="1:14" ht="14.4" customHeight="1" x14ac:dyDescent="0.3">
      <c r="A37" s="747" t="s">
        <v>581</v>
      </c>
      <c r="B37" s="748" t="s">
        <v>582</v>
      </c>
      <c r="C37" s="749" t="s">
        <v>597</v>
      </c>
      <c r="D37" s="750" t="s">
        <v>598</v>
      </c>
      <c r="E37" s="751">
        <v>50113001</v>
      </c>
      <c r="F37" s="750" t="s">
        <v>608</v>
      </c>
      <c r="G37" s="749" t="s">
        <v>609</v>
      </c>
      <c r="H37" s="749">
        <v>114075</v>
      </c>
      <c r="I37" s="749">
        <v>14075</v>
      </c>
      <c r="J37" s="749" t="s">
        <v>671</v>
      </c>
      <c r="K37" s="749" t="s">
        <v>672</v>
      </c>
      <c r="L37" s="752">
        <v>294.95000000000005</v>
      </c>
      <c r="M37" s="752">
        <v>1</v>
      </c>
      <c r="N37" s="753">
        <v>294.95000000000005</v>
      </c>
    </row>
    <row r="38" spans="1:14" ht="14.4" customHeight="1" x14ac:dyDescent="0.3">
      <c r="A38" s="747" t="s">
        <v>581</v>
      </c>
      <c r="B38" s="748" t="s">
        <v>582</v>
      </c>
      <c r="C38" s="749" t="s">
        <v>597</v>
      </c>
      <c r="D38" s="750" t="s">
        <v>598</v>
      </c>
      <c r="E38" s="751">
        <v>50113001</v>
      </c>
      <c r="F38" s="750" t="s">
        <v>608</v>
      </c>
      <c r="G38" s="749" t="s">
        <v>609</v>
      </c>
      <c r="H38" s="749">
        <v>102478</v>
      </c>
      <c r="I38" s="749">
        <v>2478</v>
      </c>
      <c r="J38" s="749" t="s">
        <v>673</v>
      </c>
      <c r="K38" s="749" t="s">
        <v>674</v>
      </c>
      <c r="L38" s="752">
        <v>77.079999999999984</v>
      </c>
      <c r="M38" s="752">
        <v>1</v>
      </c>
      <c r="N38" s="753">
        <v>77.079999999999984</v>
      </c>
    </row>
    <row r="39" spans="1:14" ht="14.4" customHeight="1" x14ac:dyDescent="0.3">
      <c r="A39" s="747" t="s">
        <v>581</v>
      </c>
      <c r="B39" s="748" t="s">
        <v>582</v>
      </c>
      <c r="C39" s="749" t="s">
        <v>597</v>
      </c>
      <c r="D39" s="750" t="s">
        <v>598</v>
      </c>
      <c r="E39" s="751">
        <v>50113001</v>
      </c>
      <c r="F39" s="750" t="s">
        <v>608</v>
      </c>
      <c r="G39" s="749" t="s">
        <v>609</v>
      </c>
      <c r="H39" s="749">
        <v>230420</v>
      </c>
      <c r="I39" s="749">
        <v>230420</v>
      </c>
      <c r="J39" s="749" t="s">
        <v>673</v>
      </c>
      <c r="K39" s="749" t="s">
        <v>674</v>
      </c>
      <c r="L39" s="752">
        <v>77.095555555555563</v>
      </c>
      <c r="M39" s="752">
        <v>9</v>
      </c>
      <c r="N39" s="753">
        <v>693.86</v>
      </c>
    </row>
    <row r="40" spans="1:14" ht="14.4" customHeight="1" x14ac:dyDescent="0.3">
      <c r="A40" s="747" t="s">
        <v>581</v>
      </c>
      <c r="B40" s="748" t="s">
        <v>582</v>
      </c>
      <c r="C40" s="749" t="s">
        <v>597</v>
      </c>
      <c r="D40" s="750" t="s">
        <v>598</v>
      </c>
      <c r="E40" s="751">
        <v>50113001</v>
      </c>
      <c r="F40" s="750" t="s">
        <v>608</v>
      </c>
      <c r="G40" s="749" t="s">
        <v>609</v>
      </c>
      <c r="H40" s="749">
        <v>117011</v>
      </c>
      <c r="I40" s="749">
        <v>17011</v>
      </c>
      <c r="J40" s="749" t="s">
        <v>675</v>
      </c>
      <c r="K40" s="749" t="s">
        <v>676</v>
      </c>
      <c r="L40" s="752">
        <v>145.5</v>
      </c>
      <c r="M40" s="752">
        <v>150</v>
      </c>
      <c r="N40" s="753">
        <v>21825</v>
      </c>
    </row>
    <row r="41" spans="1:14" ht="14.4" customHeight="1" x14ac:dyDescent="0.3">
      <c r="A41" s="747" t="s">
        <v>581</v>
      </c>
      <c r="B41" s="748" t="s">
        <v>582</v>
      </c>
      <c r="C41" s="749" t="s">
        <v>597</v>
      </c>
      <c r="D41" s="750" t="s">
        <v>598</v>
      </c>
      <c r="E41" s="751">
        <v>50113001</v>
      </c>
      <c r="F41" s="750" t="s">
        <v>608</v>
      </c>
      <c r="G41" s="749" t="s">
        <v>609</v>
      </c>
      <c r="H41" s="749">
        <v>103542</v>
      </c>
      <c r="I41" s="749">
        <v>3542</v>
      </c>
      <c r="J41" s="749" t="s">
        <v>677</v>
      </c>
      <c r="K41" s="749" t="s">
        <v>678</v>
      </c>
      <c r="L41" s="752">
        <v>35.330000000000005</v>
      </c>
      <c r="M41" s="752">
        <v>1</v>
      </c>
      <c r="N41" s="753">
        <v>35.330000000000005</v>
      </c>
    </row>
    <row r="42" spans="1:14" ht="14.4" customHeight="1" x14ac:dyDescent="0.3">
      <c r="A42" s="747" t="s">
        <v>581</v>
      </c>
      <c r="B42" s="748" t="s">
        <v>582</v>
      </c>
      <c r="C42" s="749" t="s">
        <v>597</v>
      </c>
      <c r="D42" s="750" t="s">
        <v>598</v>
      </c>
      <c r="E42" s="751">
        <v>50113001</v>
      </c>
      <c r="F42" s="750" t="s">
        <v>608</v>
      </c>
      <c r="G42" s="749" t="s">
        <v>609</v>
      </c>
      <c r="H42" s="749">
        <v>102479</v>
      </c>
      <c r="I42" s="749">
        <v>2479</v>
      </c>
      <c r="J42" s="749" t="s">
        <v>679</v>
      </c>
      <c r="K42" s="749" t="s">
        <v>680</v>
      </c>
      <c r="L42" s="752">
        <v>65.570000000000007</v>
      </c>
      <c r="M42" s="752">
        <v>2</v>
      </c>
      <c r="N42" s="753">
        <v>131.14000000000001</v>
      </c>
    </row>
    <row r="43" spans="1:14" ht="14.4" customHeight="1" x14ac:dyDescent="0.3">
      <c r="A43" s="747" t="s">
        <v>581</v>
      </c>
      <c r="B43" s="748" t="s">
        <v>582</v>
      </c>
      <c r="C43" s="749" t="s">
        <v>597</v>
      </c>
      <c r="D43" s="750" t="s">
        <v>598</v>
      </c>
      <c r="E43" s="751">
        <v>50113001</v>
      </c>
      <c r="F43" s="750" t="s">
        <v>608</v>
      </c>
      <c r="G43" s="749" t="s">
        <v>609</v>
      </c>
      <c r="H43" s="749">
        <v>104071</v>
      </c>
      <c r="I43" s="749">
        <v>4071</v>
      </c>
      <c r="J43" s="749" t="s">
        <v>679</v>
      </c>
      <c r="K43" s="749" t="s">
        <v>681</v>
      </c>
      <c r="L43" s="752">
        <v>152.97000000000003</v>
      </c>
      <c r="M43" s="752">
        <v>1</v>
      </c>
      <c r="N43" s="753">
        <v>152.97000000000003</v>
      </c>
    </row>
    <row r="44" spans="1:14" ht="14.4" customHeight="1" x14ac:dyDescent="0.3">
      <c r="A44" s="747" t="s">
        <v>581</v>
      </c>
      <c r="B44" s="748" t="s">
        <v>582</v>
      </c>
      <c r="C44" s="749" t="s">
        <v>597</v>
      </c>
      <c r="D44" s="750" t="s">
        <v>598</v>
      </c>
      <c r="E44" s="751">
        <v>50113001</v>
      </c>
      <c r="F44" s="750" t="s">
        <v>608</v>
      </c>
      <c r="G44" s="749" t="s">
        <v>609</v>
      </c>
      <c r="H44" s="749">
        <v>58880</v>
      </c>
      <c r="I44" s="749">
        <v>58880</v>
      </c>
      <c r="J44" s="749" t="s">
        <v>682</v>
      </c>
      <c r="K44" s="749" t="s">
        <v>683</v>
      </c>
      <c r="L44" s="752">
        <v>105.22999999999999</v>
      </c>
      <c r="M44" s="752">
        <v>2</v>
      </c>
      <c r="N44" s="753">
        <v>210.45999999999998</v>
      </c>
    </row>
    <row r="45" spans="1:14" ht="14.4" customHeight="1" x14ac:dyDescent="0.3">
      <c r="A45" s="747" t="s">
        <v>581</v>
      </c>
      <c r="B45" s="748" t="s">
        <v>582</v>
      </c>
      <c r="C45" s="749" t="s">
        <v>597</v>
      </c>
      <c r="D45" s="750" t="s">
        <v>598</v>
      </c>
      <c r="E45" s="751">
        <v>50113001</v>
      </c>
      <c r="F45" s="750" t="s">
        <v>608</v>
      </c>
      <c r="G45" s="749" t="s">
        <v>609</v>
      </c>
      <c r="H45" s="749">
        <v>158425</v>
      </c>
      <c r="I45" s="749">
        <v>58425</v>
      </c>
      <c r="J45" s="749" t="s">
        <v>684</v>
      </c>
      <c r="K45" s="749" t="s">
        <v>685</v>
      </c>
      <c r="L45" s="752">
        <v>82.37</v>
      </c>
      <c r="M45" s="752">
        <v>4</v>
      </c>
      <c r="N45" s="753">
        <v>329.48</v>
      </c>
    </row>
    <row r="46" spans="1:14" ht="14.4" customHeight="1" x14ac:dyDescent="0.3">
      <c r="A46" s="747" t="s">
        <v>581</v>
      </c>
      <c r="B46" s="748" t="s">
        <v>582</v>
      </c>
      <c r="C46" s="749" t="s">
        <v>597</v>
      </c>
      <c r="D46" s="750" t="s">
        <v>598</v>
      </c>
      <c r="E46" s="751">
        <v>50113001</v>
      </c>
      <c r="F46" s="750" t="s">
        <v>608</v>
      </c>
      <c r="G46" s="749" t="s">
        <v>609</v>
      </c>
      <c r="H46" s="749">
        <v>154539</v>
      </c>
      <c r="I46" s="749">
        <v>54539</v>
      </c>
      <c r="J46" s="749" t="s">
        <v>686</v>
      </c>
      <c r="K46" s="749" t="s">
        <v>687</v>
      </c>
      <c r="L46" s="752">
        <v>60.21</v>
      </c>
      <c r="M46" s="752">
        <v>2</v>
      </c>
      <c r="N46" s="753">
        <v>120.42</v>
      </c>
    </row>
    <row r="47" spans="1:14" ht="14.4" customHeight="1" x14ac:dyDescent="0.3">
      <c r="A47" s="747" t="s">
        <v>581</v>
      </c>
      <c r="B47" s="748" t="s">
        <v>582</v>
      </c>
      <c r="C47" s="749" t="s">
        <v>597</v>
      </c>
      <c r="D47" s="750" t="s">
        <v>598</v>
      </c>
      <c r="E47" s="751">
        <v>50113001</v>
      </c>
      <c r="F47" s="750" t="s">
        <v>608</v>
      </c>
      <c r="G47" s="749" t="s">
        <v>609</v>
      </c>
      <c r="H47" s="749">
        <v>226525</v>
      </c>
      <c r="I47" s="749">
        <v>226525</v>
      </c>
      <c r="J47" s="749" t="s">
        <v>688</v>
      </c>
      <c r="K47" s="749" t="s">
        <v>689</v>
      </c>
      <c r="L47" s="752">
        <v>66.34</v>
      </c>
      <c r="M47" s="752">
        <v>11</v>
      </c>
      <c r="N47" s="753">
        <v>729.74</v>
      </c>
    </row>
    <row r="48" spans="1:14" ht="14.4" customHeight="1" x14ac:dyDescent="0.3">
      <c r="A48" s="747" t="s">
        <v>581</v>
      </c>
      <c r="B48" s="748" t="s">
        <v>582</v>
      </c>
      <c r="C48" s="749" t="s">
        <v>597</v>
      </c>
      <c r="D48" s="750" t="s">
        <v>598</v>
      </c>
      <c r="E48" s="751">
        <v>50113001</v>
      </c>
      <c r="F48" s="750" t="s">
        <v>608</v>
      </c>
      <c r="G48" s="749" t="s">
        <v>609</v>
      </c>
      <c r="H48" s="749">
        <v>226523</v>
      </c>
      <c r="I48" s="749">
        <v>226523</v>
      </c>
      <c r="J48" s="749" t="s">
        <v>688</v>
      </c>
      <c r="K48" s="749" t="s">
        <v>690</v>
      </c>
      <c r="L48" s="752">
        <v>51.96</v>
      </c>
      <c r="M48" s="752">
        <v>2</v>
      </c>
      <c r="N48" s="753">
        <v>103.92</v>
      </c>
    </row>
    <row r="49" spans="1:14" ht="14.4" customHeight="1" x14ac:dyDescent="0.3">
      <c r="A49" s="747" t="s">
        <v>581</v>
      </c>
      <c r="B49" s="748" t="s">
        <v>582</v>
      </c>
      <c r="C49" s="749" t="s">
        <v>597</v>
      </c>
      <c r="D49" s="750" t="s">
        <v>598</v>
      </c>
      <c r="E49" s="751">
        <v>50113001</v>
      </c>
      <c r="F49" s="750" t="s">
        <v>608</v>
      </c>
      <c r="G49" s="749" t="s">
        <v>609</v>
      </c>
      <c r="H49" s="749">
        <v>500355</v>
      </c>
      <c r="I49" s="749">
        <v>15879</v>
      </c>
      <c r="J49" s="749" t="s">
        <v>691</v>
      </c>
      <c r="K49" s="749" t="s">
        <v>583</v>
      </c>
      <c r="L49" s="752">
        <v>97.052000000000035</v>
      </c>
      <c r="M49" s="752">
        <v>2</v>
      </c>
      <c r="N49" s="753">
        <v>194.10400000000007</v>
      </c>
    </row>
    <row r="50" spans="1:14" ht="14.4" customHeight="1" x14ac:dyDescent="0.3">
      <c r="A50" s="747" t="s">
        <v>581</v>
      </c>
      <c r="B50" s="748" t="s">
        <v>582</v>
      </c>
      <c r="C50" s="749" t="s">
        <v>597</v>
      </c>
      <c r="D50" s="750" t="s">
        <v>598</v>
      </c>
      <c r="E50" s="751">
        <v>50113001</v>
      </c>
      <c r="F50" s="750" t="s">
        <v>608</v>
      </c>
      <c r="G50" s="749" t="s">
        <v>621</v>
      </c>
      <c r="H50" s="749">
        <v>847627</v>
      </c>
      <c r="I50" s="749">
        <v>134502</v>
      </c>
      <c r="J50" s="749" t="s">
        <v>692</v>
      </c>
      <c r="K50" s="749" t="s">
        <v>693</v>
      </c>
      <c r="L50" s="752">
        <v>50.289999999999992</v>
      </c>
      <c r="M50" s="752">
        <v>1</v>
      </c>
      <c r="N50" s="753">
        <v>50.289999999999992</v>
      </c>
    </row>
    <row r="51" spans="1:14" ht="14.4" customHeight="1" x14ac:dyDescent="0.3">
      <c r="A51" s="747" t="s">
        <v>581</v>
      </c>
      <c r="B51" s="748" t="s">
        <v>582</v>
      </c>
      <c r="C51" s="749" t="s">
        <v>597</v>
      </c>
      <c r="D51" s="750" t="s">
        <v>598</v>
      </c>
      <c r="E51" s="751">
        <v>50113001</v>
      </c>
      <c r="F51" s="750" t="s">
        <v>608</v>
      </c>
      <c r="G51" s="749" t="s">
        <v>621</v>
      </c>
      <c r="H51" s="749">
        <v>847425</v>
      </c>
      <c r="I51" s="749">
        <v>134513</v>
      </c>
      <c r="J51" s="749" t="s">
        <v>694</v>
      </c>
      <c r="K51" s="749" t="s">
        <v>695</v>
      </c>
      <c r="L51" s="752">
        <v>100.59999999999998</v>
      </c>
      <c r="M51" s="752">
        <v>1</v>
      </c>
      <c r="N51" s="753">
        <v>100.59999999999998</v>
      </c>
    </row>
    <row r="52" spans="1:14" ht="14.4" customHeight="1" x14ac:dyDescent="0.3">
      <c r="A52" s="747" t="s">
        <v>581</v>
      </c>
      <c r="B52" s="748" t="s">
        <v>582</v>
      </c>
      <c r="C52" s="749" t="s">
        <v>597</v>
      </c>
      <c r="D52" s="750" t="s">
        <v>598</v>
      </c>
      <c r="E52" s="751">
        <v>50113001</v>
      </c>
      <c r="F52" s="750" t="s">
        <v>608</v>
      </c>
      <c r="G52" s="749" t="s">
        <v>609</v>
      </c>
      <c r="H52" s="749">
        <v>155098</v>
      </c>
      <c r="I52" s="749">
        <v>155098</v>
      </c>
      <c r="J52" s="749" t="s">
        <v>696</v>
      </c>
      <c r="K52" s="749" t="s">
        <v>697</v>
      </c>
      <c r="L52" s="752">
        <v>364.65042477144186</v>
      </c>
      <c r="M52" s="752">
        <v>5</v>
      </c>
      <c r="N52" s="753">
        <v>1823.2521238572094</v>
      </c>
    </row>
    <row r="53" spans="1:14" ht="14.4" customHeight="1" x14ac:dyDescent="0.3">
      <c r="A53" s="747" t="s">
        <v>581</v>
      </c>
      <c r="B53" s="748" t="s">
        <v>582</v>
      </c>
      <c r="C53" s="749" t="s">
        <v>597</v>
      </c>
      <c r="D53" s="750" t="s">
        <v>598</v>
      </c>
      <c r="E53" s="751">
        <v>50113001</v>
      </c>
      <c r="F53" s="750" t="s">
        <v>608</v>
      </c>
      <c r="G53" s="749" t="s">
        <v>609</v>
      </c>
      <c r="H53" s="749">
        <v>157586</v>
      </c>
      <c r="I53" s="749">
        <v>57586</v>
      </c>
      <c r="J53" s="749" t="s">
        <v>698</v>
      </c>
      <c r="K53" s="749" t="s">
        <v>699</v>
      </c>
      <c r="L53" s="752">
        <v>73.710000000000008</v>
      </c>
      <c r="M53" s="752">
        <v>2</v>
      </c>
      <c r="N53" s="753">
        <v>147.42000000000002</v>
      </c>
    </row>
    <row r="54" spans="1:14" ht="14.4" customHeight="1" x14ac:dyDescent="0.3">
      <c r="A54" s="747" t="s">
        <v>581</v>
      </c>
      <c r="B54" s="748" t="s">
        <v>582</v>
      </c>
      <c r="C54" s="749" t="s">
        <v>597</v>
      </c>
      <c r="D54" s="750" t="s">
        <v>598</v>
      </c>
      <c r="E54" s="751">
        <v>50113001</v>
      </c>
      <c r="F54" s="750" t="s">
        <v>608</v>
      </c>
      <c r="G54" s="749" t="s">
        <v>609</v>
      </c>
      <c r="H54" s="749">
        <v>846413</v>
      </c>
      <c r="I54" s="749">
        <v>57585</v>
      </c>
      <c r="J54" s="749" t="s">
        <v>700</v>
      </c>
      <c r="K54" s="749" t="s">
        <v>701</v>
      </c>
      <c r="L54" s="752">
        <v>133.28000000000003</v>
      </c>
      <c r="M54" s="752">
        <v>4</v>
      </c>
      <c r="N54" s="753">
        <v>533.12000000000012</v>
      </c>
    </row>
    <row r="55" spans="1:14" ht="14.4" customHeight="1" x14ac:dyDescent="0.3">
      <c r="A55" s="747" t="s">
        <v>581</v>
      </c>
      <c r="B55" s="748" t="s">
        <v>582</v>
      </c>
      <c r="C55" s="749" t="s">
        <v>597</v>
      </c>
      <c r="D55" s="750" t="s">
        <v>598</v>
      </c>
      <c r="E55" s="751">
        <v>50113001</v>
      </c>
      <c r="F55" s="750" t="s">
        <v>608</v>
      </c>
      <c r="G55" s="749" t="s">
        <v>609</v>
      </c>
      <c r="H55" s="749">
        <v>848560</v>
      </c>
      <c r="I55" s="749">
        <v>125752</v>
      </c>
      <c r="J55" s="749" t="s">
        <v>702</v>
      </c>
      <c r="K55" s="749" t="s">
        <v>703</v>
      </c>
      <c r="L55" s="752">
        <v>223.26</v>
      </c>
      <c r="M55" s="752">
        <v>1</v>
      </c>
      <c r="N55" s="753">
        <v>223.26</v>
      </c>
    </row>
    <row r="56" spans="1:14" ht="14.4" customHeight="1" x14ac:dyDescent="0.3">
      <c r="A56" s="747" t="s">
        <v>581</v>
      </c>
      <c r="B56" s="748" t="s">
        <v>582</v>
      </c>
      <c r="C56" s="749" t="s">
        <v>597</v>
      </c>
      <c r="D56" s="750" t="s">
        <v>598</v>
      </c>
      <c r="E56" s="751">
        <v>50113001</v>
      </c>
      <c r="F56" s="750" t="s">
        <v>608</v>
      </c>
      <c r="G56" s="749" t="s">
        <v>609</v>
      </c>
      <c r="H56" s="749">
        <v>142613</v>
      </c>
      <c r="I56" s="749">
        <v>42613</v>
      </c>
      <c r="J56" s="749" t="s">
        <v>704</v>
      </c>
      <c r="K56" s="749" t="s">
        <v>705</v>
      </c>
      <c r="L56" s="752">
        <v>134.66000000000003</v>
      </c>
      <c r="M56" s="752">
        <v>1</v>
      </c>
      <c r="N56" s="753">
        <v>134.66000000000003</v>
      </c>
    </row>
    <row r="57" spans="1:14" ht="14.4" customHeight="1" x14ac:dyDescent="0.3">
      <c r="A57" s="747" t="s">
        <v>581</v>
      </c>
      <c r="B57" s="748" t="s">
        <v>582</v>
      </c>
      <c r="C57" s="749" t="s">
        <v>597</v>
      </c>
      <c r="D57" s="750" t="s">
        <v>598</v>
      </c>
      <c r="E57" s="751">
        <v>50113001</v>
      </c>
      <c r="F57" s="750" t="s">
        <v>608</v>
      </c>
      <c r="G57" s="749" t="s">
        <v>609</v>
      </c>
      <c r="H57" s="749">
        <v>149990</v>
      </c>
      <c r="I57" s="749">
        <v>49990</v>
      </c>
      <c r="J57" s="749" t="s">
        <v>704</v>
      </c>
      <c r="K57" s="749" t="s">
        <v>706</v>
      </c>
      <c r="L57" s="752">
        <v>121.77</v>
      </c>
      <c r="M57" s="752">
        <v>23</v>
      </c>
      <c r="N57" s="753">
        <v>2800.71</v>
      </c>
    </row>
    <row r="58" spans="1:14" ht="14.4" customHeight="1" x14ac:dyDescent="0.3">
      <c r="A58" s="747" t="s">
        <v>581</v>
      </c>
      <c r="B58" s="748" t="s">
        <v>582</v>
      </c>
      <c r="C58" s="749" t="s">
        <v>597</v>
      </c>
      <c r="D58" s="750" t="s">
        <v>598</v>
      </c>
      <c r="E58" s="751">
        <v>50113001</v>
      </c>
      <c r="F58" s="750" t="s">
        <v>608</v>
      </c>
      <c r="G58" s="749" t="s">
        <v>621</v>
      </c>
      <c r="H58" s="749">
        <v>149195</v>
      </c>
      <c r="I58" s="749">
        <v>49195</v>
      </c>
      <c r="J58" s="749" t="s">
        <v>707</v>
      </c>
      <c r="K58" s="749" t="s">
        <v>708</v>
      </c>
      <c r="L58" s="752">
        <v>225.24</v>
      </c>
      <c r="M58" s="752">
        <v>1</v>
      </c>
      <c r="N58" s="753">
        <v>225.24</v>
      </c>
    </row>
    <row r="59" spans="1:14" ht="14.4" customHeight="1" x14ac:dyDescent="0.3">
      <c r="A59" s="747" t="s">
        <v>581</v>
      </c>
      <c r="B59" s="748" t="s">
        <v>582</v>
      </c>
      <c r="C59" s="749" t="s">
        <v>597</v>
      </c>
      <c r="D59" s="750" t="s">
        <v>598</v>
      </c>
      <c r="E59" s="751">
        <v>50113001</v>
      </c>
      <c r="F59" s="750" t="s">
        <v>608</v>
      </c>
      <c r="G59" s="749" t="s">
        <v>609</v>
      </c>
      <c r="H59" s="749">
        <v>158827</v>
      </c>
      <c r="I59" s="749">
        <v>58827</v>
      </c>
      <c r="J59" s="749" t="s">
        <v>709</v>
      </c>
      <c r="K59" s="749" t="s">
        <v>710</v>
      </c>
      <c r="L59" s="752">
        <v>162.49000000000004</v>
      </c>
      <c r="M59" s="752">
        <v>2</v>
      </c>
      <c r="N59" s="753">
        <v>324.98000000000008</v>
      </c>
    </row>
    <row r="60" spans="1:14" ht="14.4" customHeight="1" x14ac:dyDescent="0.3">
      <c r="A60" s="747" t="s">
        <v>581</v>
      </c>
      <c r="B60" s="748" t="s">
        <v>582</v>
      </c>
      <c r="C60" s="749" t="s">
        <v>597</v>
      </c>
      <c r="D60" s="750" t="s">
        <v>598</v>
      </c>
      <c r="E60" s="751">
        <v>50113001</v>
      </c>
      <c r="F60" s="750" t="s">
        <v>608</v>
      </c>
      <c r="G60" s="749" t="s">
        <v>621</v>
      </c>
      <c r="H60" s="749">
        <v>213477</v>
      </c>
      <c r="I60" s="749">
        <v>213477</v>
      </c>
      <c r="J60" s="749" t="s">
        <v>711</v>
      </c>
      <c r="K60" s="749" t="s">
        <v>712</v>
      </c>
      <c r="L60" s="752">
        <v>3300</v>
      </c>
      <c r="M60" s="752">
        <v>20</v>
      </c>
      <c r="N60" s="753">
        <v>66000</v>
      </c>
    </row>
    <row r="61" spans="1:14" ht="14.4" customHeight="1" x14ac:dyDescent="0.3">
      <c r="A61" s="747" t="s">
        <v>581</v>
      </c>
      <c r="B61" s="748" t="s">
        <v>582</v>
      </c>
      <c r="C61" s="749" t="s">
        <v>597</v>
      </c>
      <c r="D61" s="750" t="s">
        <v>598</v>
      </c>
      <c r="E61" s="751">
        <v>50113001</v>
      </c>
      <c r="F61" s="750" t="s">
        <v>608</v>
      </c>
      <c r="G61" s="749" t="s">
        <v>621</v>
      </c>
      <c r="H61" s="749">
        <v>156811</v>
      </c>
      <c r="I61" s="749">
        <v>56811</v>
      </c>
      <c r="J61" s="749" t="s">
        <v>713</v>
      </c>
      <c r="K61" s="749" t="s">
        <v>714</v>
      </c>
      <c r="L61" s="752">
        <v>151.23999999999998</v>
      </c>
      <c r="M61" s="752">
        <v>1</v>
      </c>
      <c r="N61" s="753">
        <v>151.23999999999998</v>
      </c>
    </row>
    <row r="62" spans="1:14" ht="14.4" customHeight="1" x14ac:dyDescent="0.3">
      <c r="A62" s="747" t="s">
        <v>581</v>
      </c>
      <c r="B62" s="748" t="s">
        <v>582</v>
      </c>
      <c r="C62" s="749" t="s">
        <v>597</v>
      </c>
      <c r="D62" s="750" t="s">
        <v>598</v>
      </c>
      <c r="E62" s="751">
        <v>50113001</v>
      </c>
      <c r="F62" s="750" t="s">
        <v>608</v>
      </c>
      <c r="G62" s="749" t="s">
        <v>621</v>
      </c>
      <c r="H62" s="749">
        <v>156805</v>
      </c>
      <c r="I62" s="749">
        <v>56805</v>
      </c>
      <c r="J62" s="749" t="s">
        <v>715</v>
      </c>
      <c r="K62" s="749" t="s">
        <v>716</v>
      </c>
      <c r="L62" s="752">
        <v>58.71</v>
      </c>
      <c r="M62" s="752">
        <v>4</v>
      </c>
      <c r="N62" s="753">
        <v>234.84</v>
      </c>
    </row>
    <row r="63" spans="1:14" ht="14.4" customHeight="1" x14ac:dyDescent="0.3">
      <c r="A63" s="747" t="s">
        <v>581</v>
      </c>
      <c r="B63" s="748" t="s">
        <v>582</v>
      </c>
      <c r="C63" s="749" t="s">
        <v>597</v>
      </c>
      <c r="D63" s="750" t="s">
        <v>598</v>
      </c>
      <c r="E63" s="751">
        <v>50113001</v>
      </c>
      <c r="F63" s="750" t="s">
        <v>608</v>
      </c>
      <c r="G63" s="749" t="s">
        <v>583</v>
      </c>
      <c r="H63" s="749">
        <v>102785</v>
      </c>
      <c r="I63" s="749">
        <v>2785</v>
      </c>
      <c r="J63" s="749" t="s">
        <v>717</v>
      </c>
      <c r="K63" s="749" t="s">
        <v>718</v>
      </c>
      <c r="L63" s="752">
        <v>50.19</v>
      </c>
      <c r="M63" s="752">
        <v>1</v>
      </c>
      <c r="N63" s="753">
        <v>50.19</v>
      </c>
    </row>
    <row r="64" spans="1:14" ht="14.4" customHeight="1" x14ac:dyDescent="0.3">
      <c r="A64" s="747" t="s">
        <v>581</v>
      </c>
      <c r="B64" s="748" t="s">
        <v>582</v>
      </c>
      <c r="C64" s="749" t="s">
        <v>597</v>
      </c>
      <c r="D64" s="750" t="s">
        <v>598</v>
      </c>
      <c r="E64" s="751">
        <v>50113001</v>
      </c>
      <c r="F64" s="750" t="s">
        <v>608</v>
      </c>
      <c r="G64" s="749" t="s">
        <v>621</v>
      </c>
      <c r="H64" s="749">
        <v>214036</v>
      </c>
      <c r="I64" s="749">
        <v>214036</v>
      </c>
      <c r="J64" s="749" t="s">
        <v>719</v>
      </c>
      <c r="K64" s="749" t="s">
        <v>720</v>
      </c>
      <c r="L64" s="752">
        <v>40.389999999999993</v>
      </c>
      <c r="M64" s="752">
        <v>15</v>
      </c>
      <c r="N64" s="753">
        <v>605.84999999999991</v>
      </c>
    </row>
    <row r="65" spans="1:14" ht="14.4" customHeight="1" x14ac:dyDescent="0.3">
      <c r="A65" s="747" t="s">
        <v>581</v>
      </c>
      <c r="B65" s="748" t="s">
        <v>582</v>
      </c>
      <c r="C65" s="749" t="s">
        <v>597</v>
      </c>
      <c r="D65" s="750" t="s">
        <v>598</v>
      </c>
      <c r="E65" s="751">
        <v>50113001</v>
      </c>
      <c r="F65" s="750" t="s">
        <v>608</v>
      </c>
      <c r="G65" s="749" t="s">
        <v>609</v>
      </c>
      <c r="H65" s="749">
        <v>199333</v>
      </c>
      <c r="I65" s="749">
        <v>99333</v>
      </c>
      <c r="J65" s="749" t="s">
        <v>721</v>
      </c>
      <c r="K65" s="749" t="s">
        <v>722</v>
      </c>
      <c r="L65" s="752">
        <v>247.03000000000009</v>
      </c>
      <c r="M65" s="752">
        <v>2</v>
      </c>
      <c r="N65" s="753">
        <v>494.06000000000017</v>
      </c>
    </row>
    <row r="66" spans="1:14" ht="14.4" customHeight="1" x14ac:dyDescent="0.3">
      <c r="A66" s="747" t="s">
        <v>581</v>
      </c>
      <c r="B66" s="748" t="s">
        <v>582</v>
      </c>
      <c r="C66" s="749" t="s">
        <v>597</v>
      </c>
      <c r="D66" s="750" t="s">
        <v>598</v>
      </c>
      <c r="E66" s="751">
        <v>50113001</v>
      </c>
      <c r="F66" s="750" t="s">
        <v>608</v>
      </c>
      <c r="G66" s="749" t="s">
        <v>609</v>
      </c>
      <c r="H66" s="749">
        <v>198880</v>
      </c>
      <c r="I66" s="749">
        <v>98880</v>
      </c>
      <c r="J66" s="749" t="s">
        <v>723</v>
      </c>
      <c r="K66" s="749" t="s">
        <v>724</v>
      </c>
      <c r="L66" s="752">
        <v>201.3</v>
      </c>
      <c r="M66" s="752">
        <v>16</v>
      </c>
      <c r="N66" s="753">
        <v>3220.8</v>
      </c>
    </row>
    <row r="67" spans="1:14" ht="14.4" customHeight="1" x14ac:dyDescent="0.3">
      <c r="A67" s="747" t="s">
        <v>581</v>
      </c>
      <c r="B67" s="748" t="s">
        <v>582</v>
      </c>
      <c r="C67" s="749" t="s">
        <v>597</v>
      </c>
      <c r="D67" s="750" t="s">
        <v>598</v>
      </c>
      <c r="E67" s="751">
        <v>50113001</v>
      </c>
      <c r="F67" s="750" t="s">
        <v>608</v>
      </c>
      <c r="G67" s="749" t="s">
        <v>609</v>
      </c>
      <c r="H67" s="749">
        <v>198864</v>
      </c>
      <c r="I67" s="749">
        <v>98864</v>
      </c>
      <c r="J67" s="749" t="s">
        <v>723</v>
      </c>
      <c r="K67" s="749" t="s">
        <v>725</v>
      </c>
      <c r="L67" s="752">
        <v>537.87000000000012</v>
      </c>
      <c r="M67" s="752">
        <v>23</v>
      </c>
      <c r="N67" s="753">
        <v>12371.010000000002</v>
      </c>
    </row>
    <row r="68" spans="1:14" ht="14.4" customHeight="1" x14ac:dyDescent="0.3">
      <c r="A68" s="747" t="s">
        <v>581</v>
      </c>
      <c r="B68" s="748" t="s">
        <v>582</v>
      </c>
      <c r="C68" s="749" t="s">
        <v>597</v>
      </c>
      <c r="D68" s="750" t="s">
        <v>598</v>
      </c>
      <c r="E68" s="751">
        <v>50113001</v>
      </c>
      <c r="F68" s="750" t="s">
        <v>608</v>
      </c>
      <c r="G68" s="749" t="s">
        <v>609</v>
      </c>
      <c r="H68" s="749">
        <v>198872</v>
      </c>
      <c r="I68" s="749">
        <v>98872</v>
      </c>
      <c r="J68" s="749" t="s">
        <v>723</v>
      </c>
      <c r="K68" s="749" t="s">
        <v>726</v>
      </c>
      <c r="L68" s="752">
        <v>312.83999999999997</v>
      </c>
      <c r="M68" s="752">
        <v>5</v>
      </c>
      <c r="N68" s="753">
        <v>1564.1999999999998</v>
      </c>
    </row>
    <row r="69" spans="1:14" ht="14.4" customHeight="1" x14ac:dyDescent="0.3">
      <c r="A69" s="747" t="s">
        <v>581</v>
      </c>
      <c r="B69" s="748" t="s">
        <v>582</v>
      </c>
      <c r="C69" s="749" t="s">
        <v>597</v>
      </c>
      <c r="D69" s="750" t="s">
        <v>598</v>
      </c>
      <c r="E69" s="751">
        <v>50113001</v>
      </c>
      <c r="F69" s="750" t="s">
        <v>608</v>
      </c>
      <c r="G69" s="749" t="s">
        <v>609</v>
      </c>
      <c r="H69" s="749">
        <v>111242</v>
      </c>
      <c r="I69" s="749">
        <v>11242</v>
      </c>
      <c r="J69" s="749" t="s">
        <v>727</v>
      </c>
      <c r="K69" s="749" t="s">
        <v>728</v>
      </c>
      <c r="L69" s="752">
        <v>146.01000000000002</v>
      </c>
      <c r="M69" s="752">
        <v>1</v>
      </c>
      <c r="N69" s="753">
        <v>146.01000000000002</v>
      </c>
    </row>
    <row r="70" spans="1:14" ht="14.4" customHeight="1" x14ac:dyDescent="0.3">
      <c r="A70" s="747" t="s">
        <v>581</v>
      </c>
      <c r="B70" s="748" t="s">
        <v>582</v>
      </c>
      <c r="C70" s="749" t="s">
        <v>597</v>
      </c>
      <c r="D70" s="750" t="s">
        <v>598</v>
      </c>
      <c r="E70" s="751">
        <v>50113001</v>
      </c>
      <c r="F70" s="750" t="s">
        <v>608</v>
      </c>
      <c r="G70" s="749" t="s">
        <v>609</v>
      </c>
      <c r="H70" s="749">
        <v>111337</v>
      </c>
      <c r="I70" s="749">
        <v>52421</v>
      </c>
      <c r="J70" s="749" t="s">
        <v>729</v>
      </c>
      <c r="K70" s="749" t="s">
        <v>730</v>
      </c>
      <c r="L70" s="752">
        <v>74.36</v>
      </c>
      <c r="M70" s="752">
        <v>2</v>
      </c>
      <c r="N70" s="753">
        <v>148.72</v>
      </c>
    </row>
    <row r="71" spans="1:14" ht="14.4" customHeight="1" x14ac:dyDescent="0.3">
      <c r="A71" s="747" t="s">
        <v>581</v>
      </c>
      <c r="B71" s="748" t="s">
        <v>582</v>
      </c>
      <c r="C71" s="749" t="s">
        <v>597</v>
      </c>
      <c r="D71" s="750" t="s">
        <v>598</v>
      </c>
      <c r="E71" s="751">
        <v>50113001</v>
      </c>
      <c r="F71" s="750" t="s">
        <v>608</v>
      </c>
      <c r="G71" s="749" t="s">
        <v>609</v>
      </c>
      <c r="H71" s="749">
        <v>31915</v>
      </c>
      <c r="I71" s="749">
        <v>31915</v>
      </c>
      <c r="J71" s="749" t="s">
        <v>731</v>
      </c>
      <c r="K71" s="749" t="s">
        <v>732</v>
      </c>
      <c r="L71" s="752">
        <v>173.69000000000003</v>
      </c>
      <c r="M71" s="752">
        <v>21</v>
      </c>
      <c r="N71" s="753">
        <v>3647.4900000000007</v>
      </c>
    </row>
    <row r="72" spans="1:14" ht="14.4" customHeight="1" x14ac:dyDescent="0.3">
      <c r="A72" s="747" t="s">
        <v>581</v>
      </c>
      <c r="B72" s="748" t="s">
        <v>582</v>
      </c>
      <c r="C72" s="749" t="s">
        <v>597</v>
      </c>
      <c r="D72" s="750" t="s">
        <v>598</v>
      </c>
      <c r="E72" s="751">
        <v>50113001</v>
      </c>
      <c r="F72" s="750" t="s">
        <v>608</v>
      </c>
      <c r="G72" s="749" t="s">
        <v>609</v>
      </c>
      <c r="H72" s="749">
        <v>987477</v>
      </c>
      <c r="I72" s="749">
        <v>112666</v>
      </c>
      <c r="J72" s="749" t="s">
        <v>733</v>
      </c>
      <c r="K72" s="749" t="s">
        <v>734</v>
      </c>
      <c r="L72" s="752">
        <v>78.33</v>
      </c>
      <c r="M72" s="752">
        <v>1</v>
      </c>
      <c r="N72" s="753">
        <v>78.33</v>
      </c>
    </row>
    <row r="73" spans="1:14" ht="14.4" customHeight="1" x14ac:dyDescent="0.3">
      <c r="A73" s="747" t="s">
        <v>581</v>
      </c>
      <c r="B73" s="748" t="s">
        <v>582</v>
      </c>
      <c r="C73" s="749" t="s">
        <v>597</v>
      </c>
      <c r="D73" s="750" t="s">
        <v>598</v>
      </c>
      <c r="E73" s="751">
        <v>50113001</v>
      </c>
      <c r="F73" s="750" t="s">
        <v>608</v>
      </c>
      <c r="G73" s="749" t="s">
        <v>609</v>
      </c>
      <c r="H73" s="749">
        <v>215605</v>
      </c>
      <c r="I73" s="749">
        <v>215605</v>
      </c>
      <c r="J73" s="749" t="s">
        <v>735</v>
      </c>
      <c r="K73" s="749" t="s">
        <v>736</v>
      </c>
      <c r="L73" s="752">
        <v>28.26</v>
      </c>
      <c r="M73" s="752">
        <v>3</v>
      </c>
      <c r="N73" s="753">
        <v>84.78</v>
      </c>
    </row>
    <row r="74" spans="1:14" ht="14.4" customHeight="1" x14ac:dyDescent="0.3">
      <c r="A74" s="747" t="s">
        <v>581</v>
      </c>
      <c r="B74" s="748" t="s">
        <v>582</v>
      </c>
      <c r="C74" s="749" t="s">
        <v>597</v>
      </c>
      <c r="D74" s="750" t="s">
        <v>598</v>
      </c>
      <c r="E74" s="751">
        <v>50113001</v>
      </c>
      <c r="F74" s="750" t="s">
        <v>608</v>
      </c>
      <c r="G74" s="749" t="s">
        <v>609</v>
      </c>
      <c r="H74" s="749">
        <v>125366</v>
      </c>
      <c r="I74" s="749">
        <v>25366</v>
      </c>
      <c r="J74" s="749" t="s">
        <v>735</v>
      </c>
      <c r="K74" s="749" t="s">
        <v>737</v>
      </c>
      <c r="L74" s="752">
        <v>72.000000000000014</v>
      </c>
      <c r="M74" s="752">
        <v>3</v>
      </c>
      <c r="N74" s="753">
        <v>216.00000000000003</v>
      </c>
    </row>
    <row r="75" spans="1:14" ht="14.4" customHeight="1" x14ac:dyDescent="0.3">
      <c r="A75" s="747" t="s">
        <v>581</v>
      </c>
      <c r="B75" s="748" t="s">
        <v>582</v>
      </c>
      <c r="C75" s="749" t="s">
        <v>597</v>
      </c>
      <c r="D75" s="750" t="s">
        <v>598</v>
      </c>
      <c r="E75" s="751">
        <v>50113001</v>
      </c>
      <c r="F75" s="750" t="s">
        <v>608</v>
      </c>
      <c r="G75" s="749" t="s">
        <v>609</v>
      </c>
      <c r="H75" s="749">
        <v>193746</v>
      </c>
      <c r="I75" s="749">
        <v>93746</v>
      </c>
      <c r="J75" s="749" t="s">
        <v>738</v>
      </c>
      <c r="K75" s="749" t="s">
        <v>739</v>
      </c>
      <c r="L75" s="752">
        <v>366.21999999999997</v>
      </c>
      <c r="M75" s="752">
        <v>2</v>
      </c>
      <c r="N75" s="753">
        <v>732.43999999999994</v>
      </c>
    </row>
    <row r="76" spans="1:14" ht="14.4" customHeight="1" x14ac:dyDescent="0.3">
      <c r="A76" s="747" t="s">
        <v>581</v>
      </c>
      <c r="B76" s="748" t="s">
        <v>582</v>
      </c>
      <c r="C76" s="749" t="s">
        <v>597</v>
      </c>
      <c r="D76" s="750" t="s">
        <v>598</v>
      </c>
      <c r="E76" s="751">
        <v>50113001</v>
      </c>
      <c r="F76" s="750" t="s">
        <v>608</v>
      </c>
      <c r="G76" s="749" t="s">
        <v>609</v>
      </c>
      <c r="H76" s="749">
        <v>176578</v>
      </c>
      <c r="I76" s="749">
        <v>0</v>
      </c>
      <c r="J76" s="749" t="s">
        <v>740</v>
      </c>
      <c r="K76" s="749" t="s">
        <v>741</v>
      </c>
      <c r="L76" s="752">
        <v>31.997499999999995</v>
      </c>
      <c r="M76" s="752">
        <v>20</v>
      </c>
      <c r="N76" s="753">
        <v>639.94999999999993</v>
      </c>
    </row>
    <row r="77" spans="1:14" ht="14.4" customHeight="1" x14ac:dyDescent="0.3">
      <c r="A77" s="747" t="s">
        <v>581</v>
      </c>
      <c r="B77" s="748" t="s">
        <v>582</v>
      </c>
      <c r="C77" s="749" t="s">
        <v>597</v>
      </c>
      <c r="D77" s="750" t="s">
        <v>598</v>
      </c>
      <c r="E77" s="751">
        <v>50113001</v>
      </c>
      <c r="F77" s="750" t="s">
        <v>608</v>
      </c>
      <c r="G77" s="749" t="s">
        <v>621</v>
      </c>
      <c r="H77" s="749">
        <v>100308</v>
      </c>
      <c r="I77" s="749">
        <v>100308</v>
      </c>
      <c r="J77" s="749" t="s">
        <v>742</v>
      </c>
      <c r="K77" s="749" t="s">
        <v>743</v>
      </c>
      <c r="L77" s="752">
        <v>39.340000000000003</v>
      </c>
      <c r="M77" s="752">
        <v>3</v>
      </c>
      <c r="N77" s="753">
        <v>118.02000000000001</v>
      </c>
    </row>
    <row r="78" spans="1:14" ht="14.4" customHeight="1" x14ac:dyDescent="0.3">
      <c r="A78" s="747" t="s">
        <v>581</v>
      </c>
      <c r="B78" s="748" t="s">
        <v>582</v>
      </c>
      <c r="C78" s="749" t="s">
        <v>597</v>
      </c>
      <c r="D78" s="750" t="s">
        <v>598</v>
      </c>
      <c r="E78" s="751">
        <v>50113001</v>
      </c>
      <c r="F78" s="750" t="s">
        <v>608</v>
      </c>
      <c r="G78" s="749" t="s">
        <v>609</v>
      </c>
      <c r="H78" s="749">
        <v>214355</v>
      </c>
      <c r="I78" s="749">
        <v>214355</v>
      </c>
      <c r="J78" s="749" t="s">
        <v>744</v>
      </c>
      <c r="K78" s="749" t="s">
        <v>745</v>
      </c>
      <c r="L78" s="752">
        <v>215.18000000000006</v>
      </c>
      <c r="M78" s="752">
        <v>3</v>
      </c>
      <c r="N78" s="753">
        <v>645.54000000000019</v>
      </c>
    </row>
    <row r="79" spans="1:14" ht="14.4" customHeight="1" x14ac:dyDescent="0.3">
      <c r="A79" s="747" t="s">
        <v>581</v>
      </c>
      <c r="B79" s="748" t="s">
        <v>582</v>
      </c>
      <c r="C79" s="749" t="s">
        <v>597</v>
      </c>
      <c r="D79" s="750" t="s">
        <v>598</v>
      </c>
      <c r="E79" s="751">
        <v>50113001</v>
      </c>
      <c r="F79" s="750" t="s">
        <v>608</v>
      </c>
      <c r="G79" s="749" t="s">
        <v>609</v>
      </c>
      <c r="H79" s="749">
        <v>176205</v>
      </c>
      <c r="I79" s="749">
        <v>180825</v>
      </c>
      <c r="J79" s="749" t="s">
        <v>746</v>
      </c>
      <c r="K79" s="749" t="s">
        <v>674</v>
      </c>
      <c r="L79" s="752">
        <v>104.76000000000003</v>
      </c>
      <c r="M79" s="752">
        <v>2</v>
      </c>
      <c r="N79" s="753">
        <v>209.52000000000007</v>
      </c>
    </row>
    <row r="80" spans="1:14" ht="14.4" customHeight="1" x14ac:dyDescent="0.3">
      <c r="A80" s="747" t="s">
        <v>581</v>
      </c>
      <c r="B80" s="748" t="s">
        <v>582</v>
      </c>
      <c r="C80" s="749" t="s">
        <v>597</v>
      </c>
      <c r="D80" s="750" t="s">
        <v>598</v>
      </c>
      <c r="E80" s="751">
        <v>50113001</v>
      </c>
      <c r="F80" s="750" t="s">
        <v>608</v>
      </c>
      <c r="G80" s="749" t="s">
        <v>621</v>
      </c>
      <c r="H80" s="749">
        <v>216670</v>
      </c>
      <c r="I80" s="749">
        <v>216670</v>
      </c>
      <c r="J80" s="749" t="s">
        <v>747</v>
      </c>
      <c r="K80" s="749" t="s">
        <v>748</v>
      </c>
      <c r="L80" s="752">
        <v>314.27</v>
      </c>
      <c r="M80" s="752">
        <v>4</v>
      </c>
      <c r="N80" s="753">
        <v>1257.08</v>
      </c>
    </row>
    <row r="81" spans="1:14" ht="14.4" customHeight="1" x14ac:dyDescent="0.3">
      <c r="A81" s="747" t="s">
        <v>581</v>
      </c>
      <c r="B81" s="748" t="s">
        <v>582</v>
      </c>
      <c r="C81" s="749" t="s">
        <v>597</v>
      </c>
      <c r="D81" s="750" t="s">
        <v>598</v>
      </c>
      <c r="E81" s="751">
        <v>50113001</v>
      </c>
      <c r="F81" s="750" t="s">
        <v>608</v>
      </c>
      <c r="G81" s="749" t="s">
        <v>583</v>
      </c>
      <c r="H81" s="749">
        <v>216572</v>
      </c>
      <c r="I81" s="749">
        <v>216572</v>
      </c>
      <c r="J81" s="749" t="s">
        <v>749</v>
      </c>
      <c r="K81" s="749" t="s">
        <v>750</v>
      </c>
      <c r="L81" s="752">
        <v>36.289499999999997</v>
      </c>
      <c r="M81" s="752">
        <v>20</v>
      </c>
      <c r="N81" s="753">
        <v>725.79</v>
      </c>
    </row>
    <row r="82" spans="1:14" ht="14.4" customHeight="1" x14ac:dyDescent="0.3">
      <c r="A82" s="747" t="s">
        <v>581</v>
      </c>
      <c r="B82" s="748" t="s">
        <v>582</v>
      </c>
      <c r="C82" s="749" t="s">
        <v>597</v>
      </c>
      <c r="D82" s="750" t="s">
        <v>598</v>
      </c>
      <c r="E82" s="751">
        <v>50113001</v>
      </c>
      <c r="F82" s="750" t="s">
        <v>608</v>
      </c>
      <c r="G82" s="749" t="s">
        <v>609</v>
      </c>
      <c r="H82" s="749">
        <v>151365</v>
      </c>
      <c r="I82" s="749">
        <v>51365</v>
      </c>
      <c r="J82" s="749" t="s">
        <v>751</v>
      </c>
      <c r="K82" s="749" t="s">
        <v>752</v>
      </c>
      <c r="L82" s="752">
        <v>8.5800320001193473</v>
      </c>
      <c r="M82" s="752">
        <v>3</v>
      </c>
      <c r="N82" s="753">
        <v>25.740096000358044</v>
      </c>
    </row>
    <row r="83" spans="1:14" ht="14.4" customHeight="1" x14ac:dyDescent="0.3">
      <c r="A83" s="747" t="s">
        <v>581</v>
      </c>
      <c r="B83" s="748" t="s">
        <v>582</v>
      </c>
      <c r="C83" s="749" t="s">
        <v>597</v>
      </c>
      <c r="D83" s="750" t="s">
        <v>598</v>
      </c>
      <c r="E83" s="751">
        <v>50113001</v>
      </c>
      <c r="F83" s="750" t="s">
        <v>608</v>
      </c>
      <c r="G83" s="749" t="s">
        <v>609</v>
      </c>
      <c r="H83" s="749">
        <v>846629</v>
      </c>
      <c r="I83" s="749">
        <v>100013</v>
      </c>
      <c r="J83" s="749" t="s">
        <v>753</v>
      </c>
      <c r="K83" s="749" t="s">
        <v>754</v>
      </c>
      <c r="L83" s="752">
        <v>44.589999999999996</v>
      </c>
      <c r="M83" s="752">
        <v>2</v>
      </c>
      <c r="N83" s="753">
        <v>89.179999999999993</v>
      </c>
    </row>
    <row r="84" spans="1:14" ht="14.4" customHeight="1" x14ac:dyDescent="0.3">
      <c r="A84" s="747" t="s">
        <v>581</v>
      </c>
      <c r="B84" s="748" t="s">
        <v>582</v>
      </c>
      <c r="C84" s="749" t="s">
        <v>597</v>
      </c>
      <c r="D84" s="750" t="s">
        <v>598</v>
      </c>
      <c r="E84" s="751">
        <v>50113001</v>
      </c>
      <c r="F84" s="750" t="s">
        <v>608</v>
      </c>
      <c r="G84" s="749" t="s">
        <v>609</v>
      </c>
      <c r="H84" s="749">
        <v>207897</v>
      </c>
      <c r="I84" s="749">
        <v>207897</v>
      </c>
      <c r="J84" s="749" t="s">
        <v>753</v>
      </c>
      <c r="K84" s="749" t="s">
        <v>754</v>
      </c>
      <c r="L84" s="752">
        <v>45.421372169048674</v>
      </c>
      <c r="M84" s="752">
        <v>7</v>
      </c>
      <c r="N84" s="753">
        <v>317.94960518334074</v>
      </c>
    </row>
    <row r="85" spans="1:14" ht="14.4" customHeight="1" x14ac:dyDescent="0.3">
      <c r="A85" s="747" t="s">
        <v>581</v>
      </c>
      <c r="B85" s="748" t="s">
        <v>582</v>
      </c>
      <c r="C85" s="749" t="s">
        <v>597</v>
      </c>
      <c r="D85" s="750" t="s">
        <v>598</v>
      </c>
      <c r="E85" s="751">
        <v>50113001</v>
      </c>
      <c r="F85" s="750" t="s">
        <v>608</v>
      </c>
      <c r="G85" s="749" t="s">
        <v>609</v>
      </c>
      <c r="H85" s="749">
        <v>207899</v>
      </c>
      <c r="I85" s="749">
        <v>207899</v>
      </c>
      <c r="J85" s="749" t="s">
        <v>753</v>
      </c>
      <c r="K85" s="749" t="s">
        <v>755</v>
      </c>
      <c r="L85" s="752">
        <v>66.920000000000016</v>
      </c>
      <c r="M85" s="752">
        <v>2</v>
      </c>
      <c r="N85" s="753">
        <v>133.84000000000003</v>
      </c>
    </row>
    <row r="86" spans="1:14" ht="14.4" customHeight="1" x14ac:dyDescent="0.3">
      <c r="A86" s="747" t="s">
        <v>581</v>
      </c>
      <c r="B86" s="748" t="s">
        <v>582</v>
      </c>
      <c r="C86" s="749" t="s">
        <v>597</v>
      </c>
      <c r="D86" s="750" t="s">
        <v>598</v>
      </c>
      <c r="E86" s="751">
        <v>50113001</v>
      </c>
      <c r="F86" s="750" t="s">
        <v>608</v>
      </c>
      <c r="G86" s="749" t="s">
        <v>609</v>
      </c>
      <c r="H86" s="749">
        <v>229793</v>
      </c>
      <c r="I86" s="749">
        <v>229793</v>
      </c>
      <c r="J86" s="749" t="s">
        <v>756</v>
      </c>
      <c r="K86" s="749" t="s">
        <v>757</v>
      </c>
      <c r="L86" s="752">
        <v>121.61999999999999</v>
      </c>
      <c r="M86" s="752">
        <v>1</v>
      </c>
      <c r="N86" s="753">
        <v>121.61999999999999</v>
      </c>
    </row>
    <row r="87" spans="1:14" ht="14.4" customHeight="1" x14ac:dyDescent="0.3">
      <c r="A87" s="747" t="s">
        <v>581</v>
      </c>
      <c r="B87" s="748" t="s">
        <v>582</v>
      </c>
      <c r="C87" s="749" t="s">
        <v>597</v>
      </c>
      <c r="D87" s="750" t="s">
        <v>598</v>
      </c>
      <c r="E87" s="751">
        <v>50113001</v>
      </c>
      <c r="F87" s="750" t="s">
        <v>608</v>
      </c>
      <c r="G87" s="749" t="s">
        <v>609</v>
      </c>
      <c r="H87" s="749">
        <v>225166</v>
      </c>
      <c r="I87" s="749">
        <v>225166</v>
      </c>
      <c r="J87" s="749" t="s">
        <v>758</v>
      </c>
      <c r="K87" s="749" t="s">
        <v>759</v>
      </c>
      <c r="L87" s="752">
        <v>58.370000000000019</v>
      </c>
      <c r="M87" s="752">
        <v>1</v>
      </c>
      <c r="N87" s="753">
        <v>58.370000000000019</v>
      </c>
    </row>
    <row r="88" spans="1:14" ht="14.4" customHeight="1" x14ac:dyDescent="0.3">
      <c r="A88" s="747" t="s">
        <v>581</v>
      </c>
      <c r="B88" s="748" t="s">
        <v>582</v>
      </c>
      <c r="C88" s="749" t="s">
        <v>597</v>
      </c>
      <c r="D88" s="750" t="s">
        <v>598</v>
      </c>
      <c r="E88" s="751">
        <v>50113001</v>
      </c>
      <c r="F88" s="750" t="s">
        <v>608</v>
      </c>
      <c r="G88" s="749" t="s">
        <v>609</v>
      </c>
      <c r="H88" s="749">
        <v>132272</v>
      </c>
      <c r="I88" s="749">
        <v>146257</v>
      </c>
      <c r="J88" s="749" t="s">
        <v>760</v>
      </c>
      <c r="K88" s="749" t="s">
        <v>761</v>
      </c>
      <c r="L88" s="752">
        <v>79.669999999999987</v>
      </c>
      <c r="M88" s="752">
        <v>1</v>
      </c>
      <c r="N88" s="753">
        <v>79.669999999999987</v>
      </c>
    </row>
    <row r="89" spans="1:14" ht="14.4" customHeight="1" x14ac:dyDescent="0.3">
      <c r="A89" s="747" t="s">
        <v>581</v>
      </c>
      <c r="B89" s="748" t="s">
        <v>582</v>
      </c>
      <c r="C89" s="749" t="s">
        <v>597</v>
      </c>
      <c r="D89" s="750" t="s">
        <v>598</v>
      </c>
      <c r="E89" s="751">
        <v>50113001</v>
      </c>
      <c r="F89" s="750" t="s">
        <v>608</v>
      </c>
      <c r="G89" s="749" t="s">
        <v>609</v>
      </c>
      <c r="H89" s="749">
        <v>193724</v>
      </c>
      <c r="I89" s="749">
        <v>93724</v>
      </c>
      <c r="J89" s="749" t="s">
        <v>762</v>
      </c>
      <c r="K89" s="749" t="s">
        <v>763</v>
      </c>
      <c r="L89" s="752">
        <v>68.320999999999998</v>
      </c>
      <c r="M89" s="752">
        <v>10</v>
      </c>
      <c r="N89" s="753">
        <v>683.21</v>
      </c>
    </row>
    <row r="90" spans="1:14" ht="14.4" customHeight="1" x14ac:dyDescent="0.3">
      <c r="A90" s="747" t="s">
        <v>581</v>
      </c>
      <c r="B90" s="748" t="s">
        <v>582</v>
      </c>
      <c r="C90" s="749" t="s">
        <v>597</v>
      </c>
      <c r="D90" s="750" t="s">
        <v>598</v>
      </c>
      <c r="E90" s="751">
        <v>50113001</v>
      </c>
      <c r="F90" s="750" t="s">
        <v>608</v>
      </c>
      <c r="G90" s="749" t="s">
        <v>609</v>
      </c>
      <c r="H90" s="749">
        <v>193723</v>
      </c>
      <c r="I90" s="749">
        <v>93723</v>
      </c>
      <c r="J90" s="749" t="s">
        <v>764</v>
      </c>
      <c r="K90" s="749" t="s">
        <v>765</v>
      </c>
      <c r="L90" s="752">
        <v>40.629999999999995</v>
      </c>
      <c r="M90" s="752">
        <v>5</v>
      </c>
      <c r="N90" s="753">
        <v>203.14999999999998</v>
      </c>
    </row>
    <row r="91" spans="1:14" ht="14.4" customHeight="1" x14ac:dyDescent="0.3">
      <c r="A91" s="747" t="s">
        <v>581</v>
      </c>
      <c r="B91" s="748" t="s">
        <v>582</v>
      </c>
      <c r="C91" s="749" t="s">
        <v>597</v>
      </c>
      <c r="D91" s="750" t="s">
        <v>598</v>
      </c>
      <c r="E91" s="751">
        <v>50113001</v>
      </c>
      <c r="F91" s="750" t="s">
        <v>608</v>
      </c>
      <c r="G91" s="749" t="s">
        <v>609</v>
      </c>
      <c r="H91" s="749">
        <v>208466</v>
      </c>
      <c r="I91" s="749">
        <v>208466</v>
      </c>
      <c r="J91" s="749" t="s">
        <v>766</v>
      </c>
      <c r="K91" s="749" t="s">
        <v>767</v>
      </c>
      <c r="L91" s="752">
        <v>792.7700000000001</v>
      </c>
      <c r="M91" s="752">
        <v>2</v>
      </c>
      <c r="N91" s="753">
        <v>1585.5400000000002</v>
      </c>
    </row>
    <row r="92" spans="1:14" ht="14.4" customHeight="1" x14ac:dyDescent="0.3">
      <c r="A92" s="747" t="s">
        <v>581</v>
      </c>
      <c r="B92" s="748" t="s">
        <v>582</v>
      </c>
      <c r="C92" s="749" t="s">
        <v>597</v>
      </c>
      <c r="D92" s="750" t="s">
        <v>598</v>
      </c>
      <c r="E92" s="751">
        <v>50113001</v>
      </c>
      <c r="F92" s="750" t="s">
        <v>608</v>
      </c>
      <c r="G92" s="749" t="s">
        <v>609</v>
      </c>
      <c r="H92" s="749">
        <v>397412</v>
      </c>
      <c r="I92" s="749">
        <v>0</v>
      </c>
      <c r="J92" s="749" t="s">
        <v>768</v>
      </c>
      <c r="K92" s="749" t="s">
        <v>769</v>
      </c>
      <c r="L92" s="752">
        <v>206.99000000000004</v>
      </c>
      <c r="M92" s="752">
        <v>14</v>
      </c>
      <c r="N92" s="753">
        <v>2897.8600000000006</v>
      </c>
    </row>
    <row r="93" spans="1:14" ht="14.4" customHeight="1" x14ac:dyDescent="0.3">
      <c r="A93" s="747" t="s">
        <v>581</v>
      </c>
      <c r="B93" s="748" t="s">
        <v>582</v>
      </c>
      <c r="C93" s="749" t="s">
        <v>597</v>
      </c>
      <c r="D93" s="750" t="s">
        <v>598</v>
      </c>
      <c r="E93" s="751">
        <v>50113001</v>
      </c>
      <c r="F93" s="750" t="s">
        <v>608</v>
      </c>
      <c r="G93" s="749" t="s">
        <v>609</v>
      </c>
      <c r="H93" s="749">
        <v>501075</v>
      </c>
      <c r="I93" s="749">
        <v>0</v>
      </c>
      <c r="J93" s="749" t="s">
        <v>770</v>
      </c>
      <c r="K93" s="749" t="s">
        <v>771</v>
      </c>
      <c r="L93" s="752">
        <v>95.604571428571433</v>
      </c>
      <c r="M93" s="752">
        <v>140</v>
      </c>
      <c r="N93" s="753">
        <v>13384.640000000001</v>
      </c>
    </row>
    <row r="94" spans="1:14" ht="14.4" customHeight="1" x14ac:dyDescent="0.3">
      <c r="A94" s="747" t="s">
        <v>581</v>
      </c>
      <c r="B94" s="748" t="s">
        <v>582</v>
      </c>
      <c r="C94" s="749" t="s">
        <v>597</v>
      </c>
      <c r="D94" s="750" t="s">
        <v>598</v>
      </c>
      <c r="E94" s="751">
        <v>50113001</v>
      </c>
      <c r="F94" s="750" t="s">
        <v>608</v>
      </c>
      <c r="G94" s="749" t="s">
        <v>609</v>
      </c>
      <c r="H94" s="749">
        <v>134824</v>
      </c>
      <c r="I94" s="749">
        <v>134824</v>
      </c>
      <c r="J94" s="749" t="s">
        <v>772</v>
      </c>
      <c r="K94" s="749" t="s">
        <v>773</v>
      </c>
      <c r="L94" s="752">
        <v>199.98000000000002</v>
      </c>
      <c r="M94" s="752">
        <v>77</v>
      </c>
      <c r="N94" s="753">
        <v>15398.460000000001</v>
      </c>
    </row>
    <row r="95" spans="1:14" ht="14.4" customHeight="1" x14ac:dyDescent="0.3">
      <c r="A95" s="747" t="s">
        <v>581</v>
      </c>
      <c r="B95" s="748" t="s">
        <v>582</v>
      </c>
      <c r="C95" s="749" t="s">
        <v>597</v>
      </c>
      <c r="D95" s="750" t="s">
        <v>598</v>
      </c>
      <c r="E95" s="751">
        <v>50113001</v>
      </c>
      <c r="F95" s="750" t="s">
        <v>608</v>
      </c>
      <c r="G95" s="749" t="s">
        <v>609</v>
      </c>
      <c r="H95" s="749">
        <v>185287</v>
      </c>
      <c r="I95" s="749">
        <v>185287</v>
      </c>
      <c r="J95" s="749" t="s">
        <v>774</v>
      </c>
      <c r="K95" s="749" t="s">
        <v>775</v>
      </c>
      <c r="L95" s="752">
        <v>822.12</v>
      </c>
      <c r="M95" s="752">
        <v>1</v>
      </c>
      <c r="N95" s="753">
        <v>822.12</v>
      </c>
    </row>
    <row r="96" spans="1:14" ht="14.4" customHeight="1" x14ac:dyDescent="0.3">
      <c r="A96" s="747" t="s">
        <v>581</v>
      </c>
      <c r="B96" s="748" t="s">
        <v>582</v>
      </c>
      <c r="C96" s="749" t="s">
        <v>597</v>
      </c>
      <c r="D96" s="750" t="s">
        <v>598</v>
      </c>
      <c r="E96" s="751">
        <v>50113001</v>
      </c>
      <c r="F96" s="750" t="s">
        <v>608</v>
      </c>
      <c r="G96" s="749" t="s">
        <v>609</v>
      </c>
      <c r="H96" s="749">
        <v>102486</v>
      </c>
      <c r="I96" s="749">
        <v>2486</v>
      </c>
      <c r="J96" s="749" t="s">
        <v>776</v>
      </c>
      <c r="K96" s="749" t="s">
        <v>777</v>
      </c>
      <c r="L96" s="752">
        <v>123.1</v>
      </c>
      <c r="M96" s="752">
        <v>5</v>
      </c>
      <c r="N96" s="753">
        <v>615.5</v>
      </c>
    </row>
    <row r="97" spans="1:14" ht="14.4" customHeight="1" x14ac:dyDescent="0.3">
      <c r="A97" s="747" t="s">
        <v>581</v>
      </c>
      <c r="B97" s="748" t="s">
        <v>582</v>
      </c>
      <c r="C97" s="749" t="s">
        <v>597</v>
      </c>
      <c r="D97" s="750" t="s">
        <v>598</v>
      </c>
      <c r="E97" s="751">
        <v>50113001</v>
      </c>
      <c r="F97" s="750" t="s">
        <v>608</v>
      </c>
      <c r="G97" s="749" t="s">
        <v>609</v>
      </c>
      <c r="H97" s="749">
        <v>230426</v>
      </c>
      <c r="I97" s="749">
        <v>230426</v>
      </c>
      <c r="J97" s="749" t="s">
        <v>778</v>
      </c>
      <c r="K97" s="749" t="s">
        <v>779</v>
      </c>
      <c r="L97" s="752">
        <v>78.639999999999986</v>
      </c>
      <c r="M97" s="752">
        <v>1</v>
      </c>
      <c r="N97" s="753">
        <v>78.639999999999986</v>
      </c>
    </row>
    <row r="98" spans="1:14" ht="14.4" customHeight="1" x14ac:dyDescent="0.3">
      <c r="A98" s="747" t="s">
        <v>581</v>
      </c>
      <c r="B98" s="748" t="s">
        <v>582</v>
      </c>
      <c r="C98" s="749" t="s">
        <v>597</v>
      </c>
      <c r="D98" s="750" t="s">
        <v>598</v>
      </c>
      <c r="E98" s="751">
        <v>50113001</v>
      </c>
      <c r="F98" s="750" t="s">
        <v>608</v>
      </c>
      <c r="G98" s="749" t="s">
        <v>609</v>
      </c>
      <c r="H98" s="749">
        <v>100489</v>
      </c>
      <c r="I98" s="749">
        <v>489</v>
      </c>
      <c r="J98" s="749" t="s">
        <v>778</v>
      </c>
      <c r="K98" s="749" t="s">
        <v>780</v>
      </c>
      <c r="L98" s="752">
        <v>47.339999999999996</v>
      </c>
      <c r="M98" s="752">
        <v>7</v>
      </c>
      <c r="N98" s="753">
        <v>331.38</v>
      </c>
    </row>
    <row r="99" spans="1:14" ht="14.4" customHeight="1" x14ac:dyDescent="0.3">
      <c r="A99" s="747" t="s">
        <v>581</v>
      </c>
      <c r="B99" s="748" t="s">
        <v>582</v>
      </c>
      <c r="C99" s="749" t="s">
        <v>597</v>
      </c>
      <c r="D99" s="750" t="s">
        <v>598</v>
      </c>
      <c r="E99" s="751">
        <v>50113001</v>
      </c>
      <c r="F99" s="750" t="s">
        <v>608</v>
      </c>
      <c r="G99" s="749" t="s">
        <v>621</v>
      </c>
      <c r="H99" s="749">
        <v>166759</v>
      </c>
      <c r="I99" s="749">
        <v>166759</v>
      </c>
      <c r="J99" s="749" t="s">
        <v>781</v>
      </c>
      <c r="K99" s="749" t="s">
        <v>782</v>
      </c>
      <c r="L99" s="752">
        <v>123.31000000000004</v>
      </c>
      <c r="M99" s="752">
        <v>1</v>
      </c>
      <c r="N99" s="753">
        <v>123.31000000000004</v>
      </c>
    </row>
    <row r="100" spans="1:14" ht="14.4" customHeight="1" x14ac:dyDescent="0.3">
      <c r="A100" s="747" t="s">
        <v>581</v>
      </c>
      <c r="B100" s="748" t="s">
        <v>582</v>
      </c>
      <c r="C100" s="749" t="s">
        <v>597</v>
      </c>
      <c r="D100" s="750" t="s">
        <v>598</v>
      </c>
      <c r="E100" s="751">
        <v>50113001</v>
      </c>
      <c r="F100" s="750" t="s">
        <v>608</v>
      </c>
      <c r="G100" s="749" t="s">
        <v>609</v>
      </c>
      <c r="H100" s="749">
        <v>930444</v>
      </c>
      <c r="I100" s="749">
        <v>0</v>
      </c>
      <c r="J100" s="749" t="s">
        <v>783</v>
      </c>
      <c r="K100" s="749" t="s">
        <v>583</v>
      </c>
      <c r="L100" s="752">
        <v>43.941499999999998</v>
      </c>
      <c r="M100" s="752">
        <v>6</v>
      </c>
      <c r="N100" s="753">
        <v>263.649</v>
      </c>
    </row>
    <row r="101" spans="1:14" ht="14.4" customHeight="1" x14ac:dyDescent="0.3">
      <c r="A101" s="747" t="s">
        <v>581</v>
      </c>
      <c r="B101" s="748" t="s">
        <v>582</v>
      </c>
      <c r="C101" s="749" t="s">
        <v>597</v>
      </c>
      <c r="D101" s="750" t="s">
        <v>598</v>
      </c>
      <c r="E101" s="751">
        <v>50113001</v>
      </c>
      <c r="F101" s="750" t="s">
        <v>608</v>
      </c>
      <c r="G101" s="749" t="s">
        <v>609</v>
      </c>
      <c r="H101" s="749">
        <v>397238</v>
      </c>
      <c r="I101" s="749">
        <v>0</v>
      </c>
      <c r="J101" s="749" t="s">
        <v>784</v>
      </c>
      <c r="K101" s="749" t="s">
        <v>583</v>
      </c>
      <c r="L101" s="752">
        <v>67.255875359258113</v>
      </c>
      <c r="M101" s="752">
        <v>1</v>
      </c>
      <c r="N101" s="753">
        <v>67.255875359258113</v>
      </c>
    </row>
    <row r="102" spans="1:14" ht="14.4" customHeight="1" x14ac:dyDescent="0.3">
      <c r="A102" s="747" t="s">
        <v>581</v>
      </c>
      <c r="B102" s="748" t="s">
        <v>582</v>
      </c>
      <c r="C102" s="749" t="s">
        <v>597</v>
      </c>
      <c r="D102" s="750" t="s">
        <v>598</v>
      </c>
      <c r="E102" s="751">
        <v>50113001</v>
      </c>
      <c r="F102" s="750" t="s">
        <v>608</v>
      </c>
      <c r="G102" s="749" t="s">
        <v>609</v>
      </c>
      <c r="H102" s="749">
        <v>900012</v>
      </c>
      <c r="I102" s="749">
        <v>0</v>
      </c>
      <c r="J102" s="749" t="s">
        <v>785</v>
      </c>
      <c r="K102" s="749" t="s">
        <v>583</v>
      </c>
      <c r="L102" s="752">
        <v>55.253801168966852</v>
      </c>
      <c r="M102" s="752">
        <v>2</v>
      </c>
      <c r="N102" s="753">
        <v>110.5076023379337</v>
      </c>
    </row>
    <row r="103" spans="1:14" ht="14.4" customHeight="1" x14ac:dyDescent="0.3">
      <c r="A103" s="747" t="s">
        <v>581</v>
      </c>
      <c r="B103" s="748" t="s">
        <v>582</v>
      </c>
      <c r="C103" s="749" t="s">
        <v>597</v>
      </c>
      <c r="D103" s="750" t="s">
        <v>598</v>
      </c>
      <c r="E103" s="751">
        <v>50113001</v>
      </c>
      <c r="F103" s="750" t="s">
        <v>608</v>
      </c>
      <c r="G103" s="749" t="s">
        <v>609</v>
      </c>
      <c r="H103" s="749">
        <v>900873</v>
      </c>
      <c r="I103" s="749">
        <v>0</v>
      </c>
      <c r="J103" s="749" t="s">
        <v>786</v>
      </c>
      <c r="K103" s="749" t="s">
        <v>583</v>
      </c>
      <c r="L103" s="752">
        <v>62.244588639158493</v>
      </c>
      <c r="M103" s="752">
        <v>1</v>
      </c>
      <c r="N103" s="753">
        <v>62.244588639158493</v>
      </c>
    </row>
    <row r="104" spans="1:14" ht="14.4" customHeight="1" x14ac:dyDescent="0.3">
      <c r="A104" s="747" t="s">
        <v>581</v>
      </c>
      <c r="B104" s="748" t="s">
        <v>582</v>
      </c>
      <c r="C104" s="749" t="s">
        <v>597</v>
      </c>
      <c r="D104" s="750" t="s">
        <v>598</v>
      </c>
      <c r="E104" s="751">
        <v>50113001</v>
      </c>
      <c r="F104" s="750" t="s">
        <v>608</v>
      </c>
      <c r="G104" s="749" t="s">
        <v>609</v>
      </c>
      <c r="H104" s="749">
        <v>990927</v>
      </c>
      <c r="I104" s="749">
        <v>0</v>
      </c>
      <c r="J104" s="749" t="s">
        <v>787</v>
      </c>
      <c r="K104" s="749" t="s">
        <v>583</v>
      </c>
      <c r="L104" s="752">
        <v>140.20000000000002</v>
      </c>
      <c r="M104" s="752">
        <v>2</v>
      </c>
      <c r="N104" s="753">
        <v>280.40000000000003</v>
      </c>
    </row>
    <row r="105" spans="1:14" ht="14.4" customHeight="1" x14ac:dyDescent="0.3">
      <c r="A105" s="747" t="s">
        <v>581</v>
      </c>
      <c r="B105" s="748" t="s">
        <v>582</v>
      </c>
      <c r="C105" s="749" t="s">
        <v>597</v>
      </c>
      <c r="D105" s="750" t="s">
        <v>598</v>
      </c>
      <c r="E105" s="751">
        <v>50113001</v>
      </c>
      <c r="F105" s="750" t="s">
        <v>608</v>
      </c>
      <c r="G105" s="749" t="s">
        <v>609</v>
      </c>
      <c r="H105" s="749">
        <v>188219</v>
      </c>
      <c r="I105" s="749">
        <v>88219</v>
      </c>
      <c r="J105" s="749" t="s">
        <v>788</v>
      </c>
      <c r="K105" s="749" t="s">
        <v>789</v>
      </c>
      <c r="L105" s="752">
        <v>141.45000000000002</v>
      </c>
      <c r="M105" s="752">
        <v>1</v>
      </c>
      <c r="N105" s="753">
        <v>141.45000000000002</v>
      </c>
    </row>
    <row r="106" spans="1:14" ht="14.4" customHeight="1" x14ac:dyDescent="0.3">
      <c r="A106" s="747" t="s">
        <v>581</v>
      </c>
      <c r="B106" s="748" t="s">
        <v>582</v>
      </c>
      <c r="C106" s="749" t="s">
        <v>597</v>
      </c>
      <c r="D106" s="750" t="s">
        <v>598</v>
      </c>
      <c r="E106" s="751">
        <v>50113001</v>
      </c>
      <c r="F106" s="750" t="s">
        <v>608</v>
      </c>
      <c r="G106" s="749" t="s">
        <v>609</v>
      </c>
      <c r="H106" s="749">
        <v>118489</v>
      </c>
      <c r="I106" s="749">
        <v>18489</v>
      </c>
      <c r="J106" s="749" t="s">
        <v>790</v>
      </c>
      <c r="K106" s="749" t="s">
        <v>791</v>
      </c>
      <c r="L106" s="752">
        <v>360.17999999999995</v>
      </c>
      <c r="M106" s="752">
        <v>1</v>
      </c>
      <c r="N106" s="753">
        <v>360.17999999999995</v>
      </c>
    </row>
    <row r="107" spans="1:14" ht="14.4" customHeight="1" x14ac:dyDescent="0.3">
      <c r="A107" s="747" t="s">
        <v>581</v>
      </c>
      <c r="B107" s="748" t="s">
        <v>582</v>
      </c>
      <c r="C107" s="749" t="s">
        <v>597</v>
      </c>
      <c r="D107" s="750" t="s">
        <v>598</v>
      </c>
      <c r="E107" s="751">
        <v>50113001</v>
      </c>
      <c r="F107" s="750" t="s">
        <v>608</v>
      </c>
      <c r="G107" s="749" t="s">
        <v>609</v>
      </c>
      <c r="H107" s="749">
        <v>192853</v>
      </c>
      <c r="I107" s="749">
        <v>192853</v>
      </c>
      <c r="J107" s="749" t="s">
        <v>792</v>
      </c>
      <c r="K107" s="749" t="s">
        <v>793</v>
      </c>
      <c r="L107" s="752">
        <v>107.93999999999998</v>
      </c>
      <c r="M107" s="752">
        <v>1</v>
      </c>
      <c r="N107" s="753">
        <v>107.93999999999998</v>
      </c>
    </row>
    <row r="108" spans="1:14" ht="14.4" customHeight="1" x14ac:dyDescent="0.3">
      <c r="A108" s="747" t="s">
        <v>581</v>
      </c>
      <c r="B108" s="748" t="s">
        <v>582</v>
      </c>
      <c r="C108" s="749" t="s">
        <v>597</v>
      </c>
      <c r="D108" s="750" t="s">
        <v>598</v>
      </c>
      <c r="E108" s="751">
        <v>50113001</v>
      </c>
      <c r="F108" s="750" t="s">
        <v>608</v>
      </c>
      <c r="G108" s="749" t="s">
        <v>609</v>
      </c>
      <c r="H108" s="749">
        <v>115050</v>
      </c>
      <c r="I108" s="749">
        <v>15050</v>
      </c>
      <c r="J108" s="749" t="s">
        <v>794</v>
      </c>
      <c r="K108" s="749" t="s">
        <v>795</v>
      </c>
      <c r="L108" s="752">
        <v>332.08000000000004</v>
      </c>
      <c r="M108" s="752">
        <v>1</v>
      </c>
      <c r="N108" s="753">
        <v>332.08000000000004</v>
      </c>
    </row>
    <row r="109" spans="1:14" ht="14.4" customHeight="1" x14ac:dyDescent="0.3">
      <c r="A109" s="747" t="s">
        <v>581</v>
      </c>
      <c r="B109" s="748" t="s">
        <v>582</v>
      </c>
      <c r="C109" s="749" t="s">
        <v>597</v>
      </c>
      <c r="D109" s="750" t="s">
        <v>598</v>
      </c>
      <c r="E109" s="751">
        <v>50113001</v>
      </c>
      <c r="F109" s="750" t="s">
        <v>608</v>
      </c>
      <c r="G109" s="749" t="s">
        <v>609</v>
      </c>
      <c r="H109" s="749">
        <v>117992</v>
      </c>
      <c r="I109" s="749">
        <v>17992</v>
      </c>
      <c r="J109" s="749" t="s">
        <v>796</v>
      </c>
      <c r="K109" s="749" t="s">
        <v>797</v>
      </c>
      <c r="L109" s="752">
        <v>94.34</v>
      </c>
      <c r="M109" s="752">
        <v>1</v>
      </c>
      <c r="N109" s="753">
        <v>94.34</v>
      </c>
    </row>
    <row r="110" spans="1:14" ht="14.4" customHeight="1" x14ac:dyDescent="0.3">
      <c r="A110" s="747" t="s">
        <v>581</v>
      </c>
      <c r="B110" s="748" t="s">
        <v>582</v>
      </c>
      <c r="C110" s="749" t="s">
        <v>597</v>
      </c>
      <c r="D110" s="750" t="s">
        <v>598</v>
      </c>
      <c r="E110" s="751">
        <v>50113001</v>
      </c>
      <c r="F110" s="750" t="s">
        <v>608</v>
      </c>
      <c r="G110" s="749" t="s">
        <v>609</v>
      </c>
      <c r="H110" s="749">
        <v>100498</v>
      </c>
      <c r="I110" s="749">
        <v>498</v>
      </c>
      <c r="J110" s="749" t="s">
        <v>798</v>
      </c>
      <c r="K110" s="749" t="s">
        <v>799</v>
      </c>
      <c r="L110" s="752">
        <v>108.75</v>
      </c>
      <c r="M110" s="752">
        <v>4</v>
      </c>
      <c r="N110" s="753">
        <v>435</v>
      </c>
    </row>
    <row r="111" spans="1:14" ht="14.4" customHeight="1" x14ac:dyDescent="0.3">
      <c r="A111" s="747" t="s">
        <v>581</v>
      </c>
      <c r="B111" s="748" t="s">
        <v>582</v>
      </c>
      <c r="C111" s="749" t="s">
        <v>597</v>
      </c>
      <c r="D111" s="750" t="s">
        <v>598</v>
      </c>
      <c r="E111" s="751">
        <v>50113001</v>
      </c>
      <c r="F111" s="750" t="s">
        <v>608</v>
      </c>
      <c r="G111" s="749" t="s">
        <v>609</v>
      </c>
      <c r="H111" s="749">
        <v>159750</v>
      </c>
      <c r="I111" s="749">
        <v>0</v>
      </c>
      <c r="J111" s="749" t="s">
        <v>800</v>
      </c>
      <c r="K111" s="749" t="s">
        <v>801</v>
      </c>
      <c r="L111" s="752">
        <v>23.71193548387097</v>
      </c>
      <c r="M111" s="752">
        <v>31</v>
      </c>
      <c r="N111" s="753">
        <v>735.07</v>
      </c>
    </row>
    <row r="112" spans="1:14" ht="14.4" customHeight="1" x14ac:dyDescent="0.3">
      <c r="A112" s="747" t="s">
        <v>581</v>
      </c>
      <c r="B112" s="748" t="s">
        <v>582</v>
      </c>
      <c r="C112" s="749" t="s">
        <v>597</v>
      </c>
      <c r="D112" s="750" t="s">
        <v>598</v>
      </c>
      <c r="E112" s="751">
        <v>50113001</v>
      </c>
      <c r="F112" s="750" t="s">
        <v>608</v>
      </c>
      <c r="G112" s="749" t="s">
        <v>609</v>
      </c>
      <c r="H112" s="749">
        <v>100502</v>
      </c>
      <c r="I112" s="749">
        <v>502</v>
      </c>
      <c r="J112" s="749" t="s">
        <v>802</v>
      </c>
      <c r="K112" s="749" t="s">
        <v>803</v>
      </c>
      <c r="L112" s="752">
        <v>238.66</v>
      </c>
      <c r="M112" s="752">
        <v>1</v>
      </c>
      <c r="N112" s="753">
        <v>238.66</v>
      </c>
    </row>
    <row r="113" spans="1:14" ht="14.4" customHeight="1" x14ac:dyDescent="0.3">
      <c r="A113" s="747" t="s">
        <v>581</v>
      </c>
      <c r="B113" s="748" t="s">
        <v>582</v>
      </c>
      <c r="C113" s="749" t="s">
        <v>597</v>
      </c>
      <c r="D113" s="750" t="s">
        <v>598</v>
      </c>
      <c r="E113" s="751">
        <v>50113001</v>
      </c>
      <c r="F113" s="750" t="s">
        <v>608</v>
      </c>
      <c r="G113" s="749" t="s">
        <v>609</v>
      </c>
      <c r="H113" s="749">
        <v>102684</v>
      </c>
      <c r="I113" s="749">
        <v>2684</v>
      </c>
      <c r="J113" s="749" t="s">
        <v>802</v>
      </c>
      <c r="K113" s="749" t="s">
        <v>804</v>
      </c>
      <c r="L113" s="752">
        <v>106.06000000000003</v>
      </c>
      <c r="M113" s="752">
        <v>11</v>
      </c>
      <c r="N113" s="753">
        <v>1166.6600000000003</v>
      </c>
    </row>
    <row r="114" spans="1:14" ht="14.4" customHeight="1" x14ac:dyDescent="0.3">
      <c r="A114" s="747" t="s">
        <v>581</v>
      </c>
      <c r="B114" s="748" t="s">
        <v>582</v>
      </c>
      <c r="C114" s="749" t="s">
        <v>597</v>
      </c>
      <c r="D114" s="750" t="s">
        <v>598</v>
      </c>
      <c r="E114" s="751">
        <v>50113001</v>
      </c>
      <c r="F114" s="750" t="s">
        <v>608</v>
      </c>
      <c r="G114" s="749" t="s">
        <v>609</v>
      </c>
      <c r="H114" s="749">
        <v>180534</v>
      </c>
      <c r="I114" s="749">
        <v>180534</v>
      </c>
      <c r="J114" s="749" t="s">
        <v>805</v>
      </c>
      <c r="K114" s="749" t="s">
        <v>806</v>
      </c>
      <c r="L114" s="752">
        <v>3914.3170000000009</v>
      </c>
      <c r="M114" s="752">
        <v>3.9999999999999996</v>
      </c>
      <c r="N114" s="753">
        <v>15657.268000000002</v>
      </c>
    </row>
    <row r="115" spans="1:14" ht="14.4" customHeight="1" x14ac:dyDescent="0.3">
      <c r="A115" s="747" t="s">
        <v>581</v>
      </c>
      <c r="B115" s="748" t="s">
        <v>582</v>
      </c>
      <c r="C115" s="749" t="s">
        <v>597</v>
      </c>
      <c r="D115" s="750" t="s">
        <v>598</v>
      </c>
      <c r="E115" s="751">
        <v>50113001</v>
      </c>
      <c r="F115" s="750" t="s">
        <v>608</v>
      </c>
      <c r="G115" s="749" t="s">
        <v>609</v>
      </c>
      <c r="H115" s="749">
        <v>501637</v>
      </c>
      <c r="I115" s="749">
        <v>0</v>
      </c>
      <c r="J115" s="749" t="s">
        <v>807</v>
      </c>
      <c r="K115" s="749" t="s">
        <v>583</v>
      </c>
      <c r="L115" s="752">
        <v>8.3006666666666664</v>
      </c>
      <c r="M115" s="752">
        <v>1</v>
      </c>
      <c r="N115" s="753">
        <v>8.3006666666666664</v>
      </c>
    </row>
    <row r="116" spans="1:14" ht="14.4" customHeight="1" x14ac:dyDescent="0.3">
      <c r="A116" s="747" t="s">
        <v>581</v>
      </c>
      <c r="B116" s="748" t="s">
        <v>582</v>
      </c>
      <c r="C116" s="749" t="s">
        <v>597</v>
      </c>
      <c r="D116" s="750" t="s">
        <v>598</v>
      </c>
      <c r="E116" s="751">
        <v>50113001</v>
      </c>
      <c r="F116" s="750" t="s">
        <v>608</v>
      </c>
      <c r="G116" s="749" t="s">
        <v>609</v>
      </c>
      <c r="H116" s="749">
        <v>101125</v>
      </c>
      <c r="I116" s="749">
        <v>1125</v>
      </c>
      <c r="J116" s="749" t="s">
        <v>808</v>
      </c>
      <c r="K116" s="749" t="s">
        <v>809</v>
      </c>
      <c r="L116" s="752">
        <v>77.349999999999994</v>
      </c>
      <c r="M116" s="752">
        <v>1</v>
      </c>
      <c r="N116" s="753">
        <v>77.349999999999994</v>
      </c>
    </row>
    <row r="117" spans="1:14" ht="14.4" customHeight="1" x14ac:dyDescent="0.3">
      <c r="A117" s="747" t="s">
        <v>581</v>
      </c>
      <c r="B117" s="748" t="s">
        <v>582</v>
      </c>
      <c r="C117" s="749" t="s">
        <v>597</v>
      </c>
      <c r="D117" s="750" t="s">
        <v>598</v>
      </c>
      <c r="E117" s="751">
        <v>50113001</v>
      </c>
      <c r="F117" s="750" t="s">
        <v>608</v>
      </c>
      <c r="G117" s="749" t="s">
        <v>609</v>
      </c>
      <c r="H117" s="749">
        <v>223159</v>
      </c>
      <c r="I117" s="749">
        <v>223159</v>
      </c>
      <c r="J117" s="749" t="s">
        <v>810</v>
      </c>
      <c r="K117" s="749" t="s">
        <v>811</v>
      </c>
      <c r="L117" s="752">
        <v>74.370000000000019</v>
      </c>
      <c r="M117" s="752">
        <v>1</v>
      </c>
      <c r="N117" s="753">
        <v>74.370000000000019</v>
      </c>
    </row>
    <row r="118" spans="1:14" ht="14.4" customHeight="1" x14ac:dyDescent="0.3">
      <c r="A118" s="747" t="s">
        <v>581</v>
      </c>
      <c r="B118" s="748" t="s">
        <v>582</v>
      </c>
      <c r="C118" s="749" t="s">
        <v>597</v>
      </c>
      <c r="D118" s="750" t="s">
        <v>598</v>
      </c>
      <c r="E118" s="751">
        <v>50113001</v>
      </c>
      <c r="F118" s="750" t="s">
        <v>608</v>
      </c>
      <c r="G118" s="749" t="s">
        <v>609</v>
      </c>
      <c r="H118" s="749">
        <v>146899</v>
      </c>
      <c r="I118" s="749">
        <v>46899</v>
      </c>
      <c r="J118" s="749" t="s">
        <v>812</v>
      </c>
      <c r="K118" s="749" t="s">
        <v>813</v>
      </c>
      <c r="L118" s="752">
        <v>84.332499999999996</v>
      </c>
      <c r="M118" s="752">
        <v>4</v>
      </c>
      <c r="N118" s="753">
        <v>337.33</v>
      </c>
    </row>
    <row r="119" spans="1:14" ht="14.4" customHeight="1" x14ac:dyDescent="0.3">
      <c r="A119" s="747" t="s">
        <v>581</v>
      </c>
      <c r="B119" s="748" t="s">
        <v>582</v>
      </c>
      <c r="C119" s="749" t="s">
        <v>597</v>
      </c>
      <c r="D119" s="750" t="s">
        <v>598</v>
      </c>
      <c r="E119" s="751">
        <v>50113001</v>
      </c>
      <c r="F119" s="750" t="s">
        <v>608</v>
      </c>
      <c r="G119" s="749" t="s">
        <v>609</v>
      </c>
      <c r="H119" s="749">
        <v>848626</v>
      </c>
      <c r="I119" s="749">
        <v>107944</v>
      </c>
      <c r="J119" s="749" t="s">
        <v>814</v>
      </c>
      <c r="K119" s="749" t="s">
        <v>815</v>
      </c>
      <c r="L119" s="752">
        <v>113.48</v>
      </c>
      <c r="M119" s="752">
        <v>1</v>
      </c>
      <c r="N119" s="753">
        <v>113.48</v>
      </c>
    </row>
    <row r="120" spans="1:14" ht="14.4" customHeight="1" x14ac:dyDescent="0.3">
      <c r="A120" s="747" t="s">
        <v>581</v>
      </c>
      <c r="B120" s="748" t="s">
        <v>582</v>
      </c>
      <c r="C120" s="749" t="s">
        <v>597</v>
      </c>
      <c r="D120" s="750" t="s">
        <v>598</v>
      </c>
      <c r="E120" s="751">
        <v>50113001</v>
      </c>
      <c r="F120" s="750" t="s">
        <v>608</v>
      </c>
      <c r="G120" s="749" t="s">
        <v>609</v>
      </c>
      <c r="H120" s="749">
        <v>502030</v>
      </c>
      <c r="I120" s="749">
        <v>99999</v>
      </c>
      <c r="J120" s="749" t="s">
        <v>816</v>
      </c>
      <c r="K120" s="749" t="s">
        <v>817</v>
      </c>
      <c r="L120" s="752">
        <v>1383.6399999999999</v>
      </c>
      <c r="M120" s="752">
        <v>0.2</v>
      </c>
      <c r="N120" s="753">
        <v>276.72800000000001</v>
      </c>
    </row>
    <row r="121" spans="1:14" ht="14.4" customHeight="1" x14ac:dyDescent="0.3">
      <c r="A121" s="747" t="s">
        <v>581</v>
      </c>
      <c r="B121" s="748" t="s">
        <v>582</v>
      </c>
      <c r="C121" s="749" t="s">
        <v>597</v>
      </c>
      <c r="D121" s="750" t="s">
        <v>598</v>
      </c>
      <c r="E121" s="751">
        <v>50113001</v>
      </c>
      <c r="F121" s="750" t="s">
        <v>608</v>
      </c>
      <c r="G121" s="749" t="s">
        <v>609</v>
      </c>
      <c r="H121" s="749">
        <v>100513</v>
      </c>
      <c r="I121" s="749">
        <v>513</v>
      </c>
      <c r="J121" s="749" t="s">
        <v>818</v>
      </c>
      <c r="K121" s="749" t="s">
        <v>799</v>
      </c>
      <c r="L121" s="752">
        <v>56.780000000000015</v>
      </c>
      <c r="M121" s="752">
        <v>8</v>
      </c>
      <c r="N121" s="753">
        <v>454.24000000000012</v>
      </c>
    </row>
    <row r="122" spans="1:14" ht="14.4" customHeight="1" x14ac:dyDescent="0.3">
      <c r="A122" s="747" t="s">
        <v>581</v>
      </c>
      <c r="B122" s="748" t="s">
        <v>582</v>
      </c>
      <c r="C122" s="749" t="s">
        <v>597</v>
      </c>
      <c r="D122" s="750" t="s">
        <v>598</v>
      </c>
      <c r="E122" s="751">
        <v>50113001</v>
      </c>
      <c r="F122" s="750" t="s">
        <v>608</v>
      </c>
      <c r="G122" s="749" t="s">
        <v>609</v>
      </c>
      <c r="H122" s="749">
        <v>110086</v>
      </c>
      <c r="I122" s="749">
        <v>10086</v>
      </c>
      <c r="J122" s="749" t="s">
        <v>819</v>
      </c>
      <c r="K122" s="749" t="s">
        <v>820</v>
      </c>
      <c r="L122" s="752">
        <v>1592.7999999999997</v>
      </c>
      <c r="M122" s="752">
        <v>14</v>
      </c>
      <c r="N122" s="753">
        <v>22299.199999999997</v>
      </c>
    </row>
    <row r="123" spans="1:14" ht="14.4" customHeight="1" x14ac:dyDescent="0.3">
      <c r="A123" s="747" t="s">
        <v>581</v>
      </c>
      <c r="B123" s="748" t="s">
        <v>582</v>
      </c>
      <c r="C123" s="749" t="s">
        <v>597</v>
      </c>
      <c r="D123" s="750" t="s">
        <v>598</v>
      </c>
      <c r="E123" s="751">
        <v>50113001</v>
      </c>
      <c r="F123" s="750" t="s">
        <v>608</v>
      </c>
      <c r="G123" s="749" t="s">
        <v>609</v>
      </c>
      <c r="H123" s="749">
        <v>230353</v>
      </c>
      <c r="I123" s="749">
        <v>230353</v>
      </c>
      <c r="J123" s="749" t="s">
        <v>819</v>
      </c>
      <c r="K123" s="749" t="s">
        <v>821</v>
      </c>
      <c r="L123" s="752">
        <v>1592.8</v>
      </c>
      <c r="M123" s="752">
        <v>8</v>
      </c>
      <c r="N123" s="753">
        <v>12742.4</v>
      </c>
    </row>
    <row r="124" spans="1:14" ht="14.4" customHeight="1" x14ac:dyDescent="0.3">
      <c r="A124" s="747" t="s">
        <v>581</v>
      </c>
      <c r="B124" s="748" t="s">
        <v>582</v>
      </c>
      <c r="C124" s="749" t="s">
        <v>597</v>
      </c>
      <c r="D124" s="750" t="s">
        <v>598</v>
      </c>
      <c r="E124" s="751">
        <v>50113001</v>
      </c>
      <c r="F124" s="750" t="s">
        <v>608</v>
      </c>
      <c r="G124" s="749" t="s">
        <v>621</v>
      </c>
      <c r="H124" s="749">
        <v>191788</v>
      </c>
      <c r="I124" s="749">
        <v>91788</v>
      </c>
      <c r="J124" s="749" t="s">
        <v>822</v>
      </c>
      <c r="K124" s="749" t="s">
        <v>678</v>
      </c>
      <c r="L124" s="752">
        <v>9.1244444444444444</v>
      </c>
      <c r="M124" s="752">
        <v>45</v>
      </c>
      <c r="N124" s="753">
        <v>410.59999999999997</v>
      </c>
    </row>
    <row r="125" spans="1:14" ht="14.4" customHeight="1" x14ac:dyDescent="0.3">
      <c r="A125" s="747" t="s">
        <v>581</v>
      </c>
      <c r="B125" s="748" t="s">
        <v>582</v>
      </c>
      <c r="C125" s="749" t="s">
        <v>597</v>
      </c>
      <c r="D125" s="750" t="s">
        <v>598</v>
      </c>
      <c r="E125" s="751">
        <v>50113001</v>
      </c>
      <c r="F125" s="750" t="s">
        <v>608</v>
      </c>
      <c r="G125" s="749" t="s">
        <v>621</v>
      </c>
      <c r="H125" s="749">
        <v>155824</v>
      </c>
      <c r="I125" s="749">
        <v>55824</v>
      </c>
      <c r="J125" s="749" t="s">
        <v>823</v>
      </c>
      <c r="K125" s="749" t="s">
        <v>824</v>
      </c>
      <c r="L125" s="752">
        <v>50.667235772357728</v>
      </c>
      <c r="M125" s="752">
        <v>123</v>
      </c>
      <c r="N125" s="753">
        <v>6232.0700000000006</v>
      </c>
    </row>
    <row r="126" spans="1:14" ht="14.4" customHeight="1" x14ac:dyDescent="0.3">
      <c r="A126" s="747" t="s">
        <v>581</v>
      </c>
      <c r="B126" s="748" t="s">
        <v>582</v>
      </c>
      <c r="C126" s="749" t="s">
        <v>597</v>
      </c>
      <c r="D126" s="750" t="s">
        <v>598</v>
      </c>
      <c r="E126" s="751">
        <v>50113001</v>
      </c>
      <c r="F126" s="750" t="s">
        <v>608</v>
      </c>
      <c r="G126" s="749" t="s">
        <v>621</v>
      </c>
      <c r="H126" s="749">
        <v>155823</v>
      </c>
      <c r="I126" s="749">
        <v>55823</v>
      </c>
      <c r="J126" s="749" t="s">
        <v>823</v>
      </c>
      <c r="K126" s="749" t="s">
        <v>825</v>
      </c>
      <c r="L126" s="752">
        <v>33.934999999999995</v>
      </c>
      <c r="M126" s="752">
        <v>12</v>
      </c>
      <c r="N126" s="753">
        <v>407.21999999999991</v>
      </c>
    </row>
    <row r="127" spans="1:14" ht="14.4" customHeight="1" x14ac:dyDescent="0.3">
      <c r="A127" s="747" t="s">
        <v>581</v>
      </c>
      <c r="B127" s="748" t="s">
        <v>582</v>
      </c>
      <c r="C127" s="749" t="s">
        <v>597</v>
      </c>
      <c r="D127" s="750" t="s">
        <v>598</v>
      </c>
      <c r="E127" s="751">
        <v>50113001</v>
      </c>
      <c r="F127" s="750" t="s">
        <v>608</v>
      </c>
      <c r="G127" s="749" t="s">
        <v>621</v>
      </c>
      <c r="H127" s="749">
        <v>126786</v>
      </c>
      <c r="I127" s="749">
        <v>26786</v>
      </c>
      <c r="J127" s="749" t="s">
        <v>826</v>
      </c>
      <c r="K127" s="749" t="s">
        <v>827</v>
      </c>
      <c r="L127" s="752">
        <v>406.01</v>
      </c>
      <c r="M127" s="752">
        <v>1</v>
      </c>
      <c r="N127" s="753">
        <v>406.01</v>
      </c>
    </row>
    <row r="128" spans="1:14" ht="14.4" customHeight="1" x14ac:dyDescent="0.3">
      <c r="A128" s="747" t="s">
        <v>581</v>
      </c>
      <c r="B128" s="748" t="s">
        <v>582</v>
      </c>
      <c r="C128" s="749" t="s">
        <v>597</v>
      </c>
      <c r="D128" s="750" t="s">
        <v>598</v>
      </c>
      <c r="E128" s="751">
        <v>50113001</v>
      </c>
      <c r="F128" s="750" t="s">
        <v>608</v>
      </c>
      <c r="G128" s="749" t="s">
        <v>621</v>
      </c>
      <c r="H128" s="749">
        <v>187607</v>
      </c>
      <c r="I128" s="749">
        <v>187607</v>
      </c>
      <c r="J128" s="749" t="s">
        <v>828</v>
      </c>
      <c r="K128" s="749" t="s">
        <v>829</v>
      </c>
      <c r="L128" s="752">
        <v>273.90000000000003</v>
      </c>
      <c r="M128" s="752">
        <v>2</v>
      </c>
      <c r="N128" s="753">
        <v>547.80000000000007</v>
      </c>
    </row>
    <row r="129" spans="1:14" ht="14.4" customHeight="1" x14ac:dyDescent="0.3">
      <c r="A129" s="747" t="s">
        <v>581</v>
      </c>
      <c r="B129" s="748" t="s">
        <v>582</v>
      </c>
      <c r="C129" s="749" t="s">
        <v>597</v>
      </c>
      <c r="D129" s="750" t="s">
        <v>598</v>
      </c>
      <c r="E129" s="751">
        <v>50113001</v>
      </c>
      <c r="F129" s="750" t="s">
        <v>608</v>
      </c>
      <c r="G129" s="749" t="s">
        <v>621</v>
      </c>
      <c r="H129" s="749">
        <v>850729</v>
      </c>
      <c r="I129" s="749">
        <v>157875</v>
      </c>
      <c r="J129" s="749" t="s">
        <v>830</v>
      </c>
      <c r="K129" s="749" t="s">
        <v>831</v>
      </c>
      <c r="L129" s="752">
        <v>225.50000000000003</v>
      </c>
      <c r="M129" s="752">
        <v>6</v>
      </c>
      <c r="N129" s="753">
        <v>1353.0000000000002</v>
      </c>
    </row>
    <row r="130" spans="1:14" ht="14.4" customHeight="1" x14ac:dyDescent="0.3">
      <c r="A130" s="747" t="s">
        <v>581</v>
      </c>
      <c r="B130" s="748" t="s">
        <v>582</v>
      </c>
      <c r="C130" s="749" t="s">
        <v>597</v>
      </c>
      <c r="D130" s="750" t="s">
        <v>598</v>
      </c>
      <c r="E130" s="751">
        <v>50113001</v>
      </c>
      <c r="F130" s="750" t="s">
        <v>608</v>
      </c>
      <c r="G130" s="749" t="s">
        <v>609</v>
      </c>
      <c r="H130" s="749">
        <v>207820</v>
      </c>
      <c r="I130" s="749">
        <v>207820</v>
      </c>
      <c r="J130" s="749" t="s">
        <v>832</v>
      </c>
      <c r="K130" s="749" t="s">
        <v>833</v>
      </c>
      <c r="L130" s="752">
        <v>30.596666666666664</v>
      </c>
      <c r="M130" s="752">
        <v>45</v>
      </c>
      <c r="N130" s="753">
        <v>1376.85</v>
      </c>
    </row>
    <row r="131" spans="1:14" ht="14.4" customHeight="1" x14ac:dyDescent="0.3">
      <c r="A131" s="747" t="s">
        <v>581</v>
      </c>
      <c r="B131" s="748" t="s">
        <v>582</v>
      </c>
      <c r="C131" s="749" t="s">
        <v>597</v>
      </c>
      <c r="D131" s="750" t="s">
        <v>598</v>
      </c>
      <c r="E131" s="751">
        <v>50113001</v>
      </c>
      <c r="F131" s="750" t="s">
        <v>608</v>
      </c>
      <c r="G131" s="749" t="s">
        <v>609</v>
      </c>
      <c r="H131" s="749">
        <v>848950</v>
      </c>
      <c r="I131" s="749">
        <v>155148</v>
      </c>
      <c r="J131" s="749" t="s">
        <v>834</v>
      </c>
      <c r="K131" s="749" t="s">
        <v>835</v>
      </c>
      <c r="L131" s="752">
        <v>20.46</v>
      </c>
      <c r="M131" s="752">
        <v>26</v>
      </c>
      <c r="N131" s="753">
        <v>531.96</v>
      </c>
    </row>
    <row r="132" spans="1:14" ht="14.4" customHeight="1" x14ac:dyDescent="0.3">
      <c r="A132" s="747" t="s">
        <v>581</v>
      </c>
      <c r="B132" s="748" t="s">
        <v>582</v>
      </c>
      <c r="C132" s="749" t="s">
        <v>597</v>
      </c>
      <c r="D132" s="750" t="s">
        <v>598</v>
      </c>
      <c r="E132" s="751">
        <v>50113001</v>
      </c>
      <c r="F132" s="750" t="s">
        <v>608</v>
      </c>
      <c r="G132" s="749" t="s">
        <v>609</v>
      </c>
      <c r="H132" s="749">
        <v>111671</v>
      </c>
      <c r="I132" s="749">
        <v>11671</v>
      </c>
      <c r="J132" s="749" t="s">
        <v>836</v>
      </c>
      <c r="K132" s="749" t="s">
        <v>724</v>
      </c>
      <c r="L132" s="752">
        <v>208.99999999999997</v>
      </c>
      <c r="M132" s="752">
        <v>1</v>
      </c>
      <c r="N132" s="753">
        <v>208.99999999999997</v>
      </c>
    </row>
    <row r="133" spans="1:14" ht="14.4" customHeight="1" x14ac:dyDescent="0.3">
      <c r="A133" s="747" t="s">
        <v>581</v>
      </c>
      <c r="B133" s="748" t="s">
        <v>582</v>
      </c>
      <c r="C133" s="749" t="s">
        <v>597</v>
      </c>
      <c r="D133" s="750" t="s">
        <v>598</v>
      </c>
      <c r="E133" s="751">
        <v>50113001</v>
      </c>
      <c r="F133" s="750" t="s">
        <v>608</v>
      </c>
      <c r="G133" s="749" t="s">
        <v>621</v>
      </c>
      <c r="H133" s="749">
        <v>845220</v>
      </c>
      <c r="I133" s="749">
        <v>101211</v>
      </c>
      <c r="J133" s="749" t="s">
        <v>837</v>
      </c>
      <c r="K133" s="749" t="s">
        <v>838</v>
      </c>
      <c r="L133" s="752">
        <v>219.57000000000002</v>
      </c>
      <c r="M133" s="752">
        <v>1</v>
      </c>
      <c r="N133" s="753">
        <v>219.57000000000002</v>
      </c>
    </row>
    <row r="134" spans="1:14" ht="14.4" customHeight="1" x14ac:dyDescent="0.3">
      <c r="A134" s="747" t="s">
        <v>581</v>
      </c>
      <c r="B134" s="748" t="s">
        <v>582</v>
      </c>
      <c r="C134" s="749" t="s">
        <v>597</v>
      </c>
      <c r="D134" s="750" t="s">
        <v>598</v>
      </c>
      <c r="E134" s="751">
        <v>50113001</v>
      </c>
      <c r="F134" s="750" t="s">
        <v>608</v>
      </c>
      <c r="G134" s="749" t="s">
        <v>621</v>
      </c>
      <c r="H134" s="749">
        <v>844738</v>
      </c>
      <c r="I134" s="749">
        <v>101227</v>
      </c>
      <c r="J134" s="749" t="s">
        <v>839</v>
      </c>
      <c r="K134" s="749" t="s">
        <v>840</v>
      </c>
      <c r="L134" s="752">
        <v>162.79</v>
      </c>
      <c r="M134" s="752">
        <v>1</v>
      </c>
      <c r="N134" s="753">
        <v>162.79</v>
      </c>
    </row>
    <row r="135" spans="1:14" ht="14.4" customHeight="1" x14ac:dyDescent="0.3">
      <c r="A135" s="747" t="s">
        <v>581</v>
      </c>
      <c r="B135" s="748" t="s">
        <v>582</v>
      </c>
      <c r="C135" s="749" t="s">
        <v>597</v>
      </c>
      <c r="D135" s="750" t="s">
        <v>598</v>
      </c>
      <c r="E135" s="751">
        <v>50113001</v>
      </c>
      <c r="F135" s="750" t="s">
        <v>608</v>
      </c>
      <c r="G135" s="749" t="s">
        <v>609</v>
      </c>
      <c r="H135" s="749">
        <v>104207</v>
      </c>
      <c r="I135" s="749">
        <v>4207</v>
      </c>
      <c r="J135" s="749" t="s">
        <v>841</v>
      </c>
      <c r="K135" s="749" t="s">
        <v>842</v>
      </c>
      <c r="L135" s="752">
        <v>39.800000000000004</v>
      </c>
      <c r="M135" s="752">
        <v>1</v>
      </c>
      <c r="N135" s="753">
        <v>39.800000000000004</v>
      </c>
    </row>
    <row r="136" spans="1:14" ht="14.4" customHeight="1" x14ac:dyDescent="0.3">
      <c r="A136" s="747" t="s">
        <v>581</v>
      </c>
      <c r="B136" s="748" t="s">
        <v>582</v>
      </c>
      <c r="C136" s="749" t="s">
        <v>597</v>
      </c>
      <c r="D136" s="750" t="s">
        <v>598</v>
      </c>
      <c r="E136" s="751">
        <v>50113001</v>
      </c>
      <c r="F136" s="750" t="s">
        <v>608</v>
      </c>
      <c r="G136" s="749" t="s">
        <v>583</v>
      </c>
      <c r="H136" s="749">
        <v>1633</v>
      </c>
      <c r="I136" s="749">
        <v>1633</v>
      </c>
      <c r="J136" s="749" t="s">
        <v>843</v>
      </c>
      <c r="K136" s="749" t="s">
        <v>844</v>
      </c>
      <c r="L136" s="752">
        <v>27.01</v>
      </c>
      <c r="M136" s="752">
        <v>2</v>
      </c>
      <c r="N136" s="753">
        <v>54.02</v>
      </c>
    </row>
    <row r="137" spans="1:14" ht="14.4" customHeight="1" x14ac:dyDescent="0.3">
      <c r="A137" s="747" t="s">
        <v>581</v>
      </c>
      <c r="B137" s="748" t="s">
        <v>582</v>
      </c>
      <c r="C137" s="749" t="s">
        <v>597</v>
      </c>
      <c r="D137" s="750" t="s">
        <v>598</v>
      </c>
      <c r="E137" s="751">
        <v>50113001</v>
      </c>
      <c r="F137" s="750" t="s">
        <v>608</v>
      </c>
      <c r="G137" s="749" t="s">
        <v>583</v>
      </c>
      <c r="H137" s="749">
        <v>101631</v>
      </c>
      <c r="I137" s="749">
        <v>1631</v>
      </c>
      <c r="J137" s="749" t="s">
        <v>845</v>
      </c>
      <c r="K137" s="749" t="s">
        <v>846</v>
      </c>
      <c r="L137" s="752">
        <v>51.22000000000002</v>
      </c>
      <c r="M137" s="752">
        <v>1</v>
      </c>
      <c r="N137" s="753">
        <v>51.22000000000002</v>
      </c>
    </row>
    <row r="138" spans="1:14" ht="14.4" customHeight="1" x14ac:dyDescent="0.3">
      <c r="A138" s="747" t="s">
        <v>581</v>
      </c>
      <c r="B138" s="748" t="s">
        <v>582</v>
      </c>
      <c r="C138" s="749" t="s">
        <v>597</v>
      </c>
      <c r="D138" s="750" t="s">
        <v>598</v>
      </c>
      <c r="E138" s="751">
        <v>50113001</v>
      </c>
      <c r="F138" s="750" t="s">
        <v>608</v>
      </c>
      <c r="G138" s="749" t="s">
        <v>621</v>
      </c>
      <c r="H138" s="749">
        <v>109709</v>
      </c>
      <c r="I138" s="749">
        <v>9709</v>
      </c>
      <c r="J138" s="749" t="s">
        <v>847</v>
      </c>
      <c r="K138" s="749" t="s">
        <v>848</v>
      </c>
      <c r="L138" s="752">
        <v>64.959999999999994</v>
      </c>
      <c r="M138" s="752">
        <v>10</v>
      </c>
      <c r="N138" s="753">
        <v>649.59999999999991</v>
      </c>
    </row>
    <row r="139" spans="1:14" ht="14.4" customHeight="1" x14ac:dyDescent="0.3">
      <c r="A139" s="747" t="s">
        <v>581</v>
      </c>
      <c r="B139" s="748" t="s">
        <v>582</v>
      </c>
      <c r="C139" s="749" t="s">
        <v>597</v>
      </c>
      <c r="D139" s="750" t="s">
        <v>598</v>
      </c>
      <c r="E139" s="751">
        <v>50113001</v>
      </c>
      <c r="F139" s="750" t="s">
        <v>608</v>
      </c>
      <c r="G139" s="749" t="s">
        <v>609</v>
      </c>
      <c r="H139" s="749">
        <v>100966</v>
      </c>
      <c r="I139" s="749">
        <v>966</v>
      </c>
      <c r="J139" s="749" t="s">
        <v>849</v>
      </c>
      <c r="K139" s="749" t="s">
        <v>850</v>
      </c>
      <c r="L139" s="752">
        <v>40.615166666666667</v>
      </c>
      <c r="M139" s="752">
        <v>60</v>
      </c>
      <c r="N139" s="753">
        <v>2436.91</v>
      </c>
    </row>
    <row r="140" spans="1:14" ht="14.4" customHeight="1" x14ac:dyDescent="0.3">
      <c r="A140" s="747" t="s">
        <v>581</v>
      </c>
      <c r="B140" s="748" t="s">
        <v>582</v>
      </c>
      <c r="C140" s="749" t="s">
        <v>597</v>
      </c>
      <c r="D140" s="750" t="s">
        <v>598</v>
      </c>
      <c r="E140" s="751">
        <v>50113001</v>
      </c>
      <c r="F140" s="750" t="s">
        <v>608</v>
      </c>
      <c r="G140" s="749" t="s">
        <v>609</v>
      </c>
      <c r="H140" s="749">
        <v>225261</v>
      </c>
      <c r="I140" s="749">
        <v>225261</v>
      </c>
      <c r="J140" s="749" t="s">
        <v>851</v>
      </c>
      <c r="K140" s="749" t="s">
        <v>852</v>
      </c>
      <c r="L140" s="752">
        <v>57.929999999999986</v>
      </c>
      <c r="M140" s="752">
        <v>45</v>
      </c>
      <c r="N140" s="753">
        <v>2606.8499999999995</v>
      </c>
    </row>
    <row r="141" spans="1:14" ht="14.4" customHeight="1" x14ac:dyDescent="0.3">
      <c r="A141" s="747" t="s">
        <v>581</v>
      </c>
      <c r="B141" s="748" t="s">
        <v>582</v>
      </c>
      <c r="C141" s="749" t="s">
        <v>597</v>
      </c>
      <c r="D141" s="750" t="s">
        <v>598</v>
      </c>
      <c r="E141" s="751">
        <v>50113001</v>
      </c>
      <c r="F141" s="750" t="s">
        <v>608</v>
      </c>
      <c r="G141" s="749" t="s">
        <v>609</v>
      </c>
      <c r="H141" s="749">
        <v>100610</v>
      </c>
      <c r="I141" s="749">
        <v>610</v>
      </c>
      <c r="J141" s="749" t="s">
        <v>853</v>
      </c>
      <c r="K141" s="749" t="s">
        <v>854</v>
      </c>
      <c r="L141" s="752">
        <v>72.5</v>
      </c>
      <c r="M141" s="752">
        <v>7</v>
      </c>
      <c r="N141" s="753">
        <v>507.5</v>
      </c>
    </row>
    <row r="142" spans="1:14" ht="14.4" customHeight="1" x14ac:dyDescent="0.3">
      <c r="A142" s="747" t="s">
        <v>581</v>
      </c>
      <c r="B142" s="748" t="s">
        <v>582</v>
      </c>
      <c r="C142" s="749" t="s">
        <v>597</v>
      </c>
      <c r="D142" s="750" t="s">
        <v>598</v>
      </c>
      <c r="E142" s="751">
        <v>50113001</v>
      </c>
      <c r="F142" s="750" t="s">
        <v>608</v>
      </c>
      <c r="G142" s="749" t="s">
        <v>609</v>
      </c>
      <c r="H142" s="749">
        <v>100612</v>
      </c>
      <c r="I142" s="749">
        <v>612</v>
      </c>
      <c r="J142" s="749" t="s">
        <v>855</v>
      </c>
      <c r="K142" s="749" t="s">
        <v>856</v>
      </c>
      <c r="L142" s="752">
        <v>67.659999999999982</v>
      </c>
      <c r="M142" s="752">
        <v>7</v>
      </c>
      <c r="N142" s="753">
        <v>473.61999999999989</v>
      </c>
    </row>
    <row r="143" spans="1:14" ht="14.4" customHeight="1" x14ac:dyDescent="0.3">
      <c r="A143" s="747" t="s">
        <v>581</v>
      </c>
      <c r="B143" s="748" t="s">
        <v>582</v>
      </c>
      <c r="C143" s="749" t="s">
        <v>597</v>
      </c>
      <c r="D143" s="750" t="s">
        <v>598</v>
      </c>
      <c r="E143" s="751">
        <v>50113001</v>
      </c>
      <c r="F143" s="750" t="s">
        <v>608</v>
      </c>
      <c r="G143" s="749" t="s">
        <v>621</v>
      </c>
      <c r="H143" s="749">
        <v>158191</v>
      </c>
      <c r="I143" s="749">
        <v>158191</v>
      </c>
      <c r="J143" s="749" t="s">
        <v>857</v>
      </c>
      <c r="K143" s="749" t="s">
        <v>858</v>
      </c>
      <c r="L143" s="752">
        <v>58.880000000000017</v>
      </c>
      <c r="M143" s="752">
        <v>1</v>
      </c>
      <c r="N143" s="753">
        <v>58.880000000000017</v>
      </c>
    </row>
    <row r="144" spans="1:14" ht="14.4" customHeight="1" x14ac:dyDescent="0.3">
      <c r="A144" s="747" t="s">
        <v>581</v>
      </c>
      <c r="B144" s="748" t="s">
        <v>582</v>
      </c>
      <c r="C144" s="749" t="s">
        <v>597</v>
      </c>
      <c r="D144" s="750" t="s">
        <v>598</v>
      </c>
      <c r="E144" s="751">
        <v>50113001</v>
      </c>
      <c r="F144" s="750" t="s">
        <v>608</v>
      </c>
      <c r="G144" s="749" t="s">
        <v>609</v>
      </c>
      <c r="H144" s="749">
        <v>131385</v>
      </c>
      <c r="I144" s="749">
        <v>31385</v>
      </c>
      <c r="J144" s="749" t="s">
        <v>859</v>
      </c>
      <c r="K144" s="749" t="s">
        <v>860</v>
      </c>
      <c r="L144" s="752">
        <v>38.809999999999995</v>
      </c>
      <c r="M144" s="752">
        <v>1</v>
      </c>
      <c r="N144" s="753">
        <v>38.809999999999995</v>
      </c>
    </row>
    <row r="145" spans="1:14" ht="14.4" customHeight="1" x14ac:dyDescent="0.3">
      <c r="A145" s="747" t="s">
        <v>581</v>
      </c>
      <c r="B145" s="748" t="s">
        <v>582</v>
      </c>
      <c r="C145" s="749" t="s">
        <v>597</v>
      </c>
      <c r="D145" s="750" t="s">
        <v>598</v>
      </c>
      <c r="E145" s="751">
        <v>50113001</v>
      </c>
      <c r="F145" s="750" t="s">
        <v>608</v>
      </c>
      <c r="G145" s="749" t="s">
        <v>609</v>
      </c>
      <c r="H145" s="749">
        <v>848632</v>
      </c>
      <c r="I145" s="749">
        <v>125315</v>
      </c>
      <c r="J145" s="749" t="s">
        <v>861</v>
      </c>
      <c r="K145" s="749" t="s">
        <v>862</v>
      </c>
      <c r="L145" s="752">
        <v>58.20000000000001</v>
      </c>
      <c r="M145" s="752">
        <v>2</v>
      </c>
      <c r="N145" s="753">
        <v>116.40000000000002</v>
      </c>
    </row>
    <row r="146" spans="1:14" ht="14.4" customHeight="1" x14ac:dyDescent="0.3">
      <c r="A146" s="747" t="s">
        <v>581</v>
      </c>
      <c r="B146" s="748" t="s">
        <v>582</v>
      </c>
      <c r="C146" s="749" t="s">
        <v>597</v>
      </c>
      <c r="D146" s="750" t="s">
        <v>598</v>
      </c>
      <c r="E146" s="751">
        <v>50113001</v>
      </c>
      <c r="F146" s="750" t="s">
        <v>608</v>
      </c>
      <c r="G146" s="749" t="s">
        <v>609</v>
      </c>
      <c r="H146" s="749">
        <v>168447</v>
      </c>
      <c r="I146" s="749">
        <v>168447</v>
      </c>
      <c r="J146" s="749" t="s">
        <v>863</v>
      </c>
      <c r="K146" s="749" t="s">
        <v>642</v>
      </c>
      <c r="L146" s="752">
        <v>748.35</v>
      </c>
      <c r="M146" s="752">
        <v>2</v>
      </c>
      <c r="N146" s="753">
        <v>1496.7</v>
      </c>
    </row>
    <row r="147" spans="1:14" ht="14.4" customHeight="1" x14ac:dyDescent="0.3">
      <c r="A147" s="747" t="s">
        <v>581</v>
      </c>
      <c r="B147" s="748" t="s">
        <v>582</v>
      </c>
      <c r="C147" s="749" t="s">
        <v>597</v>
      </c>
      <c r="D147" s="750" t="s">
        <v>598</v>
      </c>
      <c r="E147" s="751">
        <v>50113001</v>
      </c>
      <c r="F147" s="750" t="s">
        <v>608</v>
      </c>
      <c r="G147" s="749" t="s">
        <v>609</v>
      </c>
      <c r="H147" s="749">
        <v>159671</v>
      </c>
      <c r="I147" s="749">
        <v>59671</v>
      </c>
      <c r="J147" s="749" t="s">
        <v>864</v>
      </c>
      <c r="K147" s="749" t="s">
        <v>865</v>
      </c>
      <c r="L147" s="752">
        <v>19.579999999999998</v>
      </c>
      <c r="M147" s="752">
        <v>1</v>
      </c>
      <c r="N147" s="753">
        <v>19.579999999999998</v>
      </c>
    </row>
    <row r="148" spans="1:14" ht="14.4" customHeight="1" x14ac:dyDescent="0.3">
      <c r="A148" s="747" t="s">
        <v>581</v>
      </c>
      <c r="B148" s="748" t="s">
        <v>582</v>
      </c>
      <c r="C148" s="749" t="s">
        <v>597</v>
      </c>
      <c r="D148" s="750" t="s">
        <v>598</v>
      </c>
      <c r="E148" s="751">
        <v>50113001</v>
      </c>
      <c r="F148" s="750" t="s">
        <v>608</v>
      </c>
      <c r="G148" s="749" t="s">
        <v>609</v>
      </c>
      <c r="H148" s="749">
        <v>201137</v>
      </c>
      <c r="I148" s="749">
        <v>201137</v>
      </c>
      <c r="J148" s="749" t="s">
        <v>866</v>
      </c>
      <c r="K148" s="749" t="s">
        <v>867</v>
      </c>
      <c r="L148" s="752">
        <v>23.319999999999997</v>
      </c>
      <c r="M148" s="752">
        <v>3</v>
      </c>
      <c r="N148" s="753">
        <v>69.959999999999994</v>
      </c>
    </row>
    <row r="149" spans="1:14" ht="14.4" customHeight="1" x14ac:dyDescent="0.3">
      <c r="A149" s="747" t="s">
        <v>581</v>
      </c>
      <c r="B149" s="748" t="s">
        <v>582</v>
      </c>
      <c r="C149" s="749" t="s">
        <v>597</v>
      </c>
      <c r="D149" s="750" t="s">
        <v>598</v>
      </c>
      <c r="E149" s="751">
        <v>50113001</v>
      </c>
      <c r="F149" s="750" t="s">
        <v>608</v>
      </c>
      <c r="G149" s="749" t="s">
        <v>609</v>
      </c>
      <c r="H149" s="749">
        <v>197787</v>
      </c>
      <c r="I149" s="749">
        <v>197787</v>
      </c>
      <c r="J149" s="749" t="s">
        <v>868</v>
      </c>
      <c r="K149" s="749" t="s">
        <v>869</v>
      </c>
      <c r="L149" s="752">
        <v>1285.0500000000002</v>
      </c>
      <c r="M149" s="752">
        <v>1</v>
      </c>
      <c r="N149" s="753">
        <v>1285.0500000000002</v>
      </c>
    </row>
    <row r="150" spans="1:14" ht="14.4" customHeight="1" x14ac:dyDescent="0.3">
      <c r="A150" s="747" t="s">
        <v>581</v>
      </c>
      <c r="B150" s="748" t="s">
        <v>582</v>
      </c>
      <c r="C150" s="749" t="s">
        <v>597</v>
      </c>
      <c r="D150" s="750" t="s">
        <v>598</v>
      </c>
      <c r="E150" s="751">
        <v>50113001</v>
      </c>
      <c r="F150" s="750" t="s">
        <v>608</v>
      </c>
      <c r="G150" s="749" t="s">
        <v>609</v>
      </c>
      <c r="H150" s="749">
        <v>197864</v>
      </c>
      <c r="I150" s="749">
        <v>97864</v>
      </c>
      <c r="J150" s="749" t="s">
        <v>870</v>
      </c>
      <c r="K150" s="749" t="s">
        <v>616</v>
      </c>
      <c r="L150" s="752">
        <v>300.42999999999995</v>
      </c>
      <c r="M150" s="752">
        <v>1</v>
      </c>
      <c r="N150" s="753">
        <v>300.42999999999995</v>
      </c>
    </row>
    <row r="151" spans="1:14" ht="14.4" customHeight="1" x14ac:dyDescent="0.3">
      <c r="A151" s="747" t="s">
        <v>581</v>
      </c>
      <c r="B151" s="748" t="s">
        <v>582</v>
      </c>
      <c r="C151" s="749" t="s">
        <v>597</v>
      </c>
      <c r="D151" s="750" t="s">
        <v>598</v>
      </c>
      <c r="E151" s="751">
        <v>50113001</v>
      </c>
      <c r="F151" s="750" t="s">
        <v>608</v>
      </c>
      <c r="G151" s="749" t="s">
        <v>609</v>
      </c>
      <c r="H151" s="749">
        <v>103550</v>
      </c>
      <c r="I151" s="749">
        <v>3550</v>
      </c>
      <c r="J151" s="749" t="s">
        <v>871</v>
      </c>
      <c r="K151" s="749" t="s">
        <v>872</v>
      </c>
      <c r="L151" s="752">
        <v>39.86</v>
      </c>
      <c r="M151" s="752">
        <v>2</v>
      </c>
      <c r="N151" s="753">
        <v>79.72</v>
      </c>
    </row>
    <row r="152" spans="1:14" ht="14.4" customHeight="1" x14ac:dyDescent="0.3">
      <c r="A152" s="747" t="s">
        <v>581</v>
      </c>
      <c r="B152" s="748" t="s">
        <v>582</v>
      </c>
      <c r="C152" s="749" t="s">
        <v>597</v>
      </c>
      <c r="D152" s="750" t="s">
        <v>598</v>
      </c>
      <c r="E152" s="751">
        <v>50113001</v>
      </c>
      <c r="F152" s="750" t="s">
        <v>608</v>
      </c>
      <c r="G152" s="749" t="s">
        <v>609</v>
      </c>
      <c r="H152" s="749">
        <v>840813</v>
      </c>
      <c r="I152" s="749">
        <v>135844</v>
      </c>
      <c r="J152" s="749" t="s">
        <v>873</v>
      </c>
      <c r="K152" s="749" t="s">
        <v>874</v>
      </c>
      <c r="L152" s="752">
        <v>2145</v>
      </c>
      <c r="M152" s="752">
        <v>2</v>
      </c>
      <c r="N152" s="753">
        <v>4290</v>
      </c>
    </row>
    <row r="153" spans="1:14" ht="14.4" customHeight="1" x14ac:dyDescent="0.3">
      <c r="A153" s="747" t="s">
        <v>581</v>
      </c>
      <c r="B153" s="748" t="s">
        <v>582</v>
      </c>
      <c r="C153" s="749" t="s">
        <v>597</v>
      </c>
      <c r="D153" s="750" t="s">
        <v>598</v>
      </c>
      <c r="E153" s="751">
        <v>50113001</v>
      </c>
      <c r="F153" s="750" t="s">
        <v>608</v>
      </c>
      <c r="G153" s="749" t="s">
        <v>609</v>
      </c>
      <c r="H153" s="749">
        <v>119900</v>
      </c>
      <c r="I153" s="749">
        <v>119900</v>
      </c>
      <c r="J153" s="749" t="s">
        <v>875</v>
      </c>
      <c r="K153" s="749" t="s">
        <v>876</v>
      </c>
      <c r="L153" s="752">
        <v>129.02000000000001</v>
      </c>
      <c r="M153" s="752">
        <v>1</v>
      </c>
      <c r="N153" s="753">
        <v>129.02000000000001</v>
      </c>
    </row>
    <row r="154" spans="1:14" ht="14.4" customHeight="1" x14ac:dyDescent="0.3">
      <c r="A154" s="747" t="s">
        <v>581</v>
      </c>
      <c r="B154" s="748" t="s">
        <v>582</v>
      </c>
      <c r="C154" s="749" t="s">
        <v>597</v>
      </c>
      <c r="D154" s="750" t="s">
        <v>598</v>
      </c>
      <c r="E154" s="751">
        <v>50113001</v>
      </c>
      <c r="F154" s="750" t="s">
        <v>608</v>
      </c>
      <c r="G154" s="749" t="s">
        <v>609</v>
      </c>
      <c r="H154" s="749">
        <v>112770</v>
      </c>
      <c r="I154" s="749">
        <v>12770</v>
      </c>
      <c r="J154" s="749" t="s">
        <v>877</v>
      </c>
      <c r="K154" s="749" t="s">
        <v>878</v>
      </c>
      <c r="L154" s="752">
        <v>143.57</v>
      </c>
      <c r="M154" s="752">
        <v>3</v>
      </c>
      <c r="N154" s="753">
        <v>430.71</v>
      </c>
    </row>
    <row r="155" spans="1:14" ht="14.4" customHeight="1" x14ac:dyDescent="0.3">
      <c r="A155" s="747" t="s">
        <v>581</v>
      </c>
      <c r="B155" s="748" t="s">
        <v>582</v>
      </c>
      <c r="C155" s="749" t="s">
        <v>597</v>
      </c>
      <c r="D155" s="750" t="s">
        <v>598</v>
      </c>
      <c r="E155" s="751">
        <v>50113001</v>
      </c>
      <c r="F155" s="750" t="s">
        <v>608</v>
      </c>
      <c r="G155" s="749" t="s">
        <v>621</v>
      </c>
      <c r="H155" s="749">
        <v>105496</v>
      </c>
      <c r="I155" s="749">
        <v>5496</v>
      </c>
      <c r="J155" s="749" t="s">
        <v>879</v>
      </c>
      <c r="K155" s="749" t="s">
        <v>880</v>
      </c>
      <c r="L155" s="752">
        <v>75</v>
      </c>
      <c r="M155" s="752">
        <v>1</v>
      </c>
      <c r="N155" s="753">
        <v>75</v>
      </c>
    </row>
    <row r="156" spans="1:14" ht="14.4" customHeight="1" x14ac:dyDescent="0.3">
      <c r="A156" s="747" t="s">
        <v>581</v>
      </c>
      <c r="B156" s="748" t="s">
        <v>582</v>
      </c>
      <c r="C156" s="749" t="s">
        <v>597</v>
      </c>
      <c r="D156" s="750" t="s">
        <v>598</v>
      </c>
      <c r="E156" s="751">
        <v>50113001</v>
      </c>
      <c r="F156" s="750" t="s">
        <v>608</v>
      </c>
      <c r="G156" s="749" t="s">
        <v>621</v>
      </c>
      <c r="H156" s="749">
        <v>166030</v>
      </c>
      <c r="I156" s="749">
        <v>66030</v>
      </c>
      <c r="J156" s="749" t="s">
        <v>879</v>
      </c>
      <c r="K156" s="749" t="s">
        <v>881</v>
      </c>
      <c r="L156" s="752">
        <v>29.85</v>
      </c>
      <c r="M156" s="752">
        <v>2</v>
      </c>
      <c r="N156" s="753">
        <v>59.7</v>
      </c>
    </row>
    <row r="157" spans="1:14" ht="14.4" customHeight="1" x14ac:dyDescent="0.3">
      <c r="A157" s="747" t="s">
        <v>581</v>
      </c>
      <c r="B157" s="748" t="s">
        <v>582</v>
      </c>
      <c r="C157" s="749" t="s">
        <v>597</v>
      </c>
      <c r="D157" s="750" t="s">
        <v>598</v>
      </c>
      <c r="E157" s="751">
        <v>50113001</v>
      </c>
      <c r="F157" s="750" t="s">
        <v>608</v>
      </c>
      <c r="G157" s="749" t="s">
        <v>621</v>
      </c>
      <c r="H157" s="749">
        <v>989453</v>
      </c>
      <c r="I157" s="749">
        <v>146899</v>
      </c>
      <c r="J157" s="749" t="s">
        <v>882</v>
      </c>
      <c r="K157" s="749" t="s">
        <v>883</v>
      </c>
      <c r="L157" s="752">
        <v>45.489999999999995</v>
      </c>
      <c r="M157" s="752">
        <v>4</v>
      </c>
      <c r="N157" s="753">
        <v>181.95999999999998</v>
      </c>
    </row>
    <row r="158" spans="1:14" ht="14.4" customHeight="1" x14ac:dyDescent="0.3">
      <c r="A158" s="747" t="s">
        <v>581</v>
      </c>
      <c r="B158" s="748" t="s">
        <v>582</v>
      </c>
      <c r="C158" s="749" t="s">
        <v>597</v>
      </c>
      <c r="D158" s="750" t="s">
        <v>598</v>
      </c>
      <c r="E158" s="751">
        <v>50113002</v>
      </c>
      <c r="F158" s="750" t="s">
        <v>884</v>
      </c>
      <c r="G158" s="749" t="s">
        <v>609</v>
      </c>
      <c r="H158" s="749">
        <v>103513</v>
      </c>
      <c r="I158" s="749">
        <v>3513</v>
      </c>
      <c r="J158" s="749" t="s">
        <v>885</v>
      </c>
      <c r="K158" s="749" t="s">
        <v>886</v>
      </c>
      <c r="L158" s="752">
        <v>2000</v>
      </c>
      <c r="M158" s="752">
        <v>3</v>
      </c>
      <c r="N158" s="753">
        <v>6000</v>
      </c>
    </row>
    <row r="159" spans="1:14" ht="14.4" customHeight="1" x14ac:dyDescent="0.3">
      <c r="A159" s="747" t="s">
        <v>581</v>
      </c>
      <c r="B159" s="748" t="s">
        <v>582</v>
      </c>
      <c r="C159" s="749" t="s">
        <v>597</v>
      </c>
      <c r="D159" s="750" t="s">
        <v>598</v>
      </c>
      <c r="E159" s="751">
        <v>50113006</v>
      </c>
      <c r="F159" s="750" t="s">
        <v>887</v>
      </c>
      <c r="G159" s="749" t="s">
        <v>621</v>
      </c>
      <c r="H159" s="749">
        <v>33855</v>
      </c>
      <c r="I159" s="749">
        <v>33855</v>
      </c>
      <c r="J159" s="749" t="s">
        <v>888</v>
      </c>
      <c r="K159" s="749" t="s">
        <v>889</v>
      </c>
      <c r="L159" s="752">
        <v>179.26</v>
      </c>
      <c r="M159" s="752">
        <v>2</v>
      </c>
      <c r="N159" s="753">
        <v>358.52</v>
      </c>
    </row>
    <row r="160" spans="1:14" ht="14.4" customHeight="1" x14ac:dyDescent="0.3">
      <c r="A160" s="747" t="s">
        <v>581</v>
      </c>
      <c r="B160" s="748" t="s">
        <v>582</v>
      </c>
      <c r="C160" s="749" t="s">
        <v>597</v>
      </c>
      <c r="D160" s="750" t="s">
        <v>598</v>
      </c>
      <c r="E160" s="751">
        <v>50113006</v>
      </c>
      <c r="F160" s="750" t="s">
        <v>887</v>
      </c>
      <c r="G160" s="749" t="s">
        <v>621</v>
      </c>
      <c r="H160" s="749">
        <v>33740</v>
      </c>
      <c r="I160" s="749">
        <v>33740</v>
      </c>
      <c r="J160" s="749" t="s">
        <v>890</v>
      </c>
      <c r="K160" s="749" t="s">
        <v>891</v>
      </c>
      <c r="L160" s="752">
        <v>131.25</v>
      </c>
      <c r="M160" s="752">
        <v>1</v>
      </c>
      <c r="N160" s="753">
        <v>131.25</v>
      </c>
    </row>
    <row r="161" spans="1:14" ht="14.4" customHeight="1" x14ac:dyDescent="0.3">
      <c r="A161" s="747" t="s">
        <v>581</v>
      </c>
      <c r="B161" s="748" t="s">
        <v>582</v>
      </c>
      <c r="C161" s="749" t="s">
        <v>597</v>
      </c>
      <c r="D161" s="750" t="s">
        <v>598</v>
      </c>
      <c r="E161" s="751">
        <v>50113006</v>
      </c>
      <c r="F161" s="750" t="s">
        <v>887</v>
      </c>
      <c r="G161" s="749" t="s">
        <v>621</v>
      </c>
      <c r="H161" s="749">
        <v>33865</v>
      </c>
      <c r="I161" s="749">
        <v>33865</v>
      </c>
      <c r="J161" s="749" t="s">
        <v>892</v>
      </c>
      <c r="K161" s="749" t="s">
        <v>891</v>
      </c>
      <c r="L161" s="752">
        <v>135.6</v>
      </c>
      <c r="M161" s="752">
        <v>1</v>
      </c>
      <c r="N161" s="753">
        <v>135.6</v>
      </c>
    </row>
    <row r="162" spans="1:14" ht="14.4" customHeight="1" x14ac:dyDescent="0.3">
      <c r="A162" s="747" t="s">
        <v>581</v>
      </c>
      <c r="B162" s="748" t="s">
        <v>582</v>
      </c>
      <c r="C162" s="749" t="s">
        <v>597</v>
      </c>
      <c r="D162" s="750" t="s">
        <v>598</v>
      </c>
      <c r="E162" s="751">
        <v>50113006</v>
      </c>
      <c r="F162" s="750" t="s">
        <v>887</v>
      </c>
      <c r="G162" s="749" t="s">
        <v>621</v>
      </c>
      <c r="H162" s="749">
        <v>33751</v>
      </c>
      <c r="I162" s="749">
        <v>33751</v>
      </c>
      <c r="J162" s="749" t="s">
        <v>893</v>
      </c>
      <c r="K162" s="749" t="s">
        <v>894</v>
      </c>
      <c r="L162" s="752">
        <v>111.95000000000003</v>
      </c>
      <c r="M162" s="752">
        <v>1</v>
      </c>
      <c r="N162" s="753">
        <v>111.95000000000003</v>
      </c>
    </row>
    <row r="163" spans="1:14" ht="14.4" customHeight="1" x14ac:dyDescent="0.3">
      <c r="A163" s="747" t="s">
        <v>581</v>
      </c>
      <c r="B163" s="748" t="s">
        <v>582</v>
      </c>
      <c r="C163" s="749" t="s">
        <v>597</v>
      </c>
      <c r="D163" s="750" t="s">
        <v>598</v>
      </c>
      <c r="E163" s="751">
        <v>50113006</v>
      </c>
      <c r="F163" s="750" t="s">
        <v>887</v>
      </c>
      <c r="G163" s="749" t="s">
        <v>621</v>
      </c>
      <c r="H163" s="749">
        <v>33848</v>
      </c>
      <c r="I163" s="749">
        <v>33848</v>
      </c>
      <c r="J163" s="749" t="s">
        <v>895</v>
      </c>
      <c r="K163" s="749" t="s">
        <v>896</v>
      </c>
      <c r="L163" s="752">
        <v>122.69000000000001</v>
      </c>
      <c r="M163" s="752">
        <v>1</v>
      </c>
      <c r="N163" s="753">
        <v>122.69000000000001</v>
      </c>
    </row>
    <row r="164" spans="1:14" ht="14.4" customHeight="1" x14ac:dyDescent="0.3">
      <c r="A164" s="747" t="s">
        <v>581</v>
      </c>
      <c r="B164" s="748" t="s">
        <v>582</v>
      </c>
      <c r="C164" s="749" t="s">
        <v>597</v>
      </c>
      <c r="D164" s="750" t="s">
        <v>598</v>
      </c>
      <c r="E164" s="751">
        <v>50113006</v>
      </c>
      <c r="F164" s="750" t="s">
        <v>887</v>
      </c>
      <c r="G164" s="749" t="s">
        <v>621</v>
      </c>
      <c r="H164" s="749">
        <v>33847</v>
      </c>
      <c r="I164" s="749">
        <v>33847</v>
      </c>
      <c r="J164" s="749" t="s">
        <v>897</v>
      </c>
      <c r="K164" s="749" t="s">
        <v>896</v>
      </c>
      <c r="L164" s="752">
        <v>122.69000000000001</v>
      </c>
      <c r="M164" s="752">
        <v>2</v>
      </c>
      <c r="N164" s="753">
        <v>245.38000000000002</v>
      </c>
    </row>
    <row r="165" spans="1:14" ht="14.4" customHeight="1" x14ac:dyDescent="0.3">
      <c r="A165" s="747" t="s">
        <v>581</v>
      </c>
      <c r="B165" s="748" t="s">
        <v>582</v>
      </c>
      <c r="C165" s="749" t="s">
        <v>597</v>
      </c>
      <c r="D165" s="750" t="s">
        <v>598</v>
      </c>
      <c r="E165" s="751">
        <v>50113013</v>
      </c>
      <c r="F165" s="750" t="s">
        <v>898</v>
      </c>
      <c r="G165" s="749" t="s">
        <v>621</v>
      </c>
      <c r="H165" s="749">
        <v>195147</v>
      </c>
      <c r="I165" s="749">
        <v>195147</v>
      </c>
      <c r="J165" s="749" t="s">
        <v>899</v>
      </c>
      <c r="K165" s="749" t="s">
        <v>900</v>
      </c>
      <c r="L165" s="752">
        <v>561.50999999999988</v>
      </c>
      <c r="M165" s="752">
        <v>13.200000000000001</v>
      </c>
      <c r="N165" s="753">
        <v>7411.9319999999989</v>
      </c>
    </row>
    <row r="166" spans="1:14" ht="14.4" customHeight="1" x14ac:dyDescent="0.3">
      <c r="A166" s="747" t="s">
        <v>581</v>
      </c>
      <c r="B166" s="748" t="s">
        <v>582</v>
      </c>
      <c r="C166" s="749" t="s">
        <v>597</v>
      </c>
      <c r="D166" s="750" t="s">
        <v>598</v>
      </c>
      <c r="E166" s="751">
        <v>50113013</v>
      </c>
      <c r="F166" s="750" t="s">
        <v>898</v>
      </c>
      <c r="G166" s="749" t="s">
        <v>621</v>
      </c>
      <c r="H166" s="749">
        <v>185525</v>
      </c>
      <c r="I166" s="749">
        <v>85525</v>
      </c>
      <c r="J166" s="749" t="s">
        <v>901</v>
      </c>
      <c r="K166" s="749" t="s">
        <v>902</v>
      </c>
      <c r="L166" s="752">
        <v>110.72090909090912</v>
      </c>
      <c r="M166" s="752">
        <v>22</v>
      </c>
      <c r="N166" s="753">
        <v>2435.8600000000006</v>
      </c>
    </row>
    <row r="167" spans="1:14" ht="14.4" customHeight="1" x14ac:dyDescent="0.3">
      <c r="A167" s="747" t="s">
        <v>581</v>
      </c>
      <c r="B167" s="748" t="s">
        <v>582</v>
      </c>
      <c r="C167" s="749" t="s">
        <v>597</v>
      </c>
      <c r="D167" s="750" t="s">
        <v>598</v>
      </c>
      <c r="E167" s="751">
        <v>50113013</v>
      </c>
      <c r="F167" s="750" t="s">
        <v>898</v>
      </c>
      <c r="G167" s="749" t="s">
        <v>621</v>
      </c>
      <c r="H167" s="749">
        <v>203097</v>
      </c>
      <c r="I167" s="749">
        <v>203097</v>
      </c>
      <c r="J167" s="749" t="s">
        <v>903</v>
      </c>
      <c r="K167" s="749" t="s">
        <v>904</v>
      </c>
      <c r="L167" s="752">
        <v>167.47086956521736</v>
      </c>
      <c r="M167" s="752">
        <v>46</v>
      </c>
      <c r="N167" s="753">
        <v>7703.6599999999989</v>
      </c>
    </row>
    <row r="168" spans="1:14" ht="14.4" customHeight="1" x14ac:dyDescent="0.3">
      <c r="A168" s="747" t="s">
        <v>581</v>
      </c>
      <c r="B168" s="748" t="s">
        <v>582</v>
      </c>
      <c r="C168" s="749" t="s">
        <v>597</v>
      </c>
      <c r="D168" s="750" t="s">
        <v>598</v>
      </c>
      <c r="E168" s="751">
        <v>50113013</v>
      </c>
      <c r="F168" s="750" t="s">
        <v>898</v>
      </c>
      <c r="G168" s="749" t="s">
        <v>609</v>
      </c>
      <c r="H168" s="749">
        <v>172972</v>
      </c>
      <c r="I168" s="749">
        <v>72972</v>
      </c>
      <c r="J168" s="749" t="s">
        <v>905</v>
      </c>
      <c r="K168" s="749" t="s">
        <v>906</v>
      </c>
      <c r="L168" s="752">
        <v>181.59019867549696</v>
      </c>
      <c r="M168" s="752">
        <v>151</v>
      </c>
      <c r="N168" s="753">
        <v>27420.120000000043</v>
      </c>
    </row>
    <row r="169" spans="1:14" ht="14.4" customHeight="1" x14ac:dyDescent="0.3">
      <c r="A169" s="747" t="s">
        <v>581</v>
      </c>
      <c r="B169" s="748" t="s">
        <v>582</v>
      </c>
      <c r="C169" s="749" t="s">
        <v>597</v>
      </c>
      <c r="D169" s="750" t="s">
        <v>598</v>
      </c>
      <c r="E169" s="751">
        <v>50113013</v>
      </c>
      <c r="F169" s="750" t="s">
        <v>898</v>
      </c>
      <c r="G169" s="749" t="s">
        <v>621</v>
      </c>
      <c r="H169" s="749">
        <v>105951</v>
      </c>
      <c r="I169" s="749">
        <v>5951</v>
      </c>
      <c r="J169" s="749" t="s">
        <v>907</v>
      </c>
      <c r="K169" s="749" t="s">
        <v>908</v>
      </c>
      <c r="L169" s="752">
        <v>114.64000000000003</v>
      </c>
      <c r="M169" s="752">
        <v>4</v>
      </c>
      <c r="N169" s="753">
        <v>458.56000000000012</v>
      </c>
    </row>
    <row r="170" spans="1:14" ht="14.4" customHeight="1" x14ac:dyDescent="0.3">
      <c r="A170" s="747" t="s">
        <v>581</v>
      </c>
      <c r="B170" s="748" t="s">
        <v>582</v>
      </c>
      <c r="C170" s="749" t="s">
        <v>597</v>
      </c>
      <c r="D170" s="750" t="s">
        <v>598</v>
      </c>
      <c r="E170" s="751">
        <v>50113013</v>
      </c>
      <c r="F170" s="750" t="s">
        <v>898</v>
      </c>
      <c r="G170" s="749" t="s">
        <v>609</v>
      </c>
      <c r="H170" s="749">
        <v>201961</v>
      </c>
      <c r="I170" s="749">
        <v>201961</v>
      </c>
      <c r="J170" s="749" t="s">
        <v>909</v>
      </c>
      <c r="K170" s="749" t="s">
        <v>910</v>
      </c>
      <c r="L170" s="752">
        <v>319.91999999999996</v>
      </c>
      <c r="M170" s="752">
        <v>1</v>
      </c>
      <c r="N170" s="753">
        <v>319.91999999999996</v>
      </c>
    </row>
    <row r="171" spans="1:14" ht="14.4" customHeight="1" x14ac:dyDescent="0.3">
      <c r="A171" s="747" t="s">
        <v>581</v>
      </c>
      <c r="B171" s="748" t="s">
        <v>582</v>
      </c>
      <c r="C171" s="749" t="s">
        <v>597</v>
      </c>
      <c r="D171" s="750" t="s">
        <v>598</v>
      </c>
      <c r="E171" s="751">
        <v>50113013</v>
      </c>
      <c r="F171" s="750" t="s">
        <v>898</v>
      </c>
      <c r="G171" s="749" t="s">
        <v>621</v>
      </c>
      <c r="H171" s="749">
        <v>183817</v>
      </c>
      <c r="I171" s="749">
        <v>183817</v>
      </c>
      <c r="J171" s="749" t="s">
        <v>911</v>
      </c>
      <c r="K171" s="749" t="s">
        <v>912</v>
      </c>
      <c r="L171" s="752">
        <v>918.5</v>
      </c>
      <c r="M171" s="752">
        <v>7.3</v>
      </c>
      <c r="N171" s="753">
        <v>6705.05</v>
      </c>
    </row>
    <row r="172" spans="1:14" ht="14.4" customHeight="1" x14ac:dyDescent="0.3">
      <c r="A172" s="747" t="s">
        <v>581</v>
      </c>
      <c r="B172" s="748" t="s">
        <v>582</v>
      </c>
      <c r="C172" s="749" t="s">
        <v>597</v>
      </c>
      <c r="D172" s="750" t="s">
        <v>598</v>
      </c>
      <c r="E172" s="751">
        <v>50113013</v>
      </c>
      <c r="F172" s="750" t="s">
        <v>898</v>
      </c>
      <c r="G172" s="749" t="s">
        <v>621</v>
      </c>
      <c r="H172" s="749">
        <v>183812</v>
      </c>
      <c r="I172" s="749">
        <v>183812</v>
      </c>
      <c r="J172" s="749" t="s">
        <v>913</v>
      </c>
      <c r="K172" s="749" t="s">
        <v>914</v>
      </c>
      <c r="L172" s="752">
        <v>539</v>
      </c>
      <c r="M172" s="752">
        <v>2</v>
      </c>
      <c r="N172" s="753">
        <v>1078</v>
      </c>
    </row>
    <row r="173" spans="1:14" ht="14.4" customHeight="1" x14ac:dyDescent="0.3">
      <c r="A173" s="747" t="s">
        <v>581</v>
      </c>
      <c r="B173" s="748" t="s">
        <v>582</v>
      </c>
      <c r="C173" s="749" t="s">
        <v>597</v>
      </c>
      <c r="D173" s="750" t="s">
        <v>598</v>
      </c>
      <c r="E173" s="751">
        <v>50113013</v>
      </c>
      <c r="F173" s="750" t="s">
        <v>898</v>
      </c>
      <c r="G173" s="749" t="s">
        <v>609</v>
      </c>
      <c r="H173" s="749">
        <v>164831</v>
      </c>
      <c r="I173" s="749">
        <v>64831</v>
      </c>
      <c r="J173" s="749" t="s">
        <v>915</v>
      </c>
      <c r="K173" s="749" t="s">
        <v>916</v>
      </c>
      <c r="L173" s="752">
        <v>198.88000000000005</v>
      </c>
      <c r="M173" s="752">
        <v>10.5</v>
      </c>
      <c r="N173" s="753">
        <v>2088.2400000000007</v>
      </c>
    </row>
    <row r="174" spans="1:14" ht="14.4" customHeight="1" x14ac:dyDescent="0.3">
      <c r="A174" s="747" t="s">
        <v>581</v>
      </c>
      <c r="B174" s="748" t="s">
        <v>582</v>
      </c>
      <c r="C174" s="749" t="s">
        <v>597</v>
      </c>
      <c r="D174" s="750" t="s">
        <v>598</v>
      </c>
      <c r="E174" s="751">
        <v>50113013</v>
      </c>
      <c r="F174" s="750" t="s">
        <v>898</v>
      </c>
      <c r="G174" s="749" t="s">
        <v>609</v>
      </c>
      <c r="H174" s="749">
        <v>164835</v>
      </c>
      <c r="I174" s="749">
        <v>64835</v>
      </c>
      <c r="J174" s="749" t="s">
        <v>917</v>
      </c>
      <c r="K174" s="749" t="s">
        <v>918</v>
      </c>
      <c r="L174" s="752">
        <v>143.66</v>
      </c>
      <c r="M174" s="752">
        <v>13.5</v>
      </c>
      <c r="N174" s="753">
        <v>1939.4099999999999</v>
      </c>
    </row>
    <row r="175" spans="1:14" ht="14.4" customHeight="1" x14ac:dyDescent="0.3">
      <c r="A175" s="747" t="s">
        <v>581</v>
      </c>
      <c r="B175" s="748" t="s">
        <v>582</v>
      </c>
      <c r="C175" s="749" t="s">
        <v>597</v>
      </c>
      <c r="D175" s="750" t="s">
        <v>598</v>
      </c>
      <c r="E175" s="751">
        <v>50113013</v>
      </c>
      <c r="F175" s="750" t="s">
        <v>898</v>
      </c>
      <c r="G175" s="749" t="s">
        <v>609</v>
      </c>
      <c r="H175" s="749">
        <v>117170</v>
      </c>
      <c r="I175" s="749">
        <v>17170</v>
      </c>
      <c r="J175" s="749" t="s">
        <v>919</v>
      </c>
      <c r="K175" s="749" t="s">
        <v>920</v>
      </c>
      <c r="L175" s="752">
        <v>72.92</v>
      </c>
      <c r="M175" s="752">
        <v>1</v>
      </c>
      <c r="N175" s="753">
        <v>72.92</v>
      </c>
    </row>
    <row r="176" spans="1:14" ht="14.4" customHeight="1" x14ac:dyDescent="0.3">
      <c r="A176" s="747" t="s">
        <v>581</v>
      </c>
      <c r="B176" s="748" t="s">
        <v>582</v>
      </c>
      <c r="C176" s="749" t="s">
        <v>597</v>
      </c>
      <c r="D176" s="750" t="s">
        <v>598</v>
      </c>
      <c r="E176" s="751">
        <v>50113013</v>
      </c>
      <c r="F176" s="750" t="s">
        <v>898</v>
      </c>
      <c r="G176" s="749" t="s">
        <v>609</v>
      </c>
      <c r="H176" s="749">
        <v>111706</v>
      </c>
      <c r="I176" s="749">
        <v>11706</v>
      </c>
      <c r="J176" s="749" t="s">
        <v>921</v>
      </c>
      <c r="K176" s="749" t="s">
        <v>922</v>
      </c>
      <c r="L176" s="752">
        <v>524.08000000000004</v>
      </c>
      <c r="M176" s="752">
        <v>3</v>
      </c>
      <c r="N176" s="753">
        <v>1572.2400000000002</v>
      </c>
    </row>
    <row r="177" spans="1:14" ht="14.4" customHeight="1" x14ac:dyDescent="0.3">
      <c r="A177" s="747" t="s">
        <v>581</v>
      </c>
      <c r="B177" s="748" t="s">
        <v>582</v>
      </c>
      <c r="C177" s="749" t="s">
        <v>597</v>
      </c>
      <c r="D177" s="750" t="s">
        <v>598</v>
      </c>
      <c r="E177" s="751">
        <v>50113013</v>
      </c>
      <c r="F177" s="750" t="s">
        <v>898</v>
      </c>
      <c r="G177" s="749" t="s">
        <v>609</v>
      </c>
      <c r="H177" s="749">
        <v>153132</v>
      </c>
      <c r="I177" s="749">
        <v>199796</v>
      </c>
      <c r="J177" s="749" t="s">
        <v>923</v>
      </c>
      <c r="K177" s="749" t="s">
        <v>924</v>
      </c>
      <c r="L177" s="752">
        <v>155.96</v>
      </c>
      <c r="M177" s="752">
        <v>1</v>
      </c>
      <c r="N177" s="753">
        <v>155.96</v>
      </c>
    </row>
    <row r="178" spans="1:14" ht="14.4" customHeight="1" x14ac:dyDescent="0.3">
      <c r="A178" s="747" t="s">
        <v>581</v>
      </c>
      <c r="B178" s="748" t="s">
        <v>582</v>
      </c>
      <c r="C178" s="749" t="s">
        <v>597</v>
      </c>
      <c r="D178" s="750" t="s">
        <v>598</v>
      </c>
      <c r="E178" s="751">
        <v>50113013</v>
      </c>
      <c r="F178" s="750" t="s">
        <v>898</v>
      </c>
      <c r="G178" s="749" t="s">
        <v>609</v>
      </c>
      <c r="H178" s="749">
        <v>108606</v>
      </c>
      <c r="I178" s="749">
        <v>108606</v>
      </c>
      <c r="J178" s="749" t="s">
        <v>925</v>
      </c>
      <c r="K178" s="749" t="s">
        <v>926</v>
      </c>
      <c r="L178" s="752">
        <v>73.22</v>
      </c>
      <c r="M178" s="752">
        <v>1</v>
      </c>
      <c r="N178" s="753">
        <v>73.22</v>
      </c>
    </row>
    <row r="179" spans="1:14" ht="14.4" customHeight="1" x14ac:dyDescent="0.3">
      <c r="A179" s="747" t="s">
        <v>581</v>
      </c>
      <c r="B179" s="748" t="s">
        <v>582</v>
      </c>
      <c r="C179" s="749" t="s">
        <v>597</v>
      </c>
      <c r="D179" s="750" t="s">
        <v>598</v>
      </c>
      <c r="E179" s="751">
        <v>50113013</v>
      </c>
      <c r="F179" s="750" t="s">
        <v>898</v>
      </c>
      <c r="G179" s="749" t="s">
        <v>609</v>
      </c>
      <c r="H179" s="749">
        <v>87104</v>
      </c>
      <c r="I179" s="749">
        <v>87104</v>
      </c>
      <c r="J179" s="749" t="s">
        <v>925</v>
      </c>
      <c r="K179" s="749" t="s">
        <v>927</v>
      </c>
      <c r="L179" s="752">
        <v>44.07</v>
      </c>
      <c r="M179" s="752">
        <v>4</v>
      </c>
      <c r="N179" s="753">
        <v>176.28</v>
      </c>
    </row>
    <row r="180" spans="1:14" ht="14.4" customHeight="1" x14ac:dyDescent="0.3">
      <c r="A180" s="747" t="s">
        <v>581</v>
      </c>
      <c r="B180" s="748" t="s">
        <v>582</v>
      </c>
      <c r="C180" s="749" t="s">
        <v>597</v>
      </c>
      <c r="D180" s="750" t="s">
        <v>598</v>
      </c>
      <c r="E180" s="751">
        <v>50113013</v>
      </c>
      <c r="F180" s="750" t="s">
        <v>898</v>
      </c>
      <c r="G180" s="749" t="s">
        <v>609</v>
      </c>
      <c r="H180" s="749">
        <v>162187</v>
      </c>
      <c r="I180" s="749">
        <v>162187</v>
      </c>
      <c r="J180" s="749" t="s">
        <v>928</v>
      </c>
      <c r="K180" s="749" t="s">
        <v>929</v>
      </c>
      <c r="L180" s="752">
        <v>286</v>
      </c>
      <c r="M180" s="752">
        <v>0.6</v>
      </c>
      <c r="N180" s="753">
        <v>171.6</v>
      </c>
    </row>
    <row r="181" spans="1:14" ht="14.4" customHeight="1" x14ac:dyDescent="0.3">
      <c r="A181" s="747" t="s">
        <v>581</v>
      </c>
      <c r="B181" s="748" t="s">
        <v>582</v>
      </c>
      <c r="C181" s="749" t="s">
        <v>597</v>
      </c>
      <c r="D181" s="750" t="s">
        <v>598</v>
      </c>
      <c r="E181" s="751">
        <v>50113013</v>
      </c>
      <c r="F181" s="750" t="s">
        <v>898</v>
      </c>
      <c r="G181" s="749" t="s">
        <v>621</v>
      </c>
      <c r="H181" s="749">
        <v>849887</v>
      </c>
      <c r="I181" s="749">
        <v>129834</v>
      </c>
      <c r="J181" s="749" t="s">
        <v>930</v>
      </c>
      <c r="K181" s="749" t="s">
        <v>583</v>
      </c>
      <c r="L181" s="752">
        <v>154</v>
      </c>
      <c r="M181" s="752">
        <v>7</v>
      </c>
      <c r="N181" s="753">
        <v>1078</v>
      </c>
    </row>
    <row r="182" spans="1:14" ht="14.4" customHeight="1" x14ac:dyDescent="0.3">
      <c r="A182" s="747" t="s">
        <v>581</v>
      </c>
      <c r="B182" s="748" t="s">
        <v>582</v>
      </c>
      <c r="C182" s="749" t="s">
        <v>597</v>
      </c>
      <c r="D182" s="750" t="s">
        <v>598</v>
      </c>
      <c r="E182" s="751">
        <v>50113013</v>
      </c>
      <c r="F182" s="750" t="s">
        <v>898</v>
      </c>
      <c r="G182" s="749" t="s">
        <v>609</v>
      </c>
      <c r="H182" s="749">
        <v>207280</v>
      </c>
      <c r="I182" s="749">
        <v>207280</v>
      </c>
      <c r="J182" s="749" t="s">
        <v>931</v>
      </c>
      <c r="K182" s="749" t="s">
        <v>932</v>
      </c>
      <c r="L182" s="752">
        <v>129.97999999999999</v>
      </c>
      <c r="M182" s="752">
        <v>2</v>
      </c>
      <c r="N182" s="753">
        <v>259.95999999999998</v>
      </c>
    </row>
    <row r="183" spans="1:14" ht="14.4" customHeight="1" x14ac:dyDescent="0.3">
      <c r="A183" s="747" t="s">
        <v>581</v>
      </c>
      <c r="B183" s="748" t="s">
        <v>582</v>
      </c>
      <c r="C183" s="749" t="s">
        <v>597</v>
      </c>
      <c r="D183" s="750" t="s">
        <v>598</v>
      </c>
      <c r="E183" s="751">
        <v>50113013</v>
      </c>
      <c r="F183" s="750" t="s">
        <v>898</v>
      </c>
      <c r="G183" s="749" t="s">
        <v>609</v>
      </c>
      <c r="H183" s="749">
        <v>847476</v>
      </c>
      <c r="I183" s="749">
        <v>112782</v>
      </c>
      <c r="J183" s="749" t="s">
        <v>933</v>
      </c>
      <c r="K183" s="749" t="s">
        <v>934</v>
      </c>
      <c r="L183" s="752">
        <v>679.44894090909088</v>
      </c>
      <c r="M183" s="752">
        <v>5.5</v>
      </c>
      <c r="N183" s="753">
        <v>3736.9691749999997</v>
      </c>
    </row>
    <row r="184" spans="1:14" ht="14.4" customHeight="1" x14ac:dyDescent="0.3">
      <c r="A184" s="747" t="s">
        <v>581</v>
      </c>
      <c r="B184" s="748" t="s">
        <v>582</v>
      </c>
      <c r="C184" s="749" t="s">
        <v>597</v>
      </c>
      <c r="D184" s="750" t="s">
        <v>598</v>
      </c>
      <c r="E184" s="751">
        <v>50113013</v>
      </c>
      <c r="F184" s="750" t="s">
        <v>898</v>
      </c>
      <c r="G184" s="749" t="s">
        <v>609</v>
      </c>
      <c r="H184" s="749">
        <v>96414</v>
      </c>
      <c r="I184" s="749">
        <v>96414</v>
      </c>
      <c r="J184" s="749" t="s">
        <v>935</v>
      </c>
      <c r="K184" s="749" t="s">
        <v>936</v>
      </c>
      <c r="L184" s="752">
        <v>58.932857142857138</v>
      </c>
      <c r="M184" s="752">
        <v>14</v>
      </c>
      <c r="N184" s="753">
        <v>825.06</v>
      </c>
    </row>
    <row r="185" spans="1:14" ht="14.4" customHeight="1" x14ac:dyDescent="0.3">
      <c r="A185" s="747" t="s">
        <v>581</v>
      </c>
      <c r="B185" s="748" t="s">
        <v>582</v>
      </c>
      <c r="C185" s="749" t="s">
        <v>597</v>
      </c>
      <c r="D185" s="750" t="s">
        <v>598</v>
      </c>
      <c r="E185" s="751">
        <v>50113013</v>
      </c>
      <c r="F185" s="750" t="s">
        <v>898</v>
      </c>
      <c r="G185" s="749" t="s">
        <v>583</v>
      </c>
      <c r="H185" s="749">
        <v>156835</v>
      </c>
      <c r="I185" s="749">
        <v>156835</v>
      </c>
      <c r="J185" s="749" t="s">
        <v>937</v>
      </c>
      <c r="K185" s="749" t="s">
        <v>938</v>
      </c>
      <c r="L185" s="752">
        <v>1116.5</v>
      </c>
      <c r="M185" s="752">
        <v>7.5</v>
      </c>
      <c r="N185" s="753">
        <v>8373.75</v>
      </c>
    </row>
    <row r="186" spans="1:14" ht="14.4" customHeight="1" x14ac:dyDescent="0.3">
      <c r="A186" s="747" t="s">
        <v>581</v>
      </c>
      <c r="B186" s="748" t="s">
        <v>582</v>
      </c>
      <c r="C186" s="749" t="s">
        <v>597</v>
      </c>
      <c r="D186" s="750" t="s">
        <v>598</v>
      </c>
      <c r="E186" s="751">
        <v>50113013</v>
      </c>
      <c r="F186" s="750" t="s">
        <v>898</v>
      </c>
      <c r="G186" s="749" t="s">
        <v>621</v>
      </c>
      <c r="H186" s="749">
        <v>111592</v>
      </c>
      <c r="I186" s="749">
        <v>11592</v>
      </c>
      <c r="J186" s="749" t="s">
        <v>939</v>
      </c>
      <c r="K186" s="749" t="s">
        <v>940</v>
      </c>
      <c r="L186" s="752">
        <v>375.05521212121215</v>
      </c>
      <c r="M186" s="752">
        <v>3.3</v>
      </c>
      <c r="N186" s="753">
        <v>1237.6822</v>
      </c>
    </row>
    <row r="187" spans="1:14" ht="14.4" customHeight="1" x14ac:dyDescent="0.3">
      <c r="A187" s="747" t="s">
        <v>581</v>
      </c>
      <c r="B187" s="748" t="s">
        <v>582</v>
      </c>
      <c r="C187" s="749" t="s">
        <v>597</v>
      </c>
      <c r="D187" s="750" t="s">
        <v>598</v>
      </c>
      <c r="E187" s="751">
        <v>50113013</v>
      </c>
      <c r="F187" s="750" t="s">
        <v>898</v>
      </c>
      <c r="G187" s="749" t="s">
        <v>609</v>
      </c>
      <c r="H187" s="749">
        <v>155636</v>
      </c>
      <c r="I187" s="749">
        <v>55636</v>
      </c>
      <c r="J187" s="749" t="s">
        <v>941</v>
      </c>
      <c r="K187" s="749" t="s">
        <v>942</v>
      </c>
      <c r="L187" s="752">
        <v>66.090000000000018</v>
      </c>
      <c r="M187" s="752">
        <v>6</v>
      </c>
      <c r="N187" s="753">
        <v>396.54000000000008</v>
      </c>
    </row>
    <row r="188" spans="1:14" ht="14.4" customHeight="1" x14ac:dyDescent="0.3">
      <c r="A188" s="747" t="s">
        <v>581</v>
      </c>
      <c r="B188" s="748" t="s">
        <v>582</v>
      </c>
      <c r="C188" s="749" t="s">
        <v>597</v>
      </c>
      <c r="D188" s="750" t="s">
        <v>598</v>
      </c>
      <c r="E188" s="751">
        <v>50113013</v>
      </c>
      <c r="F188" s="750" t="s">
        <v>898</v>
      </c>
      <c r="G188" s="749" t="s">
        <v>621</v>
      </c>
      <c r="H188" s="749">
        <v>113453</v>
      </c>
      <c r="I188" s="749">
        <v>113453</v>
      </c>
      <c r="J188" s="749" t="s">
        <v>943</v>
      </c>
      <c r="K188" s="749" t="s">
        <v>944</v>
      </c>
      <c r="L188" s="752">
        <v>458.70000000000005</v>
      </c>
      <c r="M188" s="752">
        <v>8.6999999999999993</v>
      </c>
      <c r="N188" s="753">
        <v>3990.69</v>
      </c>
    </row>
    <row r="189" spans="1:14" ht="14.4" customHeight="1" x14ac:dyDescent="0.3">
      <c r="A189" s="747" t="s">
        <v>581</v>
      </c>
      <c r="B189" s="748" t="s">
        <v>582</v>
      </c>
      <c r="C189" s="749" t="s">
        <v>597</v>
      </c>
      <c r="D189" s="750" t="s">
        <v>598</v>
      </c>
      <c r="E189" s="751">
        <v>50113013</v>
      </c>
      <c r="F189" s="750" t="s">
        <v>898</v>
      </c>
      <c r="G189" s="749" t="s">
        <v>583</v>
      </c>
      <c r="H189" s="749">
        <v>201030</v>
      </c>
      <c r="I189" s="749">
        <v>201030</v>
      </c>
      <c r="J189" s="749" t="s">
        <v>945</v>
      </c>
      <c r="K189" s="749" t="s">
        <v>946</v>
      </c>
      <c r="L189" s="752">
        <v>26.61</v>
      </c>
      <c r="M189" s="752">
        <v>48</v>
      </c>
      <c r="N189" s="753">
        <v>1277.28</v>
      </c>
    </row>
    <row r="190" spans="1:14" ht="14.4" customHeight="1" x14ac:dyDescent="0.3">
      <c r="A190" s="747" t="s">
        <v>581</v>
      </c>
      <c r="B190" s="748" t="s">
        <v>582</v>
      </c>
      <c r="C190" s="749" t="s">
        <v>597</v>
      </c>
      <c r="D190" s="750" t="s">
        <v>598</v>
      </c>
      <c r="E190" s="751">
        <v>50113013</v>
      </c>
      <c r="F190" s="750" t="s">
        <v>898</v>
      </c>
      <c r="G190" s="749" t="s">
        <v>609</v>
      </c>
      <c r="H190" s="749">
        <v>106264</v>
      </c>
      <c r="I190" s="749">
        <v>6264</v>
      </c>
      <c r="J190" s="749" t="s">
        <v>947</v>
      </c>
      <c r="K190" s="749" t="s">
        <v>948</v>
      </c>
      <c r="L190" s="752">
        <v>31.638999999999999</v>
      </c>
      <c r="M190" s="752">
        <v>200</v>
      </c>
      <c r="N190" s="753">
        <v>6327.8</v>
      </c>
    </row>
    <row r="191" spans="1:14" ht="14.4" customHeight="1" x14ac:dyDescent="0.3">
      <c r="A191" s="747" t="s">
        <v>581</v>
      </c>
      <c r="B191" s="748" t="s">
        <v>582</v>
      </c>
      <c r="C191" s="749" t="s">
        <v>597</v>
      </c>
      <c r="D191" s="750" t="s">
        <v>598</v>
      </c>
      <c r="E191" s="751">
        <v>50113013</v>
      </c>
      <c r="F191" s="750" t="s">
        <v>898</v>
      </c>
      <c r="G191" s="749" t="s">
        <v>609</v>
      </c>
      <c r="H191" s="749">
        <v>116600</v>
      </c>
      <c r="I191" s="749">
        <v>16600</v>
      </c>
      <c r="J191" s="749" t="s">
        <v>949</v>
      </c>
      <c r="K191" s="749" t="s">
        <v>950</v>
      </c>
      <c r="L191" s="752">
        <v>43.86</v>
      </c>
      <c r="M191" s="752">
        <v>9</v>
      </c>
      <c r="N191" s="753">
        <v>394.74</v>
      </c>
    </row>
    <row r="192" spans="1:14" ht="14.4" customHeight="1" x14ac:dyDescent="0.3">
      <c r="A192" s="747" t="s">
        <v>581</v>
      </c>
      <c r="B192" s="748" t="s">
        <v>582</v>
      </c>
      <c r="C192" s="749" t="s">
        <v>597</v>
      </c>
      <c r="D192" s="750" t="s">
        <v>598</v>
      </c>
      <c r="E192" s="751">
        <v>50113013</v>
      </c>
      <c r="F192" s="750" t="s">
        <v>898</v>
      </c>
      <c r="G192" s="749" t="s">
        <v>609</v>
      </c>
      <c r="H192" s="749">
        <v>117149</v>
      </c>
      <c r="I192" s="749">
        <v>17149</v>
      </c>
      <c r="J192" s="749" t="s">
        <v>949</v>
      </c>
      <c r="K192" s="749" t="s">
        <v>951</v>
      </c>
      <c r="L192" s="752">
        <v>163.32</v>
      </c>
      <c r="M192" s="752">
        <v>1</v>
      </c>
      <c r="N192" s="753">
        <v>163.32</v>
      </c>
    </row>
    <row r="193" spans="1:14" ht="14.4" customHeight="1" x14ac:dyDescent="0.3">
      <c r="A193" s="747" t="s">
        <v>581</v>
      </c>
      <c r="B193" s="748" t="s">
        <v>582</v>
      </c>
      <c r="C193" s="749" t="s">
        <v>597</v>
      </c>
      <c r="D193" s="750" t="s">
        <v>598</v>
      </c>
      <c r="E193" s="751">
        <v>50113013</v>
      </c>
      <c r="F193" s="750" t="s">
        <v>898</v>
      </c>
      <c r="G193" s="749" t="s">
        <v>621</v>
      </c>
      <c r="H193" s="749">
        <v>166269</v>
      </c>
      <c r="I193" s="749">
        <v>166269</v>
      </c>
      <c r="J193" s="749" t="s">
        <v>952</v>
      </c>
      <c r="K193" s="749" t="s">
        <v>953</v>
      </c>
      <c r="L193" s="752">
        <v>52.88000000000001</v>
      </c>
      <c r="M193" s="752">
        <v>5</v>
      </c>
      <c r="N193" s="753">
        <v>264.40000000000003</v>
      </c>
    </row>
    <row r="194" spans="1:14" ht="14.4" customHeight="1" x14ac:dyDescent="0.3">
      <c r="A194" s="747" t="s">
        <v>581</v>
      </c>
      <c r="B194" s="748" t="s">
        <v>582</v>
      </c>
      <c r="C194" s="749" t="s">
        <v>597</v>
      </c>
      <c r="D194" s="750" t="s">
        <v>598</v>
      </c>
      <c r="E194" s="751">
        <v>50113013</v>
      </c>
      <c r="F194" s="750" t="s">
        <v>898</v>
      </c>
      <c r="G194" s="749" t="s">
        <v>621</v>
      </c>
      <c r="H194" s="749">
        <v>118547</v>
      </c>
      <c r="I194" s="749">
        <v>18547</v>
      </c>
      <c r="J194" s="749" t="s">
        <v>954</v>
      </c>
      <c r="K194" s="749" t="s">
        <v>955</v>
      </c>
      <c r="L194" s="752">
        <v>125.61857142857146</v>
      </c>
      <c r="M194" s="752">
        <v>21</v>
      </c>
      <c r="N194" s="753">
        <v>2637.9900000000007</v>
      </c>
    </row>
    <row r="195" spans="1:14" ht="14.4" customHeight="1" x14ac:dyDescent="0.3">
      <c r="A195" s="747" t="s">
        <v>581</v>
      </c>
      <c r="B195" s="748" t="s">
        <v>582</v>
      </c>
      <c r="C195" s="749" t="s">
        <v>597</v>
      </c>
      <c r="D195" s="750" t="s">
        <v>598</v>
      </c>
      <c r="E195" s="751">
        <v>50113014</v>
      </c>
      <c r="F195" s="750" t="s">
        <v>956</v>
      </c>
      <c r="G195" s="749" t="s">
        <v>621</v>
      </c>
      <c r="H195" s="749">
        <v>164401</v>
      </c>
      <c r="I195" s="749">
        <v>164401</v>
      </c>
      <c r="J195" s="749" t="s">
        <v>957</v>
      </c>
      <c r="K195" s="749" t="s">
        <v>958</v>
      </c>
      <c r="L195" s="752">
        <v>148.5</v>
      </c>
      <c r="M195" s="752">
        <v>2</v>
      </c>
      <c r="N195" s="753">
        <v>297</v>
      </c>
    </row>
    <row r="196" spans="1:14" ht="14.4" customHeight="1" x14ac:dyDescent="0.3">
      <c r="A196" s="747" t="s">
        <v>581</v>
      </c>
      <c r="B196" s="748" t="s">
        <v>582</v>
      </c>
      <c r="C196" s="749" t="s">
        <v>602</v>
      </c>
      <c r="D196" s="750" t="s">
        <v>603</v>
      </c>
      <c r="E196" s="751">
        <v>50113001</v>
      </c>
      <c r="F196" s="750" t="s">
        <v>608</v>
      </c>
      <c r="G196" s="749" t="s">
        <v>609</v>
      </c>
      <c r="H196" s="749">
        <v>176954</v>
      </c>
      <c r="I196" s="749">
        <v>176954</v>
      </c>
      <c r="J196" s="749" t="s">
        <v>617</v>
      </c>
      <c r="K196" s="749" t="s">
        <v>618</v>
      </c>
      <c r="L196" s="752">
        <v>94.61333333333333</v>
      </c>
      <c r="M196" s="752">
        <v>3</v>
      </c>
      <c r="N196" s="753">
        <v>283.83999999999997</v>
      </c>
    </row>
    <row r="197" spans="1:14" ht="14.4" customHeight="1" x14ac:dyDescent="0.3">
      <c r="A197" s="747" t="s">
        <v>581</v>
      </c>
      <c r="B197" s="748" t="s">
        <v>582</v>
      </c>
      <c r="C197" s="749" t="s">
        <v>602</v>
      </c>
      <c r="D197" s="750" t="s">
        <v>603</v>
      </c>
      <c r="E197" s="751">
        <v>50113001</v>
      </c>
      <c r="F197" s="750" t="s">
        <v>608</v>
      </c>
      <c r="G197" s="749" t="s">
        <v>609</v>
      </c>
      <c r="H197" s="749">
        <v>167547</v>
      </c>
      <c r="I197" s="749">
        <v>67547</v>
      </c>
      <c r="J197" s="749" t="s">
        <v>619</v>
      </c>
      <c r="K197" s="749" t="s">
        <v>620</v>
      </c>
      <c r="L197" s="752">
        <v>47.12</v>
      </c>
      <c r="M197" s="752">
        <v>7</v>
      </c>
      <c r="N197" s="753">
        <v>329.84</v>
      </c>
    </row>
    <row r="198" spans="1:14" ht="14.4" customHeight="1" x14ac:dyDescent="0.3">
      <c r="A198" s="747" t="s">
        <v>581</v>
      </c>
      <c r="B198" s="748" t="s">
        <v>582</v>
      </c>
      <c r="C198" s="749" t="s">
        <v>602</v>
      </c>
      <c r="D198" s="750" t="s">
        <v>603</v>
      </c>
      <c r="E198" s="751">
        <v>50113001</v>
      </c>
      <c r="F198" s="750" t="s">
        <v>608</v>
      </c>
      <c r="G198" s="749" t="s">
        <v>609</v>
      </c>
      <c r="H198" s="749">
        <v>845369</v>
      </c>
      <c r="I198" s="749">
        <v>107987</v>
      </c>
      <c r="J198" s="749" t="s">
        <v>626</v>
      </c>
      <c r="K198" s="749" t="s">
        <v>627</v>
      </c>
      <c r="L198" s="752">
        <v>112.28000000000002</v>
      </c>
      <c r="M198" s="752">
        <v>3</v>
      </c>
      <c r="N198" s="753">
        <v>336.84000000000003</v>
      </c>
    </row>
    <row r="199" spans="1:14" ht="14.4" customHeight="1" x14ac:dyDescent="0.3">
      <c r="A199" s="747" t="s">
        <v>581</v>
      </c>
      <c r="B199" s="748" t="s">
        <v>582</v>
      </c>
      <c r="C199" s="749" t="s">
        <v>602</v>
      </c>
      <c r="D199" s="750" t="s">
        <v>603</v>
      </c>
      <c r="E199" s="751">
        <v>50113001</v>
      </c>
      <c r="F199" s="750" t="s">
        <v>608</v>
      </c>
      <c r="G199" s="749" t="s">
        <v>609</v>
      </c>
      <c r="H199" s="749">
        <v>196610</v>
      </c>
      <c r="I199" s="749">
        <v>96610</v>
      </c>
      <c r="J199" s="749" t="s">
        <v>630</v>
      </c>
      <c r="K199" s="749" t="s">
        <v>631</v>
      </c>
      <c r="L199" s="752">
        <v>46.379999999999995</v>
      </c>
      <c r="M199" s="752">
        <v>1</v>
      </c>
      <c r="N199" s="753">
        <v>46.379999999999995</v>
      </c>
    </row>
    <row r="200" spans="1:14" ht="14.4" customHeight="1" x14ac:dyDescent="0.3">
      <c r="A200" s="747" t="s">
        <v>581</v>
      </c>
      <c r="B200" s="748" t="s">
        <v>582</v>
      </c>
      <c r="C200" s="749" t="s">
        <v>602</v>
      </c>
      <c r="D200" s="750" t="s">
        <v>603</v>
      </c>
      <c r="E200" s="751">
        <v>50113001</v>
      </c>
      <c r="F200" s="750" t="s">
        <v>608</v>
      </c>
      <c r="G200" s="749" t="s">
        <v>609</v>
      </c>
      <c r="H200" s="749">
        <v>110555</v>
      </c>
      <c r="I200" s="749">
        <v>10555</v>
      </c>
      <c r="J200" s="749" t="s">
        <v>959</v>
      </c>
      <c r="K200" s="749" t="s">
        <v>960</v>
      </c>
      <c r="L200" s="752">
        <v>254.97999999999996</v>
      </c>
      <c r="M200" s="752">
        <v>1</v>
      </c>
      <c r="N200" s="753">
        <v>254.97999999999996</v>
      </c>
    </row>
    <row r="201" spans="1:14" ht="14.4" customHeight="1" x14ac:dyDescent="0.3">
      <c r="A201" s="747" t="s">
        <v>581</v>
      </c>
      <c r="B201" s="748" t="s">
        <v>582</v>
      </c>
      <c r="C201" s="749" t="s">
        <v>602</v>
      </c>
      <c r="D201" s="750" t="s">
        <v>603</v>
      </c>
      <c r="E201" s="751">
        <v>50113001</v>
      </c>
      <c r="F201" s="750" t="s">
        <v>608</v>
      </c>
      <c r="G201" s="749" t="s">
        <v>609</v>
      </c>
      <c r="H201" s="749">
        <v>208456</v>
      </c>
      <c r="I201" s="749">
        <v>208456</v>
      </c>
      <c r="J201" s="749" t="s">
        <v>634</v>
      </c>
      <c r="K201" s="749" t="s">
        <v>635</v>
      </c>
      <c r="L201" s="752">
        <v>738.54000000000008</v>
      </c>
      <c r="M201" s="752">
        <v>0.05</v>
      </c>
      <c r="N201" s="753">
        <v>36.927000000000007</v>
      </c>
    </row>
    <row r="202" spans="1:14" ht="14.4" customHeight="1" x14ac:dyDescent="0.3">
      <c r="A202" s="747" t="s">
        <v>581</v>
      </c>
      <c r="B202" s="748" t="s">
        <v>582</v>
      </c>
      <c r="C202" s="749" t="s">
        <v>602</v>
      </c>
      <c r="D202" s="750" t="s">
        <v>603</v>
      </c>
      <c r="E202" s="751">
        <v>50113001</v>
      </c>
      <c r="F202" s="750" t="s">
        <v>608</v>
      </c>
      <c r="G202" s="749" t="s">
        <v>609</v>
      </c>
      <c r="H202" s="749">
        <v>501363</v>
      </c>
      <c r="I202" s="749">
        <v>185261</v>
      </c>
      <c r="J202" s="749" t="s">
        <v>961</v>
      </c>
      <c r="K202" s="749" t="s">
        <v>962</v>
      </c>
      <c r="L202" s="752">
        <v>2905.1475</v>
      </c>
      <c r="M202" s="752">
        <v>100</v>
      </c>
      <c r="N202" s="753">
        <v>290514.75</v>
      </c>
    </row>
    <row r="203" spans="1:14" ht="14.4" customHeight="1" x14ac:dyDescent="0.3">
      <c r="A203" s="747" t="s">
        <v>581</v>
      </c>
      <c r="B203" s="748" t="s">
        <v>582</v>
      </c>
      <c r="C203" s="749" t="s">
        <v>602</v>
      </c>
      <c r="D203" s="750" t="s">
        <v>603</v>
      </c>
      <c r="E203" s="751">
        <v>50113001</v>
      </c>
      <c r="F203" s="750" t="s">
        <v>608</v>
      </c>
      <c r="G203" s="749" t="s">
        <v>609</v>
      </c>
      <c r="H203" s="749">
        <v>162320</v>
      </c>
      <c r="I203" s="749">
        <v>62320</v>
      </c>
      <c r="J203" s="749" t="s">
        <v>638</v>
      </c>
      <c r="K203" s="749" t="s">
        <v>639</v>
      </c>
      <c r="L203" s="752">
        <v>76.640000000000015</v>
      </c>
      <c r="M203" s="752">
        <v>4</v>
      </c>
      <c r="N203" s="753">
        <v>306.56000000000006</v>
      </c>
    </row>
    <row r="204" spans="1:14" ht="14.4" customHeight="1" x14ac:dyDescent="0.3">
      <c r="A204" s="747" t="s">
        <v>581</v>
      </c>
      <c r="B204" s="748" t="s">
        <v>582</v>
      </c>
      <c r="C204" s="749" t="s">
        <v>602</v>
      </c>
      <c r="D204" s="750" t="s">
        <v>603</v>
      </c>
      <c r="E204" s="751">
        <v>50113001</v>
      </c>
      <c r="F204" s="750" t="s">
        <v>608</v>
      </c>
      <c r="G204" s="749" t="s">
        <v>609</v>
      </c>
      <c r="H204" s="749">
        <v>162316</v>
      </c>
      <c r="I204" s="749">
        <v>62316</v>
      </c>
      <c r="J204" s="749" t="s">
        <v>963</v>
      </c>
      <c r="K204" s="749" t="s">
        <v>964</v>
      </c>
      <c r="L204" s="752">
        <v>152.67999999999998</v>
      </c>
      <c r="M204" s="752">
        <v>2</v>
      </c>
      <c r="N204" s="753">
        <v>305.35999999999996</v>
      </c>
    </row>
    <row r="205" spans="1:14" ht="14.4" customHeight="1" x14ac:dyDescent="0.3">
      <c r="A205" s="747" t="s">
        <v>581</v>
      </c>
      <c r="B205" s="748" t="s">
        <v>582</v>
      </c>
      <c r="C205" s="749" t="s">
        <v>602</v>
      </c>
      <c r="D205" s="750" t="s">
        <v>603</v>
      </c>
      <c r="E205" s="751">
        <v>50113001</v>
      </c>
      <c r="F205" s="750" t="s">
        <v>608</v>
      </c>
      <c r="G205" s="749" t="s">
        <v>609</v>
      </c>
      <c r="H205" s="749">
        <v>211816</v>
      </c>
      <c r="I205" s="749">
        <v>211816</v>
      </c>
      <c r="J205" s="749" t="s">
        <v>965</v>
      </c>
      <c r="K205" s="749" t="s">
        <v>966</v>
      </c>
      <c r="L205" s="752">
        <v>4087.3488235294121</v>
      </c>
      <c r="M205" s="752">
        <v>34</v>
      </c>
      <c r="N205" s="753">
        <v>138969.86000000002</v>
      </c>
    </row>
    <row r="206" spans="1:14" ht="14.4" customHeight="1" x14ac:dyDescent="0.3">
      <c r="A206" s="747" t="s">
        <v>581</v>
      </c>
      <c r="B206" s="748" t="s">
        <v>582</v>
      </c>
      <c r="C206" s="749" t="s">
        <v>602</v>
      </c>
      <c r="D206" s="750" t="s">
        <v>603</v>
      </c>
      <c r="E206" s="751">
        <v>50113001</v>
      </c>
      <c r="F206" s="750" t="s">
        <v>608</v>
      </c>
      <c r="G206" s="749" t="s">
        <v>609</v>
      </c>
      <c r="H206" s="749">
        <v>154539</v>
      </c>
      <c r="I206" s="749">
        <v>54539</v>
      </c>
      <c r="J206" s="749" t="s">
        <v>686</v>
      </c>
      <c r="K206" s="749" t="s">
        <v>687</v>
      </c>
      <c r="L206" s="752">
        <v>60.210000000000008</v>
      </c>
      <c r="M206" s="752">
        <v>2</v>
      </c>
      <c r="N206" s="753">
        <v>120.42000000000002</v>
      </c>
    </row>
    <row r="207" spans="1:14" ht="14.4" customHeight="1" x14ac:dyDescent="0.3">
      <c r="A207" s="747" t="s">
        <v>581</v>
      </c>
      <c r="B207" s="748" t="s">
        <v>582</v>
      </c>
      <c r="C207" s="749" t="s">
        <v>602</v>
      </c>
      <c r="D207" s="750" t="s">
        <v>603</v>
      </c>
      <c r="E207" s="751">
        <v>50113001</v>
      </c>
      <c r="F207" s="750" t="s">
        <v>608</v>
      </c>
      <c r="G207" s="749" t="s">
        <v>609</v>
      </c>
      <c r="H207" s="749">
        <v>905098</v>
      </c>
      <c r="I207" s="749">
        <v>23989</v>
      </c>
      <c r="J207" s="749" t="s">
        <v>967</v>
      </c>
      <c r="K207" s="749" t="s">
        <v>583</v>
      </c>
      <c r="L207" s="752">
        <v>398.86033299262789</v>
      </c>
      <c r="M207" s="752">
        <v>18</v>
      </c>
      <c r="N207" s="753">
        <v>7179.4859938673017</v>
      </c>
    </row>
    <row r="208" spans="1:14" ht="14.4" customHeight="1" x14ac:dyDescent="0.3">
      <c r="A208" s="747" t="s">
        <v>581</v>
      </c>
      <c r="B208" s="748" t="s">
        <v>582</v>
      </c>
      <c r="C208" s="749" t="s">
        <v>602</v>
      </c>
      <c r="D208" s="750" t="s">
        <v>603</v>
      </c>
      <c r="E208" s="751">
        <v>50113001</v>
      </c>
      <c r="F208" s="750" t="s">
        <v>608</v>
      </c>
      <c r="G208" s="749" t="s">
        <v>609</v>
      </c>
      <c r="H208" s="749">
        <v>989093</v>
      </c>
      <c r="I208" s="749">
        <v>500647</v>
      </c>
      <c r="J208" s="749" t="s">
        <v>968</v>
      </c>
      <c r="K208" s="749" t="s">
        <v>969</v>
      </c>
      <c r="L208" s="752">
        <v>3950.9133333333334</v>
      </c>
      <c r="M208" s="752">
        <v>6</v>
      </c>
      <c r="N208" s="753">
        <v>23705.48</v>
      </c>
    </row>
    <row r="209" spans="1:14" ht="14.4" customHeight="1" x14ac:dyDescent="0.3">
      <c r="A209" s="747" t="s">
        <v>581</v>
      </c>
      <c r="B209" s="748" t="s">
        <v>582</v>
      </c>
      <c r="C209" s="749" t="s">
        <v>602</v>
      </c>
      <c r="D209" s="750" t="s">
        <v>603</v>
      </c>
      <c r="E209" s="751">
        <v>50113001</v>
      </c>
      <c r="F209" s="750" t="s">
        <v>608</v>
      </c>
      <c r="G209" s="749" t="s">
        <v>609</v>
      </c>
      <c r="H209" s="749">
        <v>988667</v>
      </c>
      <c r="I209" s="749">
        <v>500646</v>
      </c>
      <c r="J209" s="749" t="s">
        <v>970</v>
      </c>
      <c r="K209" s="749" t="s">
        <v>971</v>
      </c>
      <c r="L209" s="752">
        <v>3218.99</v>
      </c>
      <c r="M209" s="752">
        <v>48</v>
      </c>
      <c r="N209" s="753">
        <v>154511.51999999999</v>
      </c>
    </row>
    <row r="210" spans="1:14" ht="14.4" customHeight="1" x14ac:dyDescent="0.3">
      <c r="A210" s="747" t="s">
        <v>581</v>
      </c>
      <c r="B210" s="748" t="s">
        <v>582</v>
      </c>
      <c r="C210" s="749" t="s">
        <v>602</v>
      </c>
      <c r="D210" s="750" t="s">
        <v>603</v>
      </c>
      <c r="E210" s="751">
        <v>50113001</v>
      </c>
      <c r="F210" s="750" t="s">
        <v>608</v>
      </c>
      <c r="G210" s="749" t="s">
        <v>621</v>
      </c>
      <c r="H210" s="749">
        <v>214036</v>
      </c>
      <c r="I210" s="749">
        <v>214036</v>
      </c>
      <c r="J210" s="749" t="s">
        <v>719</v>
      </c>
      <c r="K210" s="749" t="s">
        <v>720</v>
      </c>
      <c r="L210" s="752">
        <v>40.389999999999993</v>
      </c>
      <c r="M210" s="752">
        <v>2</v>
      </c>
      <c r="N210" s="753">
        <v>80.779999999999987</v>
      </c>
    </row>
    <row r="211" spans="1:14" ht="14.4" customHeight="1" x14ac:dyDescent="0.3">
      <c r="A211" s="747" t="s">
        <v>581</v>
      </c>
      <c r="B211" s="748" t="s">
        <v>582</v>
      </c>
      <c r="C211" s="749" t="s">
        <v>602</v>
      </c>
      <c r="D211" s="750" t="s">
        <v>603</v>
      </c>
      <c r="E211" s="751">
        <v>50113001</v>
      </c>
      <c r="F211" s="750" t="s">
        <v>608</v>
      </c>
      <c r="G211" s="749" t="s">
        <v>609</v>
      </c>
      <c r="H211" s="749">
        <v>198880</v>
      </c>
      <c r="I211" s="749">
        <v>98880</v>
      </c>
      <c r="J211" s="749" t="s">
        <v>723</v>
      </c>
      <c r="K211" s="749" t="s">
        <v>724</v>
      </c>
      <c r="L211" s="752">
        <v>201.3</v>
      </c>
      <c r="M211" s="752">
        <v>1</v>
      </c>
      <c r="N211" s="753">
        <v>201.3</v>
      </c>
    </row>
    <row r="212" spans="1:14" ht="14.4" customHeight="1" x14ac:dyDescent="0.3">
      <c r="A212" s="747" t="s">
        <v>581</v>
      </c>
      <c r="B212" s="748" t="s">
        <v>582</v>
      </c>
      <c r="C212" s="749" t="s">
        <v>602</v>
      </c>
      <c r="D212" s="750" t="s">
        <v>603</v>
      </c>
      <c r="E212" s="751">
        <v>50113001</v>
      </c>
      <c r="F212" s="750" t="s">
        <v>608</v>
      </c>
      <c r="G212" s="749" t="s">
        <v>609</v>
      </c>
      <c r="H212" s="749">
        <v>51367</v>
      </c>
      <c r="I212" s="749">
        <v>51367</v>
      </c>
      <c r="J212" s="749" t="s">
        <v>972</v>
      </c>
      <c r="K212" s="749" t="s">
        <v>973</v>
      </c>
      <c r="L212" s="752">
        <v>92.950000000000017</v>
      </c>
      <c r="M212" s="752">
        <v>9</v>
      </c>
      <c r="N212" s="753">
        <v>836.55000000000018</v>
      </c>
    </row>
    <row r="213" spans="1:14" ht="14.4" customHeight="1" x14ac:dyDescent="0.3">
      <c r="A213" s="747" t="s">
        <v>581</v>
      </c>
      <c r="B213" s="748" t="s">
        <v>582</v>
      </c>
      <c r="C213" s="749" t="s">
        <v>602</v>
      </c>
      <c r="D213" s="750" t="s">
        <v>603</v>
      </c>
      <c r="E213" s="751">
        <v>50113001</v>
      </c>
      <c r="F213" s="750" t="s">
        <v>608</v>
      </c>
      <c r="G213" s="749" t="s">
        <v>609</v>
      </c>
      <c r="H213" s="749">
        <v>51383</v>
      </c>
      <c r="I213" s="749">
        <v>51383</v>
      </c>
      <c r="J213" s="749" t="s">
        <v>972</v>
      </c>
      <c r="K213" s="749" t="s">
        <v>974</v>
      </c>
      <c r="L213" s="752">
        <v>93.5</v>
      </c>
      <c r="M213" s="752">
        <v>3</v>
      </c>
      <c r="N213" s="753">
        <v>280.5</v>
      </c>
    </row>
    <row r="214" spans="1:14" ht="14.4" customHeight="1" x14ac:dyDescent="0.3">
      <c r="A214" s="747" t="s">
        <v>581</v>
      </c>
      <c r="B214" s="748" t="s">
        <v>582</v>
      </c>
      <c r="C214" s="749" t="s">
        <v>602</v>
      </c>
      <c r="D214" s="750" t="s">
        <v>603</v>
      </c>
      <c r="E214" s="751">
        <v>50113001</v>
      </c>
      <c r="F214" s="750" t="s">
        <v>608</v>
      </c>
      <c r="G214" s="749" t="s">
        <v>609</v>
      </c>
      <c r="H214" s="749">
        <v>51384</v>
      </c>
      <c r="I214" s="749">
        <v>51384</v>
      </c>
      <c r="J214" s="749" t="s">
        <v>972</v>
      </c>
      <c r="K214" s="749" t="s">
        <v>975</v>
      </c>
      <c r="L214" s="752">
        <v>192.5</v>
      </c>
      <c r="M214" s="752">
        <v>6</v>
      </c>
      <c r="N214" s="753">
        <v>1155</v>
      </c>
    </row>
    <row r="215" spans="1:14" ht="14.4" customHeight="1" x14ac:dyDescent="0.3">
      <c r="A215" s="747" t="s">
        <v>581</v>
      </c>
      <c r="B215" s="748" t="s">
        <v>582</v>
      </c>
      <c r="C215" s="749" t="s">
        <v>602</v>
      </c>
      <c r="D215" s="750" t="s">
        <v>603</v>
      </c>
      <c r="E215" s="751">
        <v>50113001</v>
      </c>
      <c r="F215" s="750" t="s">
        <v>608</v>
      </c>
      <c r="G215" s="749" t="s">
        <v>609</v>
      </c>
      <c r="H215" s="749">
        <v>51366</v>
      </c>
      <c r="I215" s="749">
        <v>51366</v>
      </c>
      <c r="J215" s="749" t="s">
        <v>972</v>
      </c>
      <c r="K215" s="749" t="s">
        <v>976</v>
      </c>
      <c r="L215" s="752">
        <v>171.6</v>
      </c>
      <c r="M215" s="752">
        <v>6</v>
      </c>
      <c r="N215" s="753">
        <v>1029.5999999999999</v>
      </c>
    </row>
    <row r="216" spans="1:14" ht="14.4" customHeight="1" x14ac:dyDescent="0.3">
      <c r="A216" s="747" t="s">
        <v>581</v>
      </c>
      <c r="B216" s="748" t="s">
        <v>582</v>
      </c>
      <c r="C216" s="749" t="s">
        <v>602</v>
      </c>
      <c r="D216" s="750" t="s">
        <v>603</v>
      </c>
      <c r="E216" s="751">
        <v>50113001</v>
      </c>
      <c r="F216" s="750" t="s">
        <v>608</v>
      </c>
      <c r="G216" s="749" t="s">
        <v>609</v>
      </c>
      <c r="H216" s="749">
        <v>151365</v>
      </c>
      <c r="I216" s="749">
        <v>51365</v>
      </c>
      <c r="J216" s="749" t="s">
        <v>751</v>
      </c>
      <c r="K216" s="749" t="s">
        <v>752</v>
      </c>
      <c r="L216" s="752">
        <v>8.5800128571621226</v>
      </c>
      <c r="M216" s="752">
        <v>1</v>
      </c>
      <c r="N216" s="753">
        <v>8.5800128571621226</v>
      </c>
    </row>
    <row r="217" spans="1:14" ht="14.4" customHeight="1" x14ac:dyDescent="0.3">
      <c r="A217" s="747" t="s">
        <v>581</v>
      </c>
      <c r="B217" s="748" t="s">
        <v>582</v>
      </c>
      <c r="C217" s="749" t="s">
        <v>602</v>
      </c>
      <c r="D217" s="750" t="s">
        <v>603</v>
      </c>
      <c r="E217" s="751">
        <v>50113001</v>
      </c>
      <c r="F217" s="750" t="s">
        <v>608</v>
      </c>
      <c r="G217" s="749" t="s">
        <v>609</v>
      </c>
      <c r="H217" s="749">
        <v>207899</v>
      </c>
      <c r="I217" s="749">
        <v>207899</v>
      </c>
      <c r="J217" s="749" t="s">
        <v>753</v>
      </c>
      <c r="K217" s="749" t="s">
        <v>755</v>
      </c>
      <c r="L217" s="752">
        <v>66.92</v>
      </c>
      <c r="M217" s="752">
        <v>2</v>
      </c>
      <c r="N217" s="753">
        <v>133.84</v>
      </c>
    </row>
    <row r="218" spans="1:14" ht="14.4" customHeight="1" x14ac:dyDescent="0.3">
      <c r="A218" s="747" t="s">
        <v>581</v>
      </c>
      <c r="B218" s="748" t="s">
        <v>582</v>
      </c>
      <c r="C218" s="749" t="s">
        <v>602</v>
      </c>
      <c r="D218" s="750" t="s">
        <v>603</v>
      </c>
      <c r="E218" s="751">
        <v>50113001</v>
      </c>
      <c r="F218" s="750" t="s">
        <v>608</v>
      </c>
      <c r="G218" s="749" t="s">
        <v>609</v>
      </c>
      <c r="H218" s="749">
        <v>193724</v>
      </c>
      <c r="I218" s="749">
        <v>93724</v>
      </c>
      <c r="J218" s="749" t="s">
        <v>762</v>
      </c>
      <c r="K218" s="749" t="s">
        <v>763</v>
      </c>
      <c r="L218" s="752">
        <v>68.326666666666668</v>
      </c>
      <c r="M218" s="752">
        <v>9</v>
      </c>
      <c r="N218" s="753">
        <v>614.94000000000005</v>
      </c>
    </row>
    <row r="219" spans="1:14" ht="14.4" customHeight="1" x14ac:dyDescent="0.3">
      <c r="A219" s="747" t="s">
        <v>581</v>
      </c>
      <c r="B219" s="748" t="s">
        <v>582</v>
      </c>
      <c r="C219" s="749" t="s">
        <v>602</v>
      </c>
      <c r="D219" s="750" t="s">
        <v>603</v>
      </c>
      <c r="E219" s="751">
        <v>50113001</v>
      </c>
      <c r="F219" s="750" t="s">
        <v>608</v>
      </c>
      <c r="G219" s="749" t="s">
        <v>609</v>
      </c>
      <c r="H219" s="749">
        <v>394712</v>
      </c>
      <c r="I219" s="749">
        <v>0</v>
      </c>
      <c r="J219" s="749" t="s">
        <v>977</v>
      </c>
      <c r="K219" s="749" t="s">
        <v>978</v>
      </c>
      <c r="L219" s="752">
        <v>28.75</v>
      </c>
      <c r="M219" s="752">
        <v>78</v>
      </c>
      <c r="N219" s="753">
        <v>2242.5</v>
      </c>
    </row>
    <row r="220" spans="1:14" ht="14.4" customHeight="1" x14ac:dyDescent="0.3">
      <c r="A220" s="747" t="s">
        <v>581</v>
      </c>
      <c r="B220" s="748" t="s">
        <v>582</v>
      </c>
      <c r="C220" s="749" t="s">
        <v>602</v>
      </c>
      <c r="D220" s="750" t="s">
        <v>603</v>
      </c>
      <c r="E220" s="751">
        <v>50113001</v>
      </c>
      <c r="F220" s="750" t="s">
        <v>608</v>
      </c>
      <c r="G220" s="749" t="s">
        <v>609</v>
      </c>
      <c r="H220" s="749">
        <v>840446</v>
      </c>
      <c r="I220" s="749">
        <v>0</v>
      </c>
      <c r="J220" s="749" t="s">
        <v>979</v>
      </c>
      <c r="K220" s="749" t="s">
        <v>980</v>
      </c>
      <c r="L220" s="752">
        <v>125.8042857142857</v>
      </c>
      <c r="M220" s="752">
        <v>56</v>
      </c>
      <c r="N220" s="753">
        <v>7045.0399999999991</v>
      </c>
    </row>
    <row r="221" spans="1:14" ht="14.4" customHeight="1" x14ac:dyDescent="0.3">
      <c r="A221" s="747" t="s">
        <v>581</v>
      </c>
      <c r="B221" s="748" t="s">
        <v>582</v>
      </c>
      <c r="C221" s="749" t="s">
        <v>602</v>
      </c>
      <c r="D221" s="750" t="s">
        <v>603</v>
      </c>
      <c r="E221" s="751">
        <v>50113001</v>
      </c>
      <c r="F221" s="750" t="s">
        <v>608</v>
      </c>
      <c r="G221" s="749" t="s">
        <v>609</v>
      </c>
      <c r="H221" s="749">
        <v>501075</v>
      </c>
      <c r="I221" s="749">
        <v>0</v>
      </c>
      <c r="J221" s="749" t="s">
        <v>770</v>
      </c>
      <c r="K221" s="749" t="s">
        <v>771</v>
      </c>
      <c r="L221" s="752">
        <v>95.587692307692308</v>
      </c>
      <c r="M221" s="752">
        <v>468</v>
      </c>
      <c r="N221" s="753">
        <v>44735.040000000001</v>
      </c>
    </row>
    <row r="222" spans="1:14" ht="14.4" customHeight="1" x14ac:dyDescent="0.3">
      <c r="A222" s="747" t="s">
        <v>581</v>
      </c>
      <c r="B222" s="748" t="s">
        <v>582</v>
      </c>
      <c r="C222" s="749" t="s">
        <v>602</v>
      </c>
      <c r="D222" s="750" t="s">
        <v>603</v>
      </c>
      <c r="E222" s="751">
        <v>50113001</v>
      </c>
      <c r="F222" s="750" t="s">
        <v>608</v>
      </c>
      <c r="G222" s="749" t="s">
        <v>609</v>
      </c>
      <c r="H222" s="749">
        <v>231686</v>
      </c>
      <c r="I222" s="749">
        <v>231686</v>
      </c>
      <c r="J222" s="749" t="s">
        <v>981</v>
      </c>
      <c r="K222" s="749" t="s">
        <v>982</v>
      </c>
      <c r="L222" s="752">
        <v>297.19</v>
      </c>
      <c r="M222" s="752">
        <v>1</v>
      </c>
      <c r="N222" s="753">
        <v>297.19</v>
      </c>
    </row>
    <row r="223" spans="1:14" ht="14.4" customHeight="1" x14ac:dyDescent="0.3">
      <c r="A223" s="747" t="s">
        <v>581</v>
      </c>
      <c r="B223" s="748" t="s">
        <v>582</v>
      </c>
      <c r="C223" s="749" t="s">
        <v>602</v>
      </c>
      <c r="D223" s="750" t="s">
        <v>603</v>
      </c>
      <c r="E223" s="751">
        <v>50113001</v>
      </c>
      <c r="F223" s="750" t="s">
        <v>608</v>
      </c>
      <c r="G223" s="749" t="s">
        <v>609</v>
      </c>
      <c r="H223" s="749">
        <v>930431</v>
      </c>
      <c r="I223" s="749">
        <v>1000</v>
      </c>
      <c r="J223" s="749" t="s">
        <v>983</v>
      </c>
      <c r="K223" s="749" t="s">
        <v>583</v>
      </c>
      <c r="L223" s="752">
        <v>250.33728501774152</v>
      </c>
      <c r="M223" s="752">
        <v>8</v>
      </c>
      <c r="N223" s="753">
        <v>2002.6982801419322</v>
      </c>
    </row>
    <row r="224" spans="1:14" ht="14.4" customHeight="1" x14ac:dyDescent="0.3">
      <c r="A224" s="747" t="s">
        <v>581</v>
      </c>
      <c r="B224" s="748" t="s">
        <v>582</v>
      </c>
      <c r="C224" s="749" t="s">
        <v>602</v>
      </c>
      <c r="D224" s="750" t="s">
        <v>603</v>
      </c>
      <c r="E224" s="751">
        <v>50113001</v>
      </c>
      <c r="F224" s="750" t="s">
        <v>608</v>
      </c>
      <c r="G224" s="749" t="s">
        <v>609</v>
      </c>
      <c r="H224" s="749">
        <v>930589</v>
      </c>
      <c r="I224" s="749">
        <v>0</v>
      </c>
      <c r="J224" s="749" t="s">
        <v>984</v>
      </c>
      <c r="K224" s="749" t="s">
        <v>583</v>
      </c>
      <c r="L224" s="752">
        <v>104.75993153819218</v>
      </c>
      <c r="M224" s="752">
        <v>2</v>
      </c>
      <c r="N224" s="753">
        <v>209.51986307638435</v>
      </c>
    </row>
    <row r="225" spans="1:14" ht="14.4" customHeight="1" x14ac:dyDescent="0.3">
      <c r="A225" s="747" t="s">
        <v>581</v>
      </c>
      <c r="B225" s="748" t="s">
        <v>582</v>
      </c>
      <c r="C225" s="749" t="s">
        <v>602</v>
      </c>
      <c r="D225" s="750" t="s">
        <v>603</v>
      </c>
      <c r="E225" s="751">
        <v>50113001</v>
      </c>
      <c r="F225" s="750" t="s">
        <v>608</v>
      </c>
      <c r="G225" s="749" t="s">
        <v>609</v>
      </c>
      <c r="H225" s="749">
        <v>921458</v>
      </c>
      <c r="I225" s="749">
        <v>0</v>
      </c>
      <c r="J225" s="749" t="s">
        <v>985</v>
      </c>
      <c r="K225" s="749" t="s">
        <v>583</v>
      </c>
      <c r="L225" s="752">
        <v>119.55061156947487</v>
      </c>
      <c r="M225" s="752">
        <v>1</v>
      </c>
      <c r="N225" s="753">
        <v>119.55061156947487</v>
      </c>
    </row>
    <row r="226" spans="1:14" ht="14.4" customHeight="1" x14ac:dyDescent="0.3">
      <c r="A226" s="747" t="s">
        <v>581</v>
      </c>
      <c r="B226" s="748" t="s">
        <v>582</v>
      </c>
      <c r="C226" s="749" t="s">
        <v>602</v>
      </c>
      <c r="D226" s="750" t="s">
        <v>603</v>
      </c>
      <c r="E226" s="751">
        <v>50113001</v>
      </c>
      <c r="F226" s="750" t="s">
        <v>608</v>
      </c>
      <c r="G226" s="749" t="s">
        <v>609</v>
      </c>
      <c r="H226" s="749">
        <v>930217</v>
      </c>
      <c r="I226" s="749">
        <v>0</v>
      </c>
      <c r="J226" s="749" t="s">
        <v>986</v>
      </c>
      <c r="K226" s="749" t="s">
        <v>987</v>
      </c>
      <c r="L226" s="752">
        <v>564.84181732599131</v>
      </c>
      <c r="M226" s="752">
        <v>4</v>
      </c>
      <c r="N226" s="753">
        <v>2259.3672693039653</v>
      </c>
    </row>
    <row r="227" spans="1:14" ht="14.4" customHeight="1" x14ac:dyDescent="0.3">
      <c r="A227" s="747" t="s">
        <v>581</v>
      </c>
      <c r="B227" s="748" t="s">
        <v>582</v>
      </c>
      <c r="C227" s="749" t="s">
        <v>602</v>
      </c>
      <c r="D227" s="750" t="s">
        <v>603</v>
      </c>
      <c r="E227" s="751">
        <v>50113001</v>
      </c>
      <c r="F227" s="750" t="s">
        <v>608</v>
      </c>
      <c r="G227" s="749" t="s">
        <v>609</v>
      </c>
      <c r="H227" s="749">
        <v>900321</v>
      </c>
      <c r="I227" s="749">
        <v>0</v>
      </c>
      <c r="J227" s="749" t="s">
        <v>988</v>
      </c>
      <c r="K227" s="749" t="s">
        <v>583</v>
      </c>
      <c r="L227" s="752">
        <v>392.08830005173616</v>
      </c>
      <c r="M227" s="752">
        <v>8</v>
      </c>
      <c r="N227" s="753">
        <v>3136.7064004138892</v>
      </c>
    </row>
    <row r="228" spans="1:14" ht="14.4" customHeight="1" x14ac:dyDescent="0.3">
      <c r="A228" s="747" t="s">
        <v>581</v>
      </c>
      <c r="B228" s="748" t="s">
        <v>582</v>
      </c>
      <c r="C228" s="749" t="s">
        <v>602</v>
      </c>
      <c r="D228" s="750" t="s">
        <v>603</v>
      </c>
      <c r="E228" s="751">
        <v>50113001</v>
      </c>
      <c r="F228" s="750" t="s">
        <v>608</v>
      </c>
      <c r="G228" s="749" t="s">
        <v>609</v>
      </c>
      <c r="H228" s="749">
        <v>900814</v>
      </c>
      <c r="I228" s="749">
        <v>0</v>
      </c>
      <c r="J228" s="749" t="s">
        <v>989</v>
      </c>
      <c r="K228" s="749" t="s">
        <v>583</v>
      </c>
      <c r="L228" s="752">
        <v>431.4617944919928</v>
      </c>
      <c r="M228" s="752">
        <v>2</v>
      </c>
      <c r="N228" s="753">
        <v>862.92358898398561</v>
      </c>
    </row>
    <row r="229" spans="1:14" ht="14.4" customHeight="1" x14ac:dyDescent="0.3">
      <c r="A229" s="747" t="s">
        <v>581</v>
      </c>
      <c r="B229" s="748" t="s">
        <v>582</v>
      </c>
      <c r="C229" s="749" t="s">
        <v>602</v>
      </c>
      <c r="D229" s="750" t="s">
        <v>603</v>
      </c>
      <c r="E229" s="751">
        <v>50113001</v>
      </c>
      <c r="F229" s="750" t="s">
        <v>608</v>
      </c>
      <c r="G229" s="749" t="s">
        <v>609</v>
      </c>
      <c r="H229" s="749">
        <v>921538</v>
      </c>
      <c r="I229" s="749">
        <v>0</v>
      </c>
      <c r="J229" s="749" t="s">
        <v>990</v>
      </c>
      <c r="K229" s="749" t="s">
        <v>583</v>
      </c>
      <c r="L229" s="752">
        <v>51.816224123152487</v>
      </c>
      <c r="M229" s="752">
        <v>24</v>
      </c>
      <c r="N229" s="753">
        <v>1243.5893789556596</v>
      </c>
    </row>
    <row r="230" spans="1:14" ht="14.4" customHeight="1" x14ac:dyDescent="0.3">
      <c r="A230" s="747" t="s">
        <v>581</v>
      </c>
      <c r="B230" s="748" t="s">
        <v>582</v>
      </c>
      <c r="C230" s="749" t="s">
        <v>602</v>
      </c>
      <c r="D230" s="750" t="s">
        <v>603</v>
      </c>
      <c r="E230" s="751">
        <v>50113001</v>
      </c>
      <c r="F230" s="750" t="s">
        <v>608</v>
      </c>
      <c r="G230" s="749" t="s">
        <v>621</v>
      </c>
      <c r="H230" s="749">
        <v>197427</v>
      </c>
      <c r="I230" s="749">
        <v>197427</v>
      </c>
      <c r="J230" s="749" t="s">
        <v>991</v>
      </c>
      <c r="K230" s="749" t="s">
        <v>992</v>
      </c>
      <c r="L230" s="752">
        <v>1730.7300000000005</v>
      </c>
      <c r="M230" s="752">
        <v>2</v>
      </c>
      <c r="N230" s="753">
        <v>3461.4600000000009</v>
      </c>
    </row>
    <row r="231" spans="1:14" ht="14.4" customHeight="1" x14ac:dyDescent="0.3">
      <c r="A231" s="747" t="s">
        <v>581</v>
      </c>
      <c r="B231" s="748" t="s">
        <v>582</v>
      </c>
      <c r="C231" s="749" t="s">
        <v>602</v>
      </c>
      <c r="D231" s="750" t="s">
        <v>603</v>
      </c>
      <c r="E231" s="751">
        <v>50113001</v>
      </c>
      <c r="F231" s="750" t="s">
        <v>608</v>
      </c>
      <c r="G231" s="749" t="s">
        <v>609</v>
      </c>
      <c r="H231" s="749">
        <v>185812</v>
      </c>
      <c r="I231" s="749">
        <v>85812</v>
      </c>
      <c r="J231" s="749" t="s">
        <v>993</v>
      </c>
      <c r="K231" s="749" t="s">
        <v>994</v>
      </c>
      <c r="L231" s="752">
        <v>51.655000000000008</v>
      </c>
      <c r="M231" s="752">
        <v>6</v>
      </c>
      <c r="N231" s="753">
        <v>309.93000000000006</v>
      </c>
    </row>
    <row r="232" spans="1:14" ht="14.4" customHeight="1" x14ac:dyDescent="0.3">
      <c r="A232" s="747" t="s">
        <v>581</v>
      </c>
      <c r="B232" s="748" t="s">
        <v>582</v>
      </c>
      <c r="C232" s="749" t="s">
        <v>602</v>
      </c>
      <c r="D232" s="750" t="s">
        <v>603</v>
      </c>
      <c r="E232" s="751">
        <v>50113001</v>
      </c>
      <c r="F232" s="750" t="s">
        <v>608</v>
      </c>
      <c r="G232" s="749" t="s">
        <v>609</v>
      </c>
      <c r="H232" s="749">
        <v>100498</v>
      </c>
      <c r="I232" s="749">
        <v>498</v>
      </c>
      <c r="J232" s="749" t="s">
        <v>798</v>
      </c>
      <c r="K232" s="749" t="s">
        <v>799</v>
      </c>
      <c r="L232" s="752">
        <v>108.75</v>
      </c>
      <c r="M232" s="752">
        <v>6</v>
      </c>
      <c r="N232" s="753">
        <v>652.5</v>
      </c>
    </row>
    <row r="233" spans="1:14" ht="14.4" customHeight="1" x14ac:dyDescent="0.3">
      <c r="A233" s="747" t="s">
        <v>581</v>
      </c>
      <c r="B233" s="748" t="s">
        <v>582</v>
      </c>
      <c r="C233" s="749" t="s">
        <v>602</v>
      </c>
      <c r="D233" s="750" t="s">
        <v>603</v>
      </c>
      <c r="E233" s="751">
        <v>50113001</v>
      </c>
      <c r="F233" s="750" t="s">
        <v>608</v>
      </c>
      <c r="G233" s="749" t="s">
        <v>609</v>
      </c>
      <c r="H233" s="749">
        <v>100502</v>
      </c>
      <c r="I233" s="749">
        <v>502</v>
      </c>
      <c r="J233" s="749" t="s">
        <v>802</v>
      </c>
      <c r="K233" s="749" t="s">
        <v>803</v>
      </c>
      <c r="L233" s="752">
        <v>238.66533333333331</v>
      </c>
      <c r="M233" s="752">
        <v>15</v>
      </c>
      <c r="N233" s="753">
        <v>3579.9799999999996</v>
      </c>
    </row>
    <row r="234" spans="1:14" ht="14.4" customHeight="1" x14ac:dyDescent="0.3">
      <c r="A234" s="747" t="s">
        <v>581</v>
      </c>
      <c r="B234" s="748" t="s">
        <v>582</v>
      </c>
      <c r="C234" s="749" t="s">
        <v>602</v>
      </c>
      <c r="D234" s="750" t="s">
        <v>603</v>
      </c>
      <c r="E234" s="751">
        <v>50113001</v>
      </c>
      <c r="F234" s="750" t="s">
        <v>608</v>
      </c>
      <c r="G234" s="749" t="s">
        <v>609</v>
      </c>
      <c r="H234" s="749">
        <v>102684</v>
      </c>
      <c r="I234" s="749">
        <v>2684</v>
      </c>
      <c r="J234" s="749" t="s">
        <v>802</v>
      </c>
      <c r="K234" s="749" t="s">
        <v>804</v>
      </c>
      <c r="L234" s="752">
        <v>105.66229268292686</v>
      </c>
      <c r="M234" s="752">
        <v>410</v>
      </c>
      <c r="N234" s="753">
        <v>43321.540000000015</v>
      </c>
    </row>
    <row r="235" spans="1:14" ht="14.4" customHeight="1" x14ac:dyDescent="0.3">
      <c r="A235" s="747" t="s">
        <v>581</v>
      </c>
      <c r="B235" s="748" t="s">
        <v>582</v>
      </c>
      <c r="C235" s="749" t="s">
        <v>602</v>
      </c>
      <c r="D235" s="750" t="s">
        <v>603</v>
      </c>
      <c r="E235" s="751">
        <v>50113001</v>
      </c>
      <c r="F235" s="750" t="s">
        <v>608</v>
      </c>
      <c r="G235" s="749" t="s">
        <v>609</v>
      </c>
      <c r="H235" s="749">
        <v>180534</v>
      </c>
      <c r="I235" s="749">
        <v>180534</v>
      </c>
      <c r="J235" s="749" t="s">
        <v>805</v>
      </c>
      <c r="K235" s="749" t="s">
        <v>806</v>
      </c>
      <c r="L235" s="752">
        <v>3914.317</v>
      </c>
      <c r="M235" s="752">
        <v>0.4</v>
      </c>
      <c r="N235" s="753">
        <v>1565.7268000000001</v>
      </c>
    </row>
    <row r="236" spans="1:14" ht="14.4" customHeight="1" x14ac:dyDescent="0.3">
      <c r="A236" s="747" t="s">
        <v>581</v>
      </c>
      <c r="B236" s="748" t="s">
        <v>582</v>
      </c>
      <c r="C236" s="749" t="s">
        <v>602</v>
      </c>
      <c r="D236" s="750" t="s">
        <v>603</v>
      </c>
      <c r="E236" s="751">
        <v>50113001</v>
      </c>
      <c r="F236" s="750" t="s">
        <v>608</v>
      </c>
      <c r="G236" s="749" t="s">
        <v>609</v>
      </c>
      <c r="H236" s="749">
        <v>110086</v>
      </c>
      <c r="I236" s="749">
        <v>10086</v>
      </c>
      <c r="J236" s="749" t="s">
        <v>819</v>
      </c>
      <c r="K236" s="749" t="s">
        <v>820</v>
      </c>
      <c r="L236" s="752">
        <v>1592.8</v>
      </c>
      <c r="M236" s="752">
        <v>1</v>
      </c>
      <c r="N236" s="753">
        <v>1592.8</v>
      </c>
    </row>
    <row r="237" spans="1:14" ht="14.4" customHeight="1" x14ac:dyDescent="0.3">
      <c r="A237" s="747" t="s">
        <v>581</v>
      </c>
      <c r="B237" s="748" t="s">
        <v>582</v>
      </c>
      <c r="C237" s="749" t="s">
        <v>602</v>
      </c>
      <c r="D237" s="750" t="s">
        <v>603</v>
      </c>
      <c r="E237" s="751">
        <v>50113001</v>
      </c>
      <c r="F237" s="750" t="s">
        <v>608</v>
      </c>
      <c r="G237" s="749" t="s">
        <v>609</v>
      </c>
      <c r="H237" s="749">
        <v>207820</v>
      </c>
      <c r="I237" s="749">
        <v>207820</v>
      </c>
      <c r="J237" s="749" t="s">
        <v>832</v>
      </c>
      <c r="K237" s="749" t="s">
        <v>833</v>
      </c>
      <c r="L237" s="752">
        <v>30.450000000000014</v>
      </c>
      <c r="M237" s="752">
        <v>1</v>
      </c>
      <c r="N237" s="753">
        <v>30.450000000000014</v>
      </c>
    </row>
    <row r="238" spans="1:14" ht="14.4" customHeight="1" x14ac:dyDescent="0.3">
      <c r="A238" s="747" t="s">
        <v>581</v>
      </c>
      <c r="B238" s="748" t="s">
        <v>582</v>
      </c>
      <c r="C238" s="749" t="s">
        <v>602</v>
      </c>
      <c r="D238" s="750" t="s">
        <v>603</v>
      </c>
      <c r="E238" s="751">
        <v>50113001</v>
      </c>
      <c r="F238" s="750" t="s">
        <v>608</v>
      </c>
      <c r="G238" s="749" t="s">
        <v>609</v>
      </c>
      <c r="H238" s="749">
        <v>848950</v>
      </c>
      <c r="I238" s="749">
        <v>155148</v>
      </c>
      <c r="J238" s="749" t="s">
        <v>834</v>
      </c>
      <c r="K238" s="749" t="s">
        <v>835</v>
      </c>
      <c r="L238" s="752">
        <v>20.46</v>
      </c>
      <c r="M238" s="752">
        <v>1</v>
      </c>
      <c r="N238" s="753">
        <v>20.46</v>
      </c>
    </row>
    <row r="239" spans="1:14" ht="14.4" customHeight="1" x14ac:dyDescent="0.3">
      <c r="A239" s="747" t="s">
        <v>581</v>
      </c>
      <c r="B239" s="748" t="s">
        <v>582</v>
      </c>
      <c r="C239" s="749" t="s">
        <v>602</v>
      </c>
      <c r="D239" s="750" t="s">
        <v>603</v>
      </c>
      <c r="E239" s="751">
        <v>50113001</v>
      </c>
      <c r="F239" s="750" t="s">
        <v>608</v>
      </c>
      <c r="G239" s="749" t="s">
        <v>609</v>
      </c>
      <c r="H239" s="749">
        <v>121393</v>
      </c>
      <c r="I239" s="749">
        <v>0</v>
      </c>
      <c r="J239" s="749" t="s">
        <v>995</v>
      </c>
      <c r="K239" s="749" t="s">
        <v>996</v>
      </c>
      <c r="L239" s="752">
        <v>6050</v>
      </c>
      <c r="M239" s="752">
        <v>4</v>
      </c>
      <c r="N239" s="753">
        <v>24200</v>
      </c>
    </row>
    <row r="240" spans="1:14" ht="14.4" customHeight="1" x14ac:dyDescent="0.3">
      <c r="A240" s="747" t="s">
        <v>581</v>
      </c>
      <c r="B240" s="748" t="s">
        <v>582</v>
      </c>
      <c r="C240" s="749" t="s">
        <v>602</v>
      </c>
      <c r="D240" s="750" t="s">
        <v>603</v>
      </c>
      <c r="E240" s="751">
        <v>50113001</v>
      </c>
      <c r="F240" s="750" t="s">
        <v>608</v>
      </c>
      <c r="G240" s="749" t="s">
        <v>609</v>
      </c>
      <c r="H240" s="749">
        <v>155911</v>
      </c>
      <c r="I240" s="749">
        <v>55911</v>
      </c>
      <c r="J240" s="749" t="s">
        <v>997</v>
      </c>
      <c r="K240" s="749" t="s">
        <v>998</v>
      </c>
      <c r="L240" s="752">
        <v>37.589999999999996</v>
      </c>
      <c r="M240" s="752">
        <v>4</v>
      </c>
      <c r="N240" s="753">
        <v>150.35999999999999</v>
      </c>
    </row>
    <row r="241" spans="1:14" ht="14.4" customHeight="1" x14ac:dyDescent="0.3">
      <c r="A241" s="747" t="s">
        <v>581</v>
      </c>
      <c r="B241" s="748" t="s">
        <v>582</v>
      </c>
      <c r="C241" s="749" t="s">
        <v>602</v>
      </c>
      <c r="D241" s="750" t="s">
        <v>603</v>
      </c>
      <c r="E241" s="751">
        <v>50113001</v>
      </c>
      <c r="F241" s="750" t="s">
        <v>608</v>
      </c>
      <c r="G241" s="749" t="s">
        <v>609</v>
      </c>
      <c r="H241" s="749">
        <v>132083</v>
      </c>
      <c r="I241" s="749">
        <v>32083</v>
      </c>
      <c r="J241" s="749" t="s">
        <v>999</v>
      </c>
      <c r="K241" s="749" t="s">
        <v>1000</v>
      </c>
      <c r="L241" s="752">
        <v>23.02999999999999</v>
      </c>
      <c r="M241" s="752">
        <v>1</v>
      </c>
      <c r="N241" s="753">
        <v>23.02999999999999</v>
      </c>
    </row>
    <row r="242" spans="1:14" ht="14.4" customHeight="1" x14ac:dyDescent="0.3">
      <c r="A242" s="747" t="s">
        <v>581</v>
      </c>
      <c r="B242" s="748" t="s">
        <v>582</v>
      </c>
      <c r="C242" s="749" t="s">
        <v>602</v>
      </c>
      <c r="D242" s="750" t="s">
        <v>603</v>
      </c>
      <c r="E242" s="751">
        <v>50113001</v>
      </c>
      <c r="F242" s="750" t="s">
        <v>608</v>
      </c>
      <c r="G242" s="749" t="s">
        <v>609</v>
      </c>
      <c r="H242" s="749">
        <v>168721</v>
      </c>
      <c r="I242" s="749">
        <v>168721</v>
      </c>
      <c r="J242" s="749" t="s">
        <v>1001</v>
      </c>
      <c r="K242" s="749" t="s">
        <v>1002</v>
      </c>
      <c r="L242" s="752">
        <v>6706.6009999999997</v>
      </c>
      <c r="M242" s="752">
        <v>3</v>
      </c>
      <c r="N242" s="753">
        <v>20119.803</v>
      </c>
    </row>
    <row r="243" spans="1:14" ht="14.4" customHeight="1" x14ac:dyDescent="0.3">
      <c r="A243" s="747" t="s">
        <v>581</v>
      </c>
      <c r="B243" s="748" t="s">
        <v>582</v>
      </c>
      <c r="C243" s="749" t="s">
        <v>602</v>
      </c>
      <c r="D243" s="750" t="s">
        <v>603</v>
      </c>
      <c r="E243" s="751">
        <v>50113009</v>
      </c>
      <c r="F243" s="750" t="s">
        <v>1003</v>
      </c>
      <c r="G243" s="749" t="s">
        <v>609</v>
      </c>
      <c r="H243" s="749">
        <v>224709</v>
      </c>
      <c r="I243" s="749">
        <v>224709</v>
      </c>
      <c r="J243" s="749" t="s">
        <v>1004</v>
      </c>
      <c r="K243" s="749" t="s">
        <v>1005</v>
      </c>
      <c r="L243" s="752">
        <v>1639.4511348469939</v>
      </c>
      <c r="M243" s="752">
        <v>12</v>
      </c>
      <c r="N243" s="753">
        <v>19673.413618163926</v>
      </c>
    </row>
    <row r="244" spans="1:14" ht="14.4" customHeight="1" x14ac:dyDescent="0.3">
      <c r="A244" s="747" t="s">
        <v>581</v>
      </c>
      <c r="B244" s="748" t="s">
        <v>582</v>
      </c>
      <c r="C244" s="749" t="s">
        <v>602</v>
      </c>
      <c r="D244" s="750" t="s">
        <v>603</v>
      </c>
      <c r="E244" s="751">
        <v>50113013</v>
      </c>
      <c r="F244" s="750" t="s">
        <v>898</v>
      </c>
      <c r="G244" s="749" t="s">
        <v>609</v>
      </c>
      <c r="H244" s="749">
        <v>106264</v>
      </c>
      <c r="I244" s="749">
        <v>6264</v>
      </c>
      <c r="J244" s="749" t="s">
        <v>947</v>
      </c>
      <c r="K244" s="749" t="s">
        <v>948</v>
      </c>
      <c r="L244" s="752">
        <v>31.670000000000005</v>
      </c>
      <c r="M244" s="752">
        <v>5</v>
      </c>
      <c r="N244" s="753">
        <v>158.35000000000002</v>
      </c>
    </row>
    <row r="245" spans="1:14" ht="14.4" customHeight="1" thickBot="1" x14ac:dyDescent="0.35">
      <c r="A245" s="754" t="s">
        <v>581</v>
      </c>
      <c r="B245" s="755" t="s">
        <v>582</v>
      </c>
      <c r="C245" s="756" t="s">
        <v>605</v>
      </c>
      <c r="D245" s="757" t="s">
        <v>606</v>
      </c>
      <c r="E245" s="758">
        <v>50113010</v>
      </c>
      <c r="F245" s="757" t="s">
        <v>1006</v>
      </c>
      <c r="G245" s="756" t="s">
        <v>609</v>
      </c>
      <c r="H245" s="756">
        <v>200405</v>
      </c>
      <c r="I245" s="756">
        <v>200405</v>
      </c>
      <c r="J245" s="756" t="s">
        <v>1007</v>
      </c>
      <c r="K245" s="756" t="s">
        <v>1008</v>
      </c>
      <c r="L245" s="759">
        <v>3036</v>
      </c>
      <c r="M245" s="759">
        <v>5</v>
      </c>
      <c r="N245" s="760">
        <v>15180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1009</v>
      </c>
      <c r="B5" s="745">
        <v>10532.250000000002</v>
      </c>
      <c r="C5" s="765">
        <v>8.2674768785896358E-2</v>
      </c>
      <c r="D5" s="745">
        <v>116861.51420000002</v>
      </c>
      <c r="E5" s="765">
        <v>0.9173252312141037</v>
      </c>
      <c r="F5" s="746">
        <v>127393.76420000002</v>
      </c>
    </row>
    <row r="6" spans="1:6" ht="14.4" customHeight="1" thickBot="1" x14ac:dyDescent="0.35">
      <c r="A6" s="776" t="s">
        <v>1010</v>
      </c>
      <c r="B6" s="768"/>
      <c r="C6" s="769">
        <v>0</v>
      </c>
      <c r="D6" s="768">
        <v>3542.2400000000011</v>
      </c>
      <c r="E6" s="769">
        <v>1</v>
      </c>
      <c r="F6" s="770">
        <v>3542.2400000000011</v>
      </c>
    </row>
    <row r="7" spans="1:6" ht="14.4" customHeight="1" thickBot="1" x14ac:dyDescent="0.35">
      <c r="A7" s="771" t="s">
        <v>3</v>
      </c>
      <c r="B7" s="772">
        <v>10532.250000000002</v>
      </c>
      <c r="C7" s="773">
        <v>8.04381504105805E-2</v>
      </c>
      <c r="D7" s="772">
        <v>120403.75420000002</v>
      </c>
      <c r="E7" s="773">
        <v>0.91956184958941956</v>
      </c>
      <c r="F7" s="774">
        <v>130936.00420000002</v>
      </c>
    </row>
    <row r="8" spans="1:6" ht="14.4" customHeight="1" thickBot="1" x14ac:dyDescent="0.35"/>
    <row r="9" spans="1:6" ht="14.4" customHeight="1" x14ac:dyDescent="0.3">
      <c r="A9" s="775" t="s">
        <v>1011</v>
      </c>
      <c r="B9" s="745"/>
      <c r="C9" s="765">
        <v>0</v>
      </c>
      <c r="D9" s="745">
        <v>497.4</v>
      </c>
      <c r="E9" s="765">
        <v>1</v>
      </c>
      <c r="F9" s="746">
        <v>497.4</v>
      </c>
    </row>
    <row r="10" spans="1:6" ht="14.4" customHeight="1" x14ac:dyDescent="0.3">
      <c r="A10" s="778" t="s">
        <v>1012</v>
      </c>
      <c r="B10" s="752"/>
      <c r="C10" s="766">
        <v>0</v>
      </c>
      <c r="D10" s="752">
        <v>547.80000000000007</v>
      </c>
      <c r="E10" s="766">
        <v>1</v>
      </c>
      <c r="F10" s="753">
        <v>547.80000000000007</v>
      </c>
    </row>
    <row r="11" spans="1:6" ht="14.4" customHeight="1" x14ac:dyDescent="0.3">
      <c r="A11" s="778" t="s">
        <v>1013</v>
      </c>
      <c r="B11" s="752"/>
      <c r="C11" s="766">
        <v>0</v>
      </c>
      <c r="D11" s="752">
        <v>66000</v>
      </c>
      <c r="E11" s="766">
        <v>1</v>
      </c>
      <c r="F11" s="753">
        <v>66000</v>
      </c>
    </row>
    <row r="12" spans="1:6" ht="14.4" customHeight="1" x14ac:dyDescent="0.3">
      <c r="A12" s="778" t="s">
        <v>1014</v>
      </c>
      <c r="B12" s="752"/>
      <c r="C12" s="766">
        <v>0</v>
      </c>
      <c r="D12" s="752">
        <v>128.44000000000003</v>
      </c>
      <c r="E12" s="766">
        <v>1</v>
      </c>
      <c r="F12" s="753">
        <v>128.44000000000003</v>
      </c>
    </row>
    <row r="13" spans="1:6" ht="14.4" customHeight="1" x14ac:dyDescent="0.3">
      <c r="A13" s="778" t="s">
        <v>1015</v>
      </c>
      <c r="B13" s="752">
        <v>50.19</v>
      </c>
      <c r="C13" s="766">
        <v>4.4696767298958051E-2</v>
      </c>
      <c r="D13" s="752">
        <v>1072.71</v>
      </c>
      <c r="E13" s="766">
        <v>0.95530323270104189</v>
      </c>
      <c r="F13" s="753">
        <v>1122.9000000000001</v>
      </c>
    </row>
    <row r="14" spans="1:6" ht="14.4" customHeight="1" x14ac:dyDescent="0.3">
      <c r="A14" s="778" t="s">
        <v>1016</v>
      </c>
      <c r="B14" s="752"/>
      <c r="C14" s="766">
        <v>0</v>
      </c>
      <c r="D14" s="752">
        <v>118.02000000000001</v>
      </c>
      <c r="E14" s="766">
        <v>1</v>
      </c>
      <c r="F14" s="753">
        <v>118.02000000000001</v>
      </c>
    </row>
    <row r="15" spans="1:6" ht="14.4" customHeight="1" x14ac:dyDescent="0.3">
      <c r="A15" s="778" t="s">
        <v>1017</v>
      </c>
      <c r="B15" s="752"/>
      <c r="C15" s="766">
        <v>0</v>
      </c>
      <c r="D15" s="752">
        <v>26.150000000000006</v>
      </c>
      <c r="E15" s="766">
        <v>1</v>
      </c>
      <c r="F15" s="753">
        <v>26.150000000000006</v>
      </c>
    </row>
    <row r="16" spans="1:6" ht="14.4" customHeight="1" x14ac:dyDescent="0.3">
      <c r="A16" s="778" t="s">
        <v>1018</v>
      </c>
      <c r="B16" s="752"/>
      <c r="C16" s="766">
        <v>0</v>
      </c>
      <c r="D16" s="752">
        <v>382.36</v>
      </c>
      <c r="E16" s="766">
        <v>1</v>
      </c>
      <c r="F16" s="753">
        <v>382.36</v>
      </c>
    </row>
    <row r="17" spans="1:6" ht="14.4" customHeight="1" x14ac:dyDescent="0.3">
      <c r="A17" s="778" t="s">
        <v>1019</v>
      </c>
      <c r="B17" s="752"/>
      <c r="C17" s="766">
        <v>0</v>
      </c>
      <c r="D17" s="752">
        <v>58.880000000000017</v>
      </c>
      <c r="E17" s="766">
        <v>1</v>
      </c>
      <c r="F17" s="753">
        <v>58.880000000000017</v>
      </c>
    </row>
    <row r="18" spans="1:6" ht="14.4" customHeight="1" x14ac:dyDescent="0.3">
      <c r="A18" s="778" t="s">
        <v>1020</v>
      </c>
      <c r="B18" s="752"/>
      <c r="C18" s="766">
        <v>0</v>
      </c>
      <c r="D18" s="752">
        <v>57.84</v>
      </c>
      <c r="E18" s="766">
        <v>1</v>
      </c>
      <c r="F18" s="753">
        <v>57.84</v>
      </c>
    </row>
    <row r="19" spans="1:6" ht="14.4" customHeight="1" x14ac:dyDescent="0.3">
      <c r="A19" s="778" t="s">
        <v>1021</v>
      </c>
      <c r="B19" s="752"/>
      <c r="C19" s="766">
        <v>0</v>
      </c>
      <c r="D19" s="752">
        <v>225.24</v>
      </c>
      <c r="E19" s="766">
        <v>1</v>
      </c>
      <c r="F19" s="753">
        <v>225.24</v>
      </c>
    </row>
    <row r="20" spans="1:6" ht="14.4" customHeight="1" x14ac:dyDescent="0.3">
      <c r="A20" s="778" t="s">
        <v>1022</v>
      </c>
      <c r="B20" s="752"/>
      <c r="C20" s="766">
        <v>0</v>
      </c>
      <c r="D20" s="752">
        <v>717.8</v>
      </c>
      <c r="E20" s="766">
        <v>1</v>
      </c>
      <c r="F20" s="753">
        <v>717.8</v>
      </c>
    </row>
    <row r="21" spans="1:6" ht="14.4" customHeight="1" x14ac:dyDescent="0.3">
      <c r="A21" s="778" t="s">
        <v>1023</v>
      </c>
      <c r="B21" s="752">
        <v>725.79</v>
      </c>
      <c r="C21" s="766">
        <v>0.36603004735560074</v>
      </c>
      <c r="D21" s="752">
        <v>1257.08</v>
      </c>
      <c r="E21" s="766">
        <v>0.63396995264439926</v>
      </c>
      <c r="F21" s="753">
        <v>1982.87</v>
      </c>
    </row>
    <row r="22" spans="1:6" ht="14.4" customHeight="1" x14ac:dyDescent="0.3">
      <c r="A22" s="778" t="s">
        <v>1024</v>
      </c>
      <c r="B22" s="752"/>
      <c r="C22" s="766">
        <v>0</v>
      </c>
      <c r="D22" s="752">
        <v>2637.9900000000002</v>
      </c>
      <c r="E22" s="766">
        <v>1</v>
      </c>
      <c r="F22" s="753">
        <v>2637.9900000000002</v>
      </c>
    </row>
    <row r="23" spans="1:6" ht="14.4" customHeight="1" x14ac:dyDescent="0.3">
      <c r="A23" s="778" t="s">
        <v>1025</v>
      </c>
      <c r="B23" s="752">
        <v>1277.28</v>
      </c>
      <c r="C23" s="766">
        <v>1</v>
      </c>
      <c r="D23" s="752"/>
      <c r="E23" s="766">
        <v>0</v>
      </c>
      <c r="F23" s="753">
        <v>1277.28</v>
      </c>
    </row>
    <row r="24" spans="1:6" ht="14.4" customHeight="1" x14ac:dyDescent="0.3">
      <c r="A24" s="778" t="s">
        <v>1026</v>
      </c>
      <c r="B24" s="752">
        <v>8373.75</v>
      </c>
      <c r="C24" s="766">
        <v>0.51828022875816993</v>
      </c>
      <c r="D24" s="752">
        <v>7783.05</v>
      </c>
      <c r="E24" s="766">
        <v>0.48171977124183007</v>
      </c>
      <c r="F24" s="753">
        <v>16156.8</v>
      </c>
    </row>
    <row r="25" spans="1:6" ht="14.4" customHeight="1" x14ac:dyDescent="0.3">
      <c r="A25" s="778" t="s">
        <v>1027</v>
      </c>
      <c r="B25" s="752"/>
      <c r="C25" s="766">
        <v>0</v>
      </c>
      <c r="D25" s="752">
        <v>1078</v>
      </c>
      <c r="E25" s="766">
        <v>1</v>
      </c>
      <c r="F25" s="753">
        <v>1078</v>
      </c>
    </row>
    <row r="26" spans="1:6" ht="14.4" customHeight="1" x14ac:dyDescent="0.3">
      <c r="A26" s="778" t="s">
        <v>1028</v>
      </c>
      <c r="B26" s="752"/>
      <c r="C26" s="766">
        <v>0</v>
      </c>
      <c r="D26" s="752">
        <v>7411.9319999999989</v>
      </c>
      <c r="E26" s="766">
        <v>1</v>
      </c>
      <c r="F26" s="753">
        <v>7411.9319999999989</v>
      </c>
    </row>
    <row r="27" spans="1:6" ht="14.4" customHeight="1" x14ac:dyDescent="0.3">
      <c r="A27" s="778" t="s">
        <v>1029</v>
      </c>
      <c r="B27" s="752"/>
      <c r="C27" s="766">
        <v>0</v>
      </c>
      <c r="D27" s="752">
        <v>264.40000000000003</v>
      </c>
      <c r="E27" s="766">
        <v>1</v>
      </c>
      <c r="F27" s="753">
        <v>264.40000000000003</v>
      </c>
    </row>
    <row r="28" spans="1:6" ht="14.4" customHeight="1" x14ac:dyDescent="0.3">
      <c r="A28" s="778" t="s">
        <v>1030</v>
      </c>
      <c r="B28" s="752"/>
      <c r="C28" s="766">
        <v>0</v>
      </c>
      <c r="D28" s="752">
        <v>1237.6822</v>
      </c>
      <c r="E28" s="766">
        <v>1</v>
      </c>
      <c r="F28" s="753">
        <v>1237.6822</v>
      </c>
    </row>
    <row r="29" spans="1:6" ht="14.4" customHeight="1" x14ac:dyDescent="0.3">
      <c r="A29" s="778" t="s">
        <v>1031</v>
      </c>
      <c r="B29" s="752"/>
      <c r="C29" s="766">
        <v>0</v>
      </c>
      <c r="D29" s="752">
        <v>297</v>
      </c>
      <c r="E29" s="766">
        <v>1</v>
      </c>
      <c r="F29" s="753">
        <v>297</v>
      </c>
    </row>
    <row r="30" spans="1:6" ht="14.4" customHeight="1" x14ac:dyDescent="0.3">
      <c r="A30" s="778" t="s">
        <v>1032</v>
      </c>
      <c r="B30" s="752"/>
      <c r="C30" s="766">
        <v>0</v>
      </c>
      <c r="D30" s="752">
        <v>3461.4600000000009</v>
      </c>
      <c r="E30" s="766">
        <v>1</v>
      </c>
      <c r="F30" s="753">
        <v>3461.4600000000009</v>
      </c>
    </row>
    <row r="31" spans="1:6" ht="14.4" customHeight="1" x14ac:dyDescent="0.3">
      <c r="A31" s="778" t="s">
        <v>1033</v>
      </c>
      <c r="B31" s="752">
        <v>105.24000000000002</v>
      </c>
      <c r="C31" s="766">
        <v>0.6840873634945398</v>
      </c>
      <c r="D31" s="752">
        <v>48.6</v>
      </c>
      <c r="E31" s="766">
        <v>0.31591263650546014</v>
      </c>
      <c r="F31" s="753">
        <v>153.84000000000003</v>
      </c>
    </row>
    <row r="32" spans="1:6" ht="14.4" customHeight="1" x14ac:dyDescent="0.3">
      <c r="A32" s="778" t="s">
        <v>1034</v>
      </c>
      <c r="B32" s="752"/>
      <c r="C32" s="766">
        <v>0</v>
      </c>
      <c r="D32" s="752">
        <v>6639.29</v>
      </c>
      <c r="E32" s="766">
        <v>1</v>
      </c>
      <c r="F32" s="753">
        <v>6639.29</v>
      </c>
    </row>
    <row r="33" spans="1:6" ht="14.4" customHeight="1" x14ac:dyDescent="0.3">
      <c r="A33" s="778" t="s">
        <v>1035</v>
      </c>
      <c r="B33" s="752"/>
      <c r="C33" s="766">
        <v>0</v>
      </c>
      <c r="D33" s="752">
        <v>1353.0000000000002</v>
      </c>
      <c r="E33" s="766">
        <v>1</v>
      </c>
      <c r="F33" s="753">
        <v>1353.0000000000002</v>
      </c>
    </row>
    <row r="34" spans="1:6" ht="14.4" customHeight="1" x14ac:dyDescent="0.3">
      <c r="A34" s="778" t="s">
        <v>1036</v>
      </c>
      <c r="B34" s="752"/>
      <c r="C34" s="766">
        <v>0</v>
      </c>
      <c r="D34" s="752">
        <v>410.6</v>
      </c>
      <c r="E34" s="766">
        <v>1</v>
      </c>
      <c r="F34" s="753">
        <v>410.6</v>
      </c>
    </row>
    <row r="35" spans="1:6" ht="14.4" customHeight="1" x14ac:dyDescent="0.3">
      <c r="A35" s="778" t="s">
        <v>1037</v>
      </c>
      <c r="B35" s="752"/>
      <c r="C35" s="766">
        <v>0</v>
      </c>
      <c r="D35" s="752">
        <v>181.95999999999998</v>
      </c>
      <c r="E35" s="766">
        <v>1</v>
      </c>
      <c r="F35" s="753">
        <v>181.95999999999998</v>
      </c>
    </row>
    <row r="36" spans="1:6" ht="14.4" customHeight="1" x14ac:dyDescent="0.3">
      <c r="A36" s="778" t="s">
        <v>1038</v>
      </c>
      <c r="B36" s="752"/>
      <c r="C36" s="766">
        <v>0</v>
      </c>
      <c r="D36" s="752">
        <v>150.88999999999999</v>
      </c>
      <c r="E36" s="766">
        <v>1</v>
      </c>
      <c r="F36" s="753">
        <v>150.88999999999999</v>
      </c>
    </row>
    <row r="37" spans="1:6" ht="14.4" customHeight="1" x14ac:dyDescent="0.3">
      <c r="A37" s="778" t="s">
        <v>1039</v>
      </c>
      <c r="B37" s="752"/>
      <c r="C37" s="766">
        <v>0</v>
      </c>
      <c r="D37" s="752">
        <v>134.69999999999999</v>
      </c>
      <c r="E37" s="766">
        <v>1</v>
      </c>
      <c r="F37" s="753">
        <v>134.69999999999999</v>
      </c>
    </row>
    <row r="38" spans="1:6" ht="14.4" customHeight="1" x14ac:dyDescent="0.3">
      <c r="A38" s="778" t="s">
        <v>1040</v>
      </c>
      <c r="B38" s="752"/>
      <c r="C38" s="766">
        <v>0</v>
      </c>
      <c r="D38" s="752">
        <v>123.31000000000004</v>
      </c>
      <c r="E38" s="766">
        <v>1</v>
      </c>
      <c r="F38" s="753">
        <v>123.31000000000004</v>
      </c>
    </row>
    <row r="39" spans="1:6" ht="14.4" customHeight="1" x14ac:dyDescent="0.3">
      <c r="A39" s="778" t="s">
        <v>1041</v>
      </c>
      <c r="B39" s="752"/>
      <c r="C39" s="766">
        <v>0</v>
      </c>
      <c r="D39" s="752">
        <v>10598.079999999998</v>
      </c>
      <c r="E39" s="766">
        <v>1</v>
      </c>
      <c r="F39" s="753">
        <v>10598.079999999998</v>
      </c>
    </row>
    <row r="40" spans="1:6" ht="14.4" customHeight="1" x14ac:dyDescent="0.3">
      <c r="A40" s="778" t="s">
        <v>1042</v>
      </c>
      <c r="B40" s="752"/>
      <c r="C40" s="766">
        <v>0</v>
      </c>
      <c r="D40" s="752">
        <v>406.01</v>
      </c>
      <c r="E40" s="766">
        <v>1</v>
      </c>
      <c r="F40" s="753">
        <v>406.01</v>
      </c>
    </row>
    <row r="41" spans="1:6" ht="14.4" customHeight="1" x14ac:dyDescent="0.3">
      <c r="A41" s="778" t="s">
        <v>1043</v>
      </c>
      <c r="B41" s="752"/>
      <c r="C41" s="766">
        <v>0</v>
      </c>
      <c r="D41" s="752">
        <v>3990.6899999999996</v>
      </c>
      <c r="E41" s="766">
        <v>1</v>
      </c>
      <c r="F41" s="753">
        <v>3990.6899999999996</v>
      </c>
    </row>
    <row r="42" spans="1:6" ht="14.4" customHeight="1" thickBot="1" x14ac:dyDescent="0.35">
      <c r="A42" s="776" t="s">
        <v>1044</v>
      </c>
      <c r="B42" s="768"/>
      <c r="C42" s="769">
        <v>0</v>
      </c>
      <c r="D42" s="768">
        <v>1105.3900000000001</v>
      </c>
      <c r="E42" s="769">
        <v>1</v>
      </c>
      <c r="F42" s="770">
        <v>1105.3900000000001</v>
      </c>
    </row>
    <row r="43" spans="1:6" ht="14.4" customHeight="1" thickBot="1" x14ac:dyDescent="0.35">
      <c r="A43" s="771" t="s">
        <v>3</v>
      </c>
      <c r="B43" s="772">
        <v>10532.25</v>
      </c>
      <c r="C43" s="773">
        <v>8.04381504105805E-2</v>
      </c>
      <c r="D43" s="772">
        <v>120403.75420000002</v>
      </c>
      <c r="E43" s="773">
        <v>0.91956184958941967</v>
      </c>
      <c r="F43" s="774">
        <v>130936.0042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1199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79.5</v>
      </c>
      <c r="G3" s="47">
        <f>SUBTOTAL(9,G6:G1048576)</f>
        <v>10532.25</v>
      </c>
      <c r="H3" s="48">
        <f>IF(M3=0,0,G3/M3)</f>
        <v>8.0438150410580458E-2</v>
      </c>
      <c r="I3" s="47">
        <f>SUBTOTAL(9,I6:I1048576)</f>
        <v>448.5</v>
      </c>
      <c r="J3" s="47">
        <f>SUBTOTAL(9,J6:J1048576)</f>
        <v>120403.75420000007</v>
      </c>
      <c r="K3" s="48">
        <f>IF(M3=0,0,J3/M3)</f>
        <v>0.91956184958941956</v>
      </c>
      <c r="L3" s="47">
        <f>SUBTOTAL(9,L6:L1048576)</f>
        <v>528</v>
      </c>
      <c r="M3" s="49">
        <f>SUBTOTAL(9,M6:M1048576)</f>
        <v>130936.00420000007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597</v>
      </c>
      <c r="B6" s="741" t="s">
        <v>1045</v>
      </c>
      <c r="C6" s="741" t="s">
        <v>1046</v>
      </c>
      <c r="D6" s="741" t="s">
        <v>661</v>
      </c>
      <c r="E6" s="741" t="s">
        <v>1047</v>
      </c>
      <c r="F6" s="745"/>
      <c r="G6" s="745"/>
      <c r="H6" s="765">
        <v>0</v>
      </c>
      <c r="I6" s="745">
        <v>30</v>
      </c>
      <c r="J6" s="745">
        <v>497.4</v>
      </c>
      <c r="K6" s="765">
        <v>1</v>
      </c>
      <c r="L6" s="745">
        <v>30</v>
      </c>
      <c r="M6" s="746">
        <v>497.4</v>
      </c>
    </row>
    <row r="7" spans="1:13" ht="14.4" customHeight="1" x14ac:dyDescent="0.3">
      <c r="A7" s="747" t="s">
        <v>597</v>
      </c>
      <c r="B7" s="748" t="s">
        <v>1048</v>
      </c>
      <c r="C7" s="748" t="s">
        <v>1049</v>
      </c>
      <c r="D7" s="748" t="s">
        <v>1050</v>
      </c>
      <c r="E7" s="748" t="s">
        <v>1051</v>
      </c>
      <c r="F7" s="752"/>
      <c r="G7" s="752"/>
      <c r="H7" s="766">
        <v>0</v>
      </c>
      <c r="I7" s="752">
        <v>1</v>
      </c>
      <c r="J7" s="752">
        <v>123.31000000000004</v>
      </c>
      <c r="K7" s="766">
        <v>1</v>
      </c>
      <c r="L7" s="752">
        <v>1</v>
      </c>
      <c r="M7" s="753">
        <v>123.31000000000004</v>
      </c>
    </row>
    <row r="8" spans="1:13" ht="14.4" customHeight="1" x14ac:dyDescent="0.3">
      <c r="A8" s="747" t="s">
        <v>597</v>
      </c>
      <c r="B8" s="748" t="s">
        <v>1052</v>
      </c>
      <c r="C8" s="748" t="s">
        <v>1053</v>
      </c>
      <c r="D8" s="748" t="s">
        <v>1054</v>
      </c>
      <c r="E8" s="748" t="s">
        <v>1055</v>
      </c>
      <c r="F8" s="752"/>
      <c r="G8" s="752"/>
      <c r="H8" s="766">
        <v>0</v>
      </c>
      <c r="I8" s="752">
        <v>2</v>
      </c>
      <c r="J8" s="752">
        <v>547.80000000000007</v>
      </c>
      <c r="K8" s="766">
        <v>1</v>
      </c>
      <c r="L8" s="752">
        <v>2</v>
      </c>
      <c r="M8" s="753">
        <v>547.80000000000007</v>
      </c>
    </row>
    <row r="9" spans="1:13" ht="14.4" customHeight="1" x14ac:dyDescent="0.3">
      <c r="A9" s="747" t="s">
        <v>597</v>
      </c>
      <c r="B9" s="748" t="s">
        <v>1056</v>
      </c>
      <c r="C9" s="748" t="s">
        <v>1057</v>
      </c>
      <c r="D9" s="748" t="s">
        <v>1058</v>
      </c>
      <c r="E9" s="748" t="s">
        <v>1059</v>
      </c>
      <c r="F9" s="752"/>
      <c r="G9" s="752"/>
      <c r="H9" s="766">
        <v>0</v>
      </c>
      <c r="I9" s="752">
        <v>1</v>
      </c>
      <c r="J9" s="752">
        <v>406.01</v>
      </c>
      <c r="K9" s="766">
        <v>1</v>
      </c>
      <c r="L9" s="752">
        <v>1</v>
      </c>
      <c r="M9" s="753">
        <v>406.01</v>
      </c>
    </row>
    <row r="10" spans="1:13" ht="14.4" customHeight="1" x14ac:dyDescent="0.3">
      <c r="A10" s="747" t="s">
        <v>597</v>
      </c>
      <c r="B10" s="748" t="s">
        <v>1060</v>
      </c>
      <c r="C10" s="748" t="s">
        <v>1061</v>
      </c>
      <c r="D10" s="748" t="s">
        <v>711</v>
      </c>
      <c r="E10" s="748" t="s">
        <v>1062</v>
      </c>
      <c r="F10" s="752"/>
      <c r="G10" s="752"/>
      <c r="H10" s="766">
        <v>0</v>
      </c>
      <c r="I10" s="752">
        <v>20</v>
      </c>
      <c r="J10" s="752">
        <v>66000</v>
      </c>
      <c r="K10" s="766">
        <v>1</v>
      </c>
      <c r="L10" s="752">
        <v>20</v>
      </c>
      <c r="M10" s="753">
        <v>66000</v>
      </c>
    </row>
    <row r="11" spans="1:13" ht="14.4" customHeight="1" x14ac:dyDescent="0.3">
      <c r="A11" s="747" t="s">
        <v>597</v>
      </c>
      <c r="B11" s="748" t="s">
        <v>1063</v>
      </c>
      <c r="C11" s="748" t="s">
        <v>1064</v>
      </c>
      <c r="D11" s="748" t="s">
        <v>663</v>
      </c>
      <c r="E11" s="748" t="s">
        <v>1065</v>
      </c>
      <c r="F11" s="752"/>
      <c r="G11" s="752"/>
      <c r="H11" s="766">
        <v>0</v>
      </c>
      <c r="I11" s="752">
        <v>1</v>
      </c>
      <c r="J11" s="752">
        <v>128.44000000000003</v>
      </c>
      <c r="K11" s="766">
        <v>1</v>
      </c>
      <c r="L11" s="752">
        <v>1</v>
      </c>
      <c r="M11" s="753">
        <v>128.44000000000003</v>
      </c>
    </row>
    <row r="12" spans="1:13" ht="14.4" customHeight="1" x14ac:dyDescent="0.3">
      <c r="A12" s="747" t="s">
        <v>597</v>
      </c>
      <c r="B12" s="748" t="s">
        <v>1066</v>
      </c>
      <c r="C12" s="748" t="s">
        <v>1067</v>
      </c>
      <c r="D12" s="748" t="s">
        <v>719</v>
      </c>
      <c r="E12" s="748" t="s">
        <v>720</v>
      </c>
      <c r="F12" s="752"/>
      <c r="G12" s="752"/>
      <c r="H12" s="766">
        <v>0</v>
      </c>
      <c r="I12" s="752">
        <v>15</v>
      </c>
      <c r="J12" s="752">
        <v>605.84999999999991</v>
      </c>
      <c r="K12" s="766">
        <v>1</v>
      </c>
      <c r="L12" s="752">
        <v>15</v>
      </c>
      <c r="M12" s="753">
        <v>605.84999999999991</v>
      </c>
    </row>
    <row r="13" spans="1:13" ht="14.4" customHeight="1" x14ac:dyDescent="0.3">
      <c r="A13" s="747" t="s">
        <v>597</v>
      </c>
      <c r="B13" s="748" t="s">
        <v>1066</v>
      </c>
      <c r="C13" s="748" t="s">
        <v>1068</v>
      </c>
      <c r="D13" s="748" t="s">
        <v>717</v>
      </c>
      <c r="E13" s="748" t="s">
        <v>718</v>
      </c>
      <c r="F13" s="752">
        <v>1</v>
      </c>
      <c r="G13" s="752">
        <v>50.19</v>
      </c>
      <c r="H13" s="766">
        <v>1</v>
      </c>
      <c r="I13" s="752"/>
      <c r="J13" s="752"/>
      <c r="K13" s="766">
        <v>0</v>
      </c>
      <c r="L13" s="752">
        <v>1</v>
      </c>
      <c r="M13" s="753">
        <v>50.19</v>
      </c>
    </row>
    <row r="14" spans="1:13" ht="14.4" customHeight="1" x14ac:dyDescent="0.3">
      <c r="A14" s="747" t="s">
        <v>597</v>
      </c>
      <c r="B14" s="748" t="s">
        <v>1066</v>
      </c>
      <c r="C14" s="748" t="s">
        <v>1069</v>
      </c>
      <c r="D14" s="748" t="s">
        <v>715</v>
      </c>
      <c r="E14" s="748" t="s">
        <v>1070</v>
      </c>
      <c r="F14" s="752"/>
      <c r="G14" s="752"/>
      <c r="H14" s="766">
        <v>0</v>
      </c>
      <c r="I14" s="752">
        <v>4</v>
      </c>
      <c r="J14" s="752">
        <v>234.84</v>
      </c>
      <c r="K14" s="766">
        <v>1</v>
      </c>
      <c r="L14" s="752">
        <v>4</v>
      </c>
      <c r="M14" s="753">
        <v>234.84</v>
      </c>
    </row>
    <row r="15" spans="1:13" ht="14.4" customHeight="1" x14ac:dyDescent="0.3">
      <c r="A15" s="747" t="s">
        <v>597</v>
      </c>
      <c r="B15" s="748" t="s">
        <v>1066</v>
      </c>
      <c r="C15" s="748" t="s">
        <v>1071</v>
      </c>
      <c r="D15" s="748" t="s">
        <v>713</v>
      </c>
      <c r="E15" s="748" t="s">
        <v>1072</v>
      </c>
      <c r="F15" s="752"/>
      <c r="G15" s="752"/>
      <c r="H15" s="766">
        <v>0</v>
      </c>
      <c r="I15" s="752">
        <v>1</v>
      </c>
      <c r="J15" s="752">
        <v>151.23999999999998</v>
      </c>
      <c r="K15" s="766">
        <v>1</v>
      </c>
      <c r="L15" s="752">
        <v>1</v>
      </c>
      <c r="M15" s="753">
        <v>151.23999999999998</v>
      </c>
    </row>
    <row r="16" spans="1:13" ht="14.4" customHeight="1" x14ac:dyDescent="0.3">
      <c r="A16" s="747" t="s">
        <v>597</v>
      </c>
      <c r="B16" s="748" t="s">
        <v>1073</v>
      </c>
      <c r="C16" s="748" t="s">
        <v>1074</v>
      </c>
      <c r="D16" s="748" t="s">
        <v>742</v>
      </c>
      <c r="E16" s="748" t="s">
        <v>1075</v>
      </c>
      <c r="F16" s="752"/>
      <c r="G16" s="752"/>
      <c r="H16" s="766">
        <v>0</v>
      </c>
      <c r="I16" s="752">
        <v>3</v>
      </c>
      <c r="J16" s="752">
        <v>118.02000000000001</v>
      </c>
      <c r="K16" s="766">
        <v>1</v>
      </c>
      <c r="L16" s="752">
        <v>3</v>
      </c>
      <c r="M16" s="753">
        <v>118.02000000000001</v>
      </c>
    </row>
    <row r="17" spans="1:13" ht="14.4" customHeight="1" x14ac:dyDescent="0.3">
      <c r="A17" s="747" t="s">
        <v>597</v>
      </c>
      <c r="B17" s="748" t="s">
        <v>1076</v>
      </c>
      <c r="C17" s="748" t="s">
        <v>1077</v>
      </c>
      <c r="D17" s="748" t="s">
        <v>1078</v>
      </c>
      <c r="E17" s="748" t="s">
        <v>1079</v>
      </c>
      <c r="F17" s="752"/>
      <c r="G17" s="752"/>
      <c r="H17" s="766">
        <v>0</v>
      </c>
      <c r="I17" s="752">
        <v>1</v>
      </c>
      <c r="J17" s="752">
        <v>26.150000000000006</v>
      </c>
      <c r="K17" s="766">
        <v>1</v>
      </c>
      <c r="L17" s="752">
        <v>1</v>
      </c>
      <c r="M17" s="753">
        <v>26.150000000000006</v>
      </c>
    </row>
    <row r="18" spans="1:13" ht="14.4" customHeight="1" x14ac:dyDescent="0.3">
      <c r="A18" s="747" t="s">
        <v>597</v>
      </c>
      <c r="B18" s="748" t="s">
        <v>1080</v>
      </c>
      <c r="C18" s="748" t="s">
        <v>1081</v>
      </c>
      <c r="D18" s="748" t="s">
        <v>837</v>
      </c>
      <c r="E18" s="748" t="s">
        <v>1082</v>
      </c>
      <c r="F18" s="752"/>
      <c r="G18" s="752"/>
      <c r="H18" s="766">
        <v>0</v>
      </c>
      <c r="I18" s="752">
        <v>1</v>
      </c>
      <c r="J18" s="752">
        <v>219.57000000000002</v>
      </c>
      <c r="K18" s="766">
        <v>1</v>
      </c>
      <c r="L18" s="752">
        <v>1</v>
      </c>
      <c r="M18" s="753">
        <v>219.57000000000002</v>
      </c>
    </row>
    <row r="19" spans="1:13" ht="14.4" customHeight="1" x14ac:dyDescent="0.3">
      <c r="A19" s="747" t="s">
        <v>597</v>
      </c>
      <c r="B19" s="748" t="s">
        <v>1080</v>
      </c>
      <c r="C19" s="748" t="s">
        <v>1083</v>
      </c>
      <c r="D19" s="748" t="s">
        <v>839</v>
      </c>
      <c r="E19" s="748" t="s">
        <v>656</v>
      </c>
      <c r="F19" s="752"/>
      <c r="G19" s="752"/>
      <c r="H19" s="766">
        <v>0</v>
      </c>
      <c r="I19" s="752">
        <v>1</v>
      </c>
      <c r="J19" s="752">
        <v>162.79</v>
      </c>
      <c r="K19" s="766">
        <v>1</v>
      </c>
      <c r="L19" s="752">
        <v>1</v>
      </c>
      <c r="M19" s="753">
        <v>162.79</v>
      </c>
    </row>
    <row r="20" spans="1:13" ht="14.4" customHeight="1" x14ac:dyDescent="0.3">
      <c r="A20" s="747" t="s">
        <v>597</v>
      </c>
      <c r="B20" s="748" t="s">
        <v>1084</v>
      </c>
      <c r="C20" s="748" t="s">
        <v>1085</v>
      </c>
      <c r="D20" s="748" t="s">
        <v>1086</v>
      </c>
      <c r="E20" s="748" t="s">
        <v>1087</v>
      </c>
      <c r="F20" s="752"/>
      <c r="G20" s="752"/>
      <c r="H20" s="766">
        <v>0</v>
      </c>
      <c r="I20" s="752">
        <v>1</v>
      </c>
      <c r="J20" s="752">
        <v>58.880000000000017</v>
      </c>
      <c r="K20" s="766">
        <v>1</v>
      </c>
      <c r="L20" s="752">
        <v>1</v>
      </c>
      <c r="M20" s="753">
        <v>58.880000000000017</v>
      </c>
    </row>
    <row r="21" spans="1:13" ht="14.4" customHeight="1" x14ac:dyDescent="0.3">
      <c r="A21" s="747" t="s">
        <v>597</v>
      </c>
      <c r="B21" s="748" t="s">
        <v>1088</v>
      </c>
      <c r="C21" s="748" t="s">
        <v>1089</v>
      </c>
      <c r="D21" s="748" t="s">
        <v>1090</v>
      </c>
      <c r="E21" s="748" t="s">
        <v>1091</v>
      </c>
      <c r="F21" s="752"/>
      <c r="G21" s="752"/>
      <c r="H21" s="766">
        <v>0</v>
      </c>
      <c r="I21" s="752">
        <v>1</v>
      </c>
      <c r="J21" s="752">
        <v>57.84</v>
      </c>
      <c r="K21" s="766">
        <v>1</v>
      </c>
      <c r="L21" s="752">
        <v>1</v>
      </c>
      <c r="M21" s="753">
        <v>57.84</v>
      </c>
    </row>
    <row r="22" spans="1:13" ht="14.4" customHeight="1" x14ac:dyDescent="0.3">
      <c r="A22" s="747" t="s">
        <v>597</v>
      </c>
      <c r="B22" s="748" t="s">
        <v>1092</v>
      </c>
      <c r="C22" s="748" t="s">
        <v>1093</v>
      </c>
      <c r="D22" s="748" t="s">
        <v>707</v>
      </c>
      <c r="E22" s="748" t="s">
        <v>1094</v>
      </c>
      <c r="F22" s="752"/>
      <c r="G22" s="752"/>
      <c r="H22" s="766">
        <v>0</v>
      </c>
      <c r="I22" s="752">
        <v>1</v>
      </c>
      <c r="J22" s="752">
        <v>225.24</v>
      </c>
      <c r="K22" s="766">
        <v>1</v>
      </c>
      <c r="L22" s="752">
        <v>1</v>
      </c>
      <c r="M22" s="753">
        <v>225.24</v>
      </c>
    </row>
    <row r="23" spans="1:13" ht="14.4" customHeight="1" x14ac:dyDescent="0.3">
      <c r="A23" s="747" t="s">
        <v>597</v>
      </c>
      <c r="B23" s="748" t="s">
        <v>1095</v>
      </c>
      <c r="C23" s="748" t="s">
        <v>1096</v>
      </c>
      <c r="D23" s="748" t="s">
        <v>669</v>
      </c>
      <c r="E23" s="748" t="s">
        <v>1097</v>
      </c>
      <c r="F23" s="752"/>
      <c r="G23" s="752"/>
      <c r="H23" s="766">
        <v>0</v>
      </c>
      <c r="I23" s="752">
        <v>1</v>
      </c>
      <c r="J23" s="752">
        <v>68.199999999999989</v>
      </c>
      <c r="K23" s="766">
        <v>1</v>
      </c>
      <c r="L23" s="752">
        <v>1</v>
      </c>
      <c r="M23" s="753">
        <v>68.199999999999989</v>
      </c>
    </row>
    <row r="24" spans="1:13" ht="14.4" customHeight="1" x14ac:dyDescent="0.3">
      <c r="A24" s="747" t="s">
        <v>597</v>
      </c>
      <c r="B24" s="748" t="s">
        <v>1095</v>
      </c>
      <c r="C24" s="748" t="s">
        <v>1098</v>
      </c>
      <c r="D24" s="748" t="s">
        <v>847</v>
      </c>
      <c r="E24" s="748" t="s">
        <v>1099</v>
      </c>
      <c r="F24" s="752"/>
      <c r="G24" s="752"/>
      <c r="H24" s="766">
        <v>0</v>
      </c>
      <c r="I24" s="752">
        <v>10</v>
      </c>
      <c r="J24" s="752">
        <v>649.59999999999991</v>
      </c>
      <c r="K24" s="766">
        <v>1</v>
      </c>
      <c r="L24" s="752">
        <v>10</v>
      </c>
      <c r="M24" s="753">
        <v>649.59999999999991</v>
      </c>
    </row>
    <row r="25" spans="1:13" ht="14.4" customHeight="1" x14ac:dyDescent="0.3">
      <c r="A25" s="747" t="s">
        <v>597</v>
      </c>
      <c r="B25" s="748" t="s">
        <v>1100</v>
      </c>
      <c r="C25" s="748" t="s">
        <v>1101</v>
      </c>
      <c r="D25" s="748" t="s">
        <v>1102</v>
      </c>
      <c r="E25" s="748" t="s">
        <v>1103</v>
      </c>
      <c r="F25" s="752">
        <v>20</v>
      </c>
      <c r="G25" s="752">
        <v>725.79</v>
      </c>
      <c r="H25" s="766">
        <v>1</v>
      </c>
      <c r="I25" s="752"/>
      <c r="J25" s="752"/>
      <c r="K25" s="766">
        <v>0</v>
      </c>
      <c r="L25" s="752">
        <v>20</v>
      </c>
      <c r="M25" s="753">
        <v>725.79</v>
      </c>
    </row>
    <row r="26" spans="1:13" ht="14.4" customHeight="1" x14ac:dyDescent="0.3">
      <c r="A26" s="747" t="s">
        <v>597</v>
      </c>
      <c r="B26" s="748" t="s">
        <v>1100</v>
      </c>
      <c r="C26" s="748" t="s">
        <v>1104</v>
      </c>
      <c r="D26" s="748" t="s">
        <v>1105</v>
      </c>
      <c r="E26" s="748" t="s">
        <v>1106</v>
      </c>
      <c r="F26" s="752"/>
      <c r="G26" s="752"/>
      <c r="H26" s="766">
        <v>0</v>
      </c>
      <c r="I26" s="752">
        <v>4</v>
      </c>
      <c r="J26" s="752">
        <v>1257.08</v>
      </c>
      <c r="K26" s="766">
        <v>1</v>
      </c>
      <c r="L26" s="752">
        <v>4</v>
      </c>
      <c r="M26" s="753">
        <v>1257.08</v>
      </c>
    </row>
    <row r="27" spans="1:13" ht="14.4" customHeight="1" x14ac:dyDescent="0.3">
      <c r="A27" s="747" t="s">
        <v>597</v>
      </c>
      <c r="B27" s="748" t="s">
        <v>1107</v>
      </c>
      <c r="C27" s="748" t="s">
        <v>1108</v>
      </c>
      <c r="D27" s="748" t="s">
        <v>903</v>
      </c>
      <c r="E27" s="748" t="s">
        <v>1109</v>
      </c>
      <c r="F27" s="752"/>
      <c r="G27" s="752"/>
      <c r="H27" s="766">
        <v>0</v>
      </c>
      <c r="I27" s="752">
        <v>46</v>
      </c>
      <c r="J27" s="752">
        <v>7703.659999999998</v>
      </c>
      <c r="K27" s="766">
        <v>1</v>
      </c>
      <c r="L27" s="752">
        <v>46</v>
      </c>
      <c r="M27" s="753">
        <v>7703.659999999998</v>
      </c>
    </row>
    <row r="28" spans="1:13" ht="14.4" customHeight="1" x14ac:dyDescent="0.3">
      <c r="A28" s="747" t="s">
        <v>597</v>
      </c>
      <c r="B28" s="748" t="s">
        <v>1107</v>
      </c>
      <c r="C28" s="748" t="s">
        <v>1110</v>
      </c>
      <c r="D28" s="748" t="s">
        <v>903</v>
      </c>
      <c r="E28" s="748" t="s">
        <v>1111</v>
      </c>
      <c r="F28" s="752"/>
      <c r="G28" s="752"/>
      <c r="H28" s="766">
        <v>0</v>
      </c>
      <c r="I28" s="752">
        <v>4</v>
      </c>
      <c r="J28" s="752">
        <v>458.56000000000012</v>
      </c>
      <c r="K28" s="766">
        <v>1</v>
      </c>
      <c r="L28" s="752">
        <v>4</v>
      </c>
      <c r="M28" s="753">
        <v>458.56000000000012</v>
      </c>
    </row>
    <row r="29" spans="1:13" ht="14.4" customHeight="1" x14ac:dyDescent="0.3">
      <c r="A29" s="747" t="s">
        <v>597</v>
      </c>
      <c r="B29" s="748" t="s">
        <v>1107</v>
      </c>
      <c r="C29" s="748" t="s">
        <v>1112</v>
      </c>
      <c r="D29" s="748" t="s">
        <v>1113</v>
      </c>
      <c r="E29" s="748" t="s">
        <v>1114</v>
      </c>
      <c r="F29" s="752"/>
      <c r="G29" s="752"/>
      <c r="H29" s="766">
        <v>0</v>
      </c>
      <c r="I29" s="752">
        <v>22</v>
      </c>
      <c r="J29" s="752">
        <v>2435.86</v>
      </c>
      <c r="K29" s="766">
        <v>1</v>
      </c>
      <c r="L29" s="752">
        <v>22</v>
      </c>
      <c r="M29" s="753">
        <v>2435.86</v>
      </c>
    </row>
    <row r="30" spans="1:13" ht="14.4" customHeight="1" x14ac:dyDescent="0.3">
      <c r="A30" s="747" t="s">
        <v>597</v>
      </c>
      <c r="B30" s="748" t="s">
        <v>1115</v>
      </c>
      <c r="C30" s="748" t="s">
        <v>1116</v>
      </c>
      <c r="D30" s="748" t="s">
        <v>1117</v>
      </c>
      <c r="E30" s="748" t="s">
        <v>1118</v>
      </c>
      <c r="F30" s="752"/>
      <c r="G30" s="752"/>
      <c r="H30" s="766">
        <v>0</v>
      </c>
      <c r="I30" s="752">
        <v>8.6999999999999993</v>
      </c>
      <c r="J30" s="752">
        <v>3990.6899999999996</v>
      </c>
      <c r="K30" s="766">
        <v>1</v>
      </c>
      <c r="L30" s="752">
        <v>8.6999999999999993</v>
      </c>
      <c r="M30" s="753">
        <v>3990.6899999999996</v>
      </c>
    </row>
    <row r="31" spans="1:13" ht="14.4" customHeight="1" x14ac:dyDescent="0.3">
      <c r="A31" s="747" t="s">
        <v>597</v>
      </c>
      <c r="B31" s="748" t="s">
        <v>1119</v>
      </c>
      <c r="C31" s="748" t="s">
        <v>1120</v>
      </c>
      <c r="D31" s="748" t="s">
        <v>1121</v>
      </c>
      <c r="E31" s="748" t="s">
        <v>926</v>
      </c>
      <c r="F31" s="752"/>
      <c r="G31" s="752"/>
      <c r="H31" s="766">
        <v>0</v>
      </c>
      <c r="I31" s="752">
        <v>21</v>
      </c>
      <c r="J31" s="752">
        <v>2637.9900000000002</v>
      </c>
      <c r="K31" s="766">
        <v>1</v>
      </c>
      <c r="L31" s="752">
        <v>21</v>
      </c>
      <c r="M31" s="753">
        <v>2637.9900000000002</v>
      </c>
    </row>
    <row r="32" spans="1:13" ht="14.4" customHeight="1" x14ac:dyDescent="0.3">
      <c r="A32" s="747" t="s">
        <v>597</v>
      </c>
      <c r="B32" s="748" t="s">
        <v>1122</v>
      </c>
      <c r="C32" s="748" t="s">
        <v>1123</v>
      </c>
      <c r="D32" s="748" t="s">
        <v>1124</v>
      </c>
      <c r="E32" s="748" t="s">
        <v>1125</v>
      </c>
      <c r="F32" s="752">
        <v>48</v>
      </c>
      <c r="G32" s="752">
        <v>1277.28</v>
      </c>
      <c r="H32" s="766">
        <v>1</v>
      </c>
      <c r="I32" s="752"/>
      <c r="J32" s="752"/>
      <c r="K32" s="766">
        <v>0</v>
      </c>
      <c r="L32" s="752">
        <v>48</v>
      </c>
      <c r="M32" s="753">
        <v>1277.28</v>
      </c>
    </row>
    <row r="33" spans="1:13" ht="14.4" customHeight="1" x14ac:dyDescent="0.3">
      <c r="A33" s="747" t="s">
        <v>597</v>
      </c>
      <c r="B33" s="748" t="s">
        <v>1126</v>
      </c>
      <c r="C33" s="748" t="s">
        <v>1127</v>
      </c>
      <c r="D33" s="748" t="s">
        <v>1128</v>
      </c>
      <c r="E33" s="748" t="s">
        <v>1129</v>
      </c>
      <c r="F33" s="752">
        <v>7.5</v>
      </c>
      <c r="G33" s="752">
        <v>8373.75</v>
      </c>
      <c r="H33" s="766">
        <v>1</v>
      </c>
      <c r="I33" s="752"/>
      <c r="J33" s="752"/>
      <c r="K33" s="766">
        <v>0</v>
      </c>
      <c r="L33" s="752">
        <v>7.5</v>
      </c>
      <c r="M33" s="753">
        <v>8373.75</v>
      </c>
    </row>
    <row r="34" spans="1:13" ht="14.4" customHeight="1" x14ac:dyDescent="0.3">
      <c r="A34" s="747" t="s">
        <v>597</v>
      </c>
      <c r="B34" s="748" t="s">
        <v>1126</v>
      </c>
      <c r="C34" s="748" t="s">
        <v>1130</v>
      </c>
      <c r="D34" s="748" t="s">
        <v>1131</v>
      </c>
      <c r="E34" s="748" t="s">
        <v>1132</v>
      </c>
      <c r="F34" s="752"/>
      <c r="G34" s="752"/>
      <c r="H34" s="766">
        <v>0</v>
      </c>
      <c r="I34" s="752">
        <v>2</v>
      </c>
      <c r="J34" s="752">
        <v>1078</v>
      </c>
      <c r="K34" s="766">
        <v>1</v>
      </c>
      <c r="L34" s="752">
        <v>2</v>
      </c>
      <c r="M34" s="753">
        <v>1078</v>
      </c>
    </row>
    <row r="35" spans="1:13" ht="14.4" customHeight="1" x14ac:dyDescent="0.3">
      <c r="A35" s="747" t="s">
        <v>597</v>
      </c>
      <c r="B35" s="748" t="s">
        <v>1126</v>
      </c>
      <c r="C35" s="748" t="s">
        <v>1133</v>
      </c>
      <c r="D35" s="748" t="s">
        <v>1131</v>
      </c>
      <c r="E35" s="748" t="s">
        <v>1129</v>
      </c>
      <c r="F35" s="752"/>
      <c r="G35" s="752"/>
      <c r="H35" s="766">
        <v>0</v>
      </c>
      <c r="I35" s="752">
        <v>7.3</v>
      </c>
      <c r="J35" s="752">
        <v>6705.05</v>
      </c>
      <c r="K35" s="766">
        <v>1</v>
      </c>
      <c r="L35" s="752">
        <v>7.3</v>
      </c>
      <c r="M35" s="753">
        <v>6705.05</v>
      </c>
    </row>
    <row r="36" spans="1:13" ht="14.4" customHeight="1" x14ac:dyDescent="0.3">
      <c r="A36" s="747" t="s">
        <v>597</v>
      </c>
      <c r="B36" s="748" t="s">
        <v>1134</v>
      </c>
      <c r="C36" s="748" t="s">
        <v>1135</v>
      </c>
      <c r="D36" s="748" t="s">
        <v>1136</v>
      </c>
      <c r="E36" s="748" t="s">
        <v>1137</v>
      </c>
      <c r="F36" s="752"/>
      <c r="G36" s="752"/>
      <c r="H36" s="766">
        <v>0</v>
      </c>
      <c r="I36" s="752">
        <v>7</v>
      </c>
      <c r="J36" s="752">
        <v>1078</v>
      </c>
      <c r="K36" s="766">
        <v>1</v>
      </c>
      <c r="L36" s="752">
        <v>7</v>
      </c>
      <c r="M36" s="753">
        <v>1078</v>
      </c>
    </row>
    <row r="37" spans="1:13" ht="14.4" customHeight="1" x14ac:dyDescent="0.3">
      <c r="A37" s="747" t="s">
        <v>597</v>
      </c>
      <c r="B37" s="748" t="s">
        <v>1138</v>
      </c>
      <c r="C37" s="748" t="s">
        <v>1139</v>
      </c>
      <c r="D37" s="748" t="s">
        <v>1140</v>
      </c>
      <c r="E37" s="748" t="s">
        <v>1141</v>
      </c>
      <c r="F37" s="752"/>
      <c r="G37" s="752"/>
      <c r="H37" s="766">
        <v>0</v>
      </c>
      <c r="I37" s="752">
        <v>13.200000000000001</v>
      </c>
      <c r="J37" s="752">
        <v>7411.9319999999989</v>
      </c>
      <c r="K37" s="766">
        <v>1</v>
      </c>
      <c r="L37" s="752">
        <v>13.200000000000001</v>
      </c>
      <c r="M37" s="753">
        <v>7411.9319999999989</v>
      </c>
    </row>
    <row r="38" spans="1:13" ht="14.4" customHeight="1" x14ac:dyDescent="0.3">
      <c r="A38" s="747" t="s">
        <v>597</v>
      </c>
      <c r="B38" s="748" t="s">
        <v>1142</v>
      </c>
      <c r="C38" s="748" t="s">
        <v>1143</v>
      </c>
      <c r="D38" s="748" t="s">
        <v>1144</v>
      </c>
      <c r="E38" s="748" t="s">
        <v>1145</v>
      </c>
      <c r="F38" s="752"/>
      <c r="G38" s="752"/>
      <c r="H38" s="766">
        <v>0</v>
      </c>
      <c r="I38" s="752">
        <v>5</v>
      </c>
      <c r="J38" s="752">
        <v>264.40000000000003</v>
      </c>
      <c r="K38" s="766">
        <v>1</v>
      </c>
      <c r="L38" s="752">
        <v>5</v>
      </c>
      <c r="M38" s="753">
        <v>264.40000000000003</v>
      </c>
    </row>
    <row r="39" spans="1:13" ht="14.4" customHeight="1" x14ac:dyDescent="0.3">
      <c r="A39" s="747" t="s">
        <v>597</v>
      </c>
      <c r="B39" s="748" t="s">
        <v>1146</v>
      </c>
      <c r="C39" s="748" t="s">
        <v>1147</v>
      </c>
      <c r="D39" s="748" t="s">
        <v>1148</v>
      </c>
      <c r="E39" s="748" t="s">
        <v>1149</v>
      </c>
      <c r="F39" s="752"/>
      <c r="G39" s="752"/>
      <c r="H39" s="766">
        <v>0</v>
      </c>
      <c r="I39" s="752">
        <v>3.3</v>
      </c>
      <c r="J39" s="752">
        <v>1237.6822</v>
      </c>
      <c r="K39" s="766">
        <v>1</v>
      </c>
      <c r="L39" s="752">
        <v>3.3</v>
      </c>
      <c r="M39" s="753">
        <v>1237.6822</v>
      </c>
    </row>
    <row r="40" spans="1:13" ht="14.4" customHeight="1" x14ac:dyDescent="0.3">
      <c r="A40" s="747" t="s">
        <v>597</v>
      </c>
      <c r="B40" s="748" t="s">
        <v>1150</v>
      </c>
      <c r="C40" s="748" t="s">
        <v>1151</v>
      </c>
      <c r="D40" s="748" t="s">
        <v>1152</v>
      </c>
      <c r="E40" s="748" t="s">
        <v>1153</v>
      </c>
      <c r="F40" s="752"/>
      <c r="G40" s="752"/>
      <c r="H40" s="766">
        <v>0</v>
      </c>
      <c r="I40" s="752">
        <v>2</v>
      </c>
      <c r="J40" s="752">
        <v>297</v>
      </c>
      <c r="K40" s="766">
        <v>1</v>
      </c>
      <c r="L40" s="752">
        <v>2</v>
      </c>
      <c r="M40" s="753">
        <v>297</v>
      </c>
    </row>
    <row r="41" spans="1:13" ht="14.4" customHeight="1" x14ac:dyDescent="0.3">
      <c r="A41" s="747" t="s">
        <v>597</v>
      </c>
      <c r="B41" s="748" t="s">
        <v>1154</v>
      </c>
      <c r="C41" s="748" t="s">
        <v>1155</v>
      </c>
      <c r="D41" s="748" t="s">
        <v>622</v>
      </c>
      <c r="E41" s="748" t="s">
        <v>623</v>
      </c>
      <c r="F41" s="752"/>
      <c r="G41" s="752"/>
      <c r="H41" s="766">
        <v>0</v>
      </c>
      <c r="I41" s="752">
        <v>1</v>
      </c>
      <c r="J41" s="752">
        <v>48.6</v>
      </c>
      <c r="K41" s="766">
        <v>1</v>
      </c>
      <c r="L41" s="752">
        <v>1</v>
      </c>
      <c r="M41" s="753">
        <v>48.6</v>
      </c>
    </row>
    <row r="42" spans="1:13" ht="14.4" customHeight="1" x14ac:dyDescent="0.3">
      <c r="A42" s="747" t="s">
        <v>597</v>
      </c>
      <c r="B42" s="748" t="s">
        <v>1154</v>
      </c>
      <c r="C42" s="748" t="s">
        <v>1156</v>
      </c>
      <c r="D42" s="748" t="s">
        <v>1157</v>
      </c>
      <c r="E42" s="748" t="s">
        <v>1158</v>
      </c>
      <c r="F42" s="752">
        <v>1</v>
      </c>
      <c r="G42" s="752">
        <v>51.22000000000002</v>
      </c>
      <c r="H42" s="766">
        <v>1</v>
      </c>
      <c r="I42" s="752"/>
      <c r="J42" s="752"/>
      <c r="K42" s="766">
        <v>0</v>
      </c>
      <c r="L42" s="752">
        <v>1</v>
      </c>
      <c r="M42" s="753">
        <v>51.22000000000002</v>
      </c>
    </row>
    <row r="43" spans="1:13" ht="14.4" customHeight="1" x14ac:dyDescent="0.3">
      <c r="A43" s="747" t="s">
        <v>597</v>
      </c>
      <c r="B43" s="748" t="s">
        <v>1154</v>
      </c>
      <c r="C43" s="748" t="s">
        <v>1159</v>
      </c>
      <c r="D43" s="748" t="s">
        <v>1157</v>
      </c>
      <c r="E43" s="748" t="s">
        <v>1160</v>
      </c>
      <c r="F43" s="752">
        <v>2</v>
      </c>
      <c r="G43" s="752">
        <v>54.02</v>
      </c>
      <c r="H43" s="766">
        <v>1</v>
      </c>
      <c r="I43" s="752"/>
      <c r="J43" s="752"/>
      <c r="K43" s="766">
        <v>0</v>
      </c>
      <c r="L43" s="752">
        <v>2</v>
      </c>
      <c r="M43" s="753">
        <v>54.02</v>
      </c>
    </row>
    <row r="44" spans="1:13" ht="14.4" customHeight="1" x14ac:dyDescent="0.3">
      <c r="A44" s="747" t="s">
        <v>597</v>
      </c>
      <c r="B44" s="748" t="s">
        <v>1161</v>
      </c>
      <c r="C44" s="748" t="s">
        <v>1162</v>
      </c>
      <c r="D44" s="748" t="s">
        <v>823</v>
      </c>
      <c r="E44" s="748" t="s">
        <v>825</v>
      </c>
      <c r="F44" s="752"/>
      <c r="G44" s="752"/>
      <c r="H44" s="766">
        <v>0</v>
      </c>
      <c r="I44" s="752">
        <v>12</v>
      </c>
      <c r="J44" s="752">
        <v>407.21999999999997</v>
      </c>
      <c r="K44" s="766">
        <v>1</v>
      </c>
      <c r="L44" s="752">
        <v>12</v>
      </c>
      <c r="M44" s="753">
        <v>407.21999999999997</v>
      </c>
    </row>
    <row r="45" spans="1:13" ht="14.4" customHeight="1" x14ac:dyDescent="0.3">
      <c r="A45" s="747" t="s">
        <v>597</v>
      </c>
      <c r="B45" s="748" t="s">
        <v>1161</v>
      </c>
      <c r="C45" s="748" t="s">
        <v>1163</v>
      </c>
      <c r="D45" s="748" t="s">
        <v>823</v>
      </c>
      <c r="E45" s="748" t="s">
        <v>1164</v>
      </c>
      <c r="F45" s="752"/>
      <c r="G45" s="752"/>
      <c r="H45" s="766">
        <v>0</v>
      </c>
      <c r="I45" s="752">
        <v>123</v>
      </c>
      <c r="J45" s="752">
        <v>6232.0700000000006</v>
      </c>
      <c r="K45" s="766">
        <v>1</v>
      </c>
      <c r="L45" s="752">
        <v>123</v>
      </c>
      <c r="M45" s="753">
        <v>6232.0700000000006</v>
      </c>
    </row>
    <row r="46" spans="1:13" ht="14.4" customHeight="1" x14ac:dyDescent="0.3">
      <c r="A46" s="747" t="s">
        <v>597</v>
      </c>
      <c r="B46" s="748" t="s">
        <v>1165</v>
      </c>
      <c r="C46" s="748" t="s">
        <v>1166</v>
      </c>
      <c r="D46" s="748" t="s">
        <v>1167</v>
      </c>
      <c r="E46" s="748" t="s">
        <v>1168</v>
      </c>
      <c r="F46" s="752"/>
      <c r="G46" s="752"/>
      <c r="H46" s="766">
        <v>0</v>
      </c>
      <c r="I46" s="752">
        <v>6</v>
      </c>
      <c r="J46" s="752">
        <v>1353.0000000000002</v>
      </c>
      <c r="K46" s="766">
        <v>1</v>
      </c>
      <c r="L46" s="752">
        <v>6</v>
      </c>
      <c r="M46" s="753">
        <v>1353.0000000000002</v>
      </c>
    </row>
    <row r="47" spans="1:13" ht="14.4" customHeight="1" x14ac:dyDescent="0.3">
      <c r="A47" s="747" t="s">
        <v>597</v>
      </c>
      <c r="B47" s="748" t="s">
        <v>1169</v>
      </c>
      <c r="C47" s="748" t="s">
        <v>1170</v>
      </c>
      <c r="D47" s="748" t="s">
        <v>1171</v>
      </c>
      <c r="E47" s="748" t="s">
        <v>1172</v>
      </c>
      <c r="F47" s="752"/>
      <c r="G47" s="752"/>
      <c r="H47" s="766">
        <v>0</v>
      </c>
      <c r="I47" s="752">
        <v>45</v>
      </c>
      <c r="J47" s="752">
        <v>410.6</v>
      </c>
      <c r="K47" s="766">
        <v>1</v>
      </c>
      <c r="L47" s="752">
        <v>45</v>
      </c>
      <c r="M47" s="753">
        <v>410.6</v>
      </c>
    </row>
    <row r="48" spans="1:13" ht="14.4" customHeight="1" x14ac:dyDescent="0.3">
      <c r="A48" s="747" t="s">
        <v>597</v>
      </c>
      <c r="B48" s="748" t="s">
        <v>1173</v>
      </c>
      <c r="C48" s="748" t="s">
        <v>1174</v>
      </c>
      <c r="D48" s="748" t="s">
        <v>882</v>
      </c>
      <c r="E48" s="748" t="s">
        <v>1175</v>
      </c>
      <c r="F48" s="752"/>
      <c r="G48" s="752"/>
      <c r="H48" s="766">
        <v>0</v>
      </c>
      <c r="I48" s="752">
        <v>4</v>
      </c>
      <c r="J48" s="752">
        <v>181.95999999999998</v>
      </c>
      <c r="K48" s="766">
        <v>1</v>
      </c>
      <c r="L48" s="752">
        <v>4</v>
      </c>
      <c r="M48" s="753">
        <v>181.95999999999998</v>
      </c>
    </row>
    <row r="49" spans="1:13" ht="14.4" customHeight="1" x14ac:dyDescent="0.3">
      <c r="A49" s="747" t="s">
        <v>597</v>
      </c>
      <c r="B49" s="748" t="s">
        <v>1176</v>
      </c>
      <c r="C49" s="748" t="s">
        <v>1177</v>
      </c>
      <c r="D49" s="748" t="s">
        <v>1178</v>
      </c>
      <c r="E49" s="748" t="s">
        <v>1179</v>
      </c>
      <c r="F49" s="752"/>
      <c r="G49" s="752"/>
      <c r="H49" s="766">
        <v>0</v>
      </c>
      <c r="I49" s="752">
        <v>1</v>
      </c>
      <c r="J49" s="752">
        <v>50.289999999999992</v>
      </c>
      <c r="K49" s="766">
        <v>1</v>
      </c>
      <c r="L49" s="752">
        <v>1</v>
      </c>
      <c r="M49" s="753">
        <v>50.289999999999992</v>
      </c>
    </row>
    <row r="50" spans="1:13" ht="14.4" customHeight="1" x14ac:dyDescent="0.3">
      <c r="A50" s="747" t="s">
        <v>597</v>
      </c>
      <c r="B50" s="748" t="s">
        <v>1176</v>
      </c>
      <c r="C50" s="748" t="s">
        <v>1180</v>
      </c>
      <c r="D50" s="748" t="s">
        <v>1178</v>
      </c>
      <c r="E50" s="748" t="s">
        <v>1181</v>
      </c>
      <c r="F50" s="752"/>
      <c r="G50" s="752"/>
      <c r="H50" s="766">
        <v>0</v>
      </c>
      <c r="I50" s="752">
        <v>1</v>
      </c>
      <c r="J50" s="752">
        <v>100.59999999999998</v>
      </c>
      <c r="K50" s="766">
        <v>1</v>
      </c>
      <c r="L50" s="752">
        <v>1</v>
      </c>
      <c r="M50" s="753">
        <v>100.59999999999998</v>
      </c>
    </row>
    <row r="51" spans="1:13" ht="14.4" customHeight="1" x14ac:dyDescent="0.3">
      <c r="A51" s="747" t="s">
        <v>597</v>
      </c>
      <c r="B51" s="748" t="s">
        <v>1182</v>
      </c>
      <c r="C51" s="748" t="s">
        <v>1183</v>
      </c>
      <c r="D51" s="748" t="s">
        <v>879</v>
      </c>
      <c r="E51" s="748" t="s">
        <v>1184</v>
      </c>
      <c r="F51" s="752"/>
      <c r="G51" s="752"/>
      <c r="H51" s="766">
        <v>0</v>
      </c>
      <c r="I51" s="752">
        <v>1</v>
      </c>
      <c r="J51" s="752">
        <v>75</v>
      </c>
      <c r="K51" s="766">
        <v>1</v>
      </c>
      <c r="L51" s="752">
        <v>1</v>
      </c>
      <c r="M51" s="753">
        <v>75</v>
      </c>
    </row>
    <row r="52" spans="1:13" ht="14.4" customHeight="1" x14ac:dyDescent="0.3">
      <c r="A52" s="747" t="s">
        <v>597</v>
      </c>
      <c r="B52" s="748" t="s">
        <v>1182</v>
      </c>
      <c r="C52" s="748" t="s">
        <v>1185</v>
      </c>
      <c r="D52" s="748" t="s">
        <v>879</v>
      </c>
      <c r="E52" s="748" t="s">
        <v>656</v>
      </c>
      <c r="F52" s="752"/>
      <c r="G52" s="752"/>
      <c r="H52" s="766">
        <v>0</v>
      </c>
      <c r="I52" s="752">
        <v>2</v>
      </c>
      <c r="J52" s="752">
        <v>59.7</v>
      </c>
      <c r="K52" s="766">
        <v>1</v>
      </c>
      <c r="L52" s="752">
        <v>2</v>
      </c>
      <c r="M52" s="753">
        <v>59.7</v>
      </c>
    </row>
    <row r="53" spans="1:13" ht="14.4" customHeight="1" x14ac:dyDescent="0.3">
      <c r="A53" s="747" t="s">
        <v>597</v>
      </c>
      <c r="B53" s="748" t="s">
        <v>1186</v>
      </c>
      <c r="C53" s="748" t="s">
        <v>1187</v>
      </c>
      <c r="D53" s="748" t="s">
        <v>890</v>
      </c>
      <c r="E53" s="748" t="s">
        <v>891</v>
      </c>
      <c r="F53" s="752"/>
      <c r="G53" s="752"/>
      <c r="H53" s="766">
        <v>0</v>
      </c>
      <c r="I53" s="752">
        <v>1</v>
      </c>
      <c r="J53" s="752">
        <v>131.25</v>
      </c>
      <c r="K53" s="766">
        <v>1</v>
      </c>
      <c r="L53" s="752">
        <v>1</v>
      </c>
      <c r="M53" s="753">
        <v>131.25</v>
      </c>
    </row>
    <row r="54" spans="1:13" ht="14.4" customHeight="1" x14ac:dyDescent="0.3">
      <c r="A54" s="747" t="s">
        <v>597</v>
      </c>
      <c r="B54" s="748" t="s">
        <v>1186</v>
      </c>
      <c r="C54" s="748" t="s">
        <v>1188</v>
      </c>
      <c r="D54" s="748" t="s">
        <v>893</v>
      </c>
      <c r="E54" s="748" t="s">
        <v>1189</v>
      </c>
      <c r="F54" s="752"/>
      <c r="G54" s="752"/>
      <c r="H54" s="766">
        <v>0</v>
      </c>
      <c r="I54" s="752">
        <v>1</v>
      </c>
      <c r="J54" s="752">
        <v>111.95000000000003</v>
      </c>
      <c r="K54" s="766">
        <v>1</v>
      </c>
      <c r="L54" s="752">
        <v>1</v>
      </c>
      <c r="M54" s="753">
        <v>111.95000000000003</v>
      </c>
    </row>
    <row r="55" spans="1:13" ht="14.4" customHeight="1" x14ac:dyDescent="0.3">
      <c r="A55" s="747" t="s">
        <v>597</v>
      </c>
      <c r="B55" s="748" t="s">
        <v>1186</v>
      </c>
      <c r="C55" s="748" t="s">
        <v>1190</v>
      </c>
      <c r="D55" s="748" t="s">
        <v>897</v>
      </c>
      <c r="E55" s="748" t="s">
        <v>896</v>
      </c>
      <c r="F55" s="752"/>
      <c r="G55" s="752"/>
      <c r="H55" s="766">
        <v>0</v>
      </c>
      <c r="I55" s="752">
        <v>2</v>
      </c>
      <c r="J55" s="752">
        <v>245.38000000000002</v>
      </c>
      <c r="K55" s="766">
        <v>1</v>
      </c>
      <c r="L55" s="752">
        <v>2</v>
      </c>
      <c r="M55" s="753">
        <v>245.38000000000002</v>
      </c>
    </row>
    <row r="56" spans="1:13" ht="14.4" customHeight="1" x14ac:dyDescent="0.3">
      <c r="A56" s="747" t="s">
        <v>597</v>
      </c>
      <c r="B56" s="748" t="s">
        <v>1186</v>
      </c>
      <c r="C56" s="748" t="s">
        <v>1191</v>
      </c>
      <c r="D56" s="748" t="s">
        <v>895</v>
      </c>
      <c r="E56" s="748" t="s">
        <v>896</v>
      </c>
      <c r="F56" s="752"/>
      <c r="G56" s="752"/>
      <c r="H56" s="766">
        <v>0</v>
      </c>
      <c r="I56" s="752">
        <v>1</v>
      </c>
      <c r="J56" s="752">
        <v>122.69000000000001</v>
      </c>
      <c r="K56" s="766">
        <v>1</v>
      </c>
      <c r="L56" s="752">
        <v>1</v>
      </c>
      <c r="M56" s="753">
        <v>122.69000000000001</v>
      </c>
    </row>
    <row r="57" spans="1:13" ht="14.4" customHeight="1" x14ac:dyDescent="0.3">
      <c r="A57" s="747" t="s">
        <v>597</v>
      </c>
      <c r="B57" s="748" t="s">
        <v>1186</v>
      </c>
      <c r="C57" s="748" t="s">
        <v>1192</v>
      </c>
      <c r="D57" s="748" t="s">
        <v>1193</v>
      </c>
      <c r="E57" s="748" t="s">
        <v>889</v>
      </c>
      <c r="F57" s="752"/>
      <c r="G57" s="752"/>
      <c r="H57" s="766">
        <v>0</v>
      </c>
      <c r="I57" s="752">
        <v>2</v>
      </c>
      <c r="J57" s="752">
        <v>358.52</v>
      </c>
      <c r="K57" s="766">
        <v>1</v>
      </c>
      <c r="L57" s="752">
        <v>2</v>
      </c>
      <c r="M57" s="753">
        <v>358.52</v>
      </c>
    </row>
    <row r="58" spans="1:13" ht="14.4" customHeight="1" x14ac:dyDescent="0.3">
      <c r="A58" s="747" t="s">
        <v>597</v>
      </c>
      <c r="B58" s="748" t="s">
        <v>1186</v>
      </c>
      <c r="C58" s="748" t="s">
        <v>1194</v>
      </c>
      <c r="D58" s="748" t="s">
        <v>892</v>
      </c>
      <c r="E58" s="748" t="s">
        <v>891</v>
      </c>
      <c r="F58" s="752"/>
      <c r="G58" s="752"/>
      <c r="H58" s="766">
        <v>0</v>
      </c>
      <c r="I58" s="752">
        <v>1</v>
      </c>
      <c r="J58" s="752">
        <v>135.6</v>
      </c>
      <c r="K58" s="766">
        <v>1</v>
      </c>
      <c r="L58" s="752">
        <v>1</v>
      </c>
      <c r="M58" s="753">
        <v>135.6</v>
      </c>
    </row>
    <row r="59" spans="1:13" ht="14.4" customHeight="1" x14ac:dyDescent="0.3">
      <c r="A59" s="747" t="s">
        <v>602</v>
      </c>
      <c r="B59" s="748" t="s">
        <v>1066</v>
      </c>
      <c r="C59" s="748" t="s">
        <v>1067</v>
      </c>
      <c r="D59" s="748" t="s">
        <v>719</v>
      </c>
      <c r="E59" s="748" t="s">
        <v>720</v>
      </c>
      <c r="F59" s="752"/>
      <c r="G59" s="752"/>
      <c r="H59" s="766">
        <v>0</v>
      </c>
      <c r="I59" s="752">
        <v>2</v>
      </c>
      <c r="J59" s="752">
        <v>80.779999999999987</v>
      </c>
      <c r="K59" s="766">
        <v>1</v>
      </c>
      <c r="L59" s="752">
        <v>2</v>
      </c>
      <c r="M59" s="753">
        <v>80.779999999999987</v>
      </c>
    </row>
    <row r="60" spans="1:13" ht="14.4" customHeight="1" thickBot="1" x14ac:dyDescent="0.35">
      <c r="A60" s="754" t="s">
        <v>602</v>
      </c>
      <c r="B60" s="755" t="s">
        <v>1195</v>
      </c>
      <c r="C60" s="755" t="s">
        <v>1196</v>
      </c>
      <c r="D60" s="755" t="s">
        <v>1197</v>
      </c>
      <c r="E60" s="755" t="s">
        <v>1198</v>
      </c>
      <c r="F60" s="759"/>
      <c r="G60" s="759"/>
      <c r="H60" s="767">
        <v>0</v>
      </c>
      <c r="I60" s="759">
        <v>2</v>
      </c>
      <c r="J60" s="759">
        <v>3461.4600000000009</v>
      </c>
      <c r="K60" s="767">
        <v>1</v>
      </c>
      <c r="L60" s="759">
        <v>2</v>
      </c>
      <c r="M60" s="760">
        <v>3461.4600000000009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533</v>
      </c>
      <c r="C3" s="396">
        <f>SUM(C6:C1048576)</f>
        <v>294</v>
      </c>
      <c r="D3" s="396">
        <f>SUM(D6:D1048576)</f>
        <v>184</v>
      </c>
      <c r="E3" s="397">
        <f>SUM(E6:E1048576)</f>
        <v>0</v>
      </c>
      <c r="F3" s="394">
        <f>IF(SUM($B3:$E3)=0,"",B3/SUM($B3:$E3))</f>
        <v>0.52720079129574682</v>
      </c>
      <c r="G3" s="392">
        <f t="shared" ref="G3:I3" si="0">IF(SUM($B3:$E3)=0,"",C3/SUM($B3:$E3))</f>
        <v>0.29080118694362017</v>
      </c>
      <c r="H3" s="392">
        <f t="shared" si="0"/>
        <v>0.18199802176063304</v>
      </c>
      <c r="I3" s="393">
        <f t="shared" si="0"/>
        <v>0</v>
      </c>
      <c r="J3" s="396">
        <f>SUM(J6:J1048576)</f>
        <v>118</v>
      </c>
      <c r="K3" s="396">
        <f>SUM(K6:K1048576)</f>
        <v>89</v>
      </c>
      <c r="L3" s="396">
        <f>SUM(L6:L1048576)</f>
        <v>184</v>
      </c>
      <c r="M3" s="397">
        <f>SUM(M6:M1048576)</f>
        <v>0</v>
      </c>
      <c r="N3" s="394">
        <f>IF(SUM($J3:$M3)=0,"",J3/SUM($J3:$M3))</f>
        <v>0.30179028132992325</v>
      </c>
      <c r="O3" s="392">
        <f t="shared" ref="O3:Q3" si="1">IF(SUM($J3:$M3)=0,"",K3/SUM($J3:$M3))</f>
        <v>0.22762148337595908</v>
      </c>
      <c r="P3" s="392">
        <f t="shared" si="1"/>
        <v>0.47058823529411764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1200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1201</v>
      </c>
      <c r="B7" s="798">
        <v>301</v>
      </c>
      <c r="C7" s="752">
        <v>266</v>
      </c>
      <c r="D7" s="752">
        <v>184</v>
      </c>
      <c r="E7" s="753"/>
      <c r="F7" s="795">
        <v>0.4007989347536618</v>
      </c>
      <c r="G7" s="766">
        <v>0.35419440745672437</v>
      </c>
      <c r="H7" s="766">
        <v>0.24500665778961384</v>
      </c>
      <c r="I7" s="801">
        <v>0</v>
      </c>
      <c r="J7" s="798">
        <v>42</v>
      </c>
      <c r="K7" s="752">
        <v>76</v>
      </c>
      <c r="L7" s="752">
        <v>184</v>
      </c>
      <c r="M7" s="753"/>
      <c r="N7" s="795">
        <v>0.13907284768211919</v>
      </c>
      <c r="O7" s="766">
        <v>0.25165562913907286</v>
      </c>
      <c r="P7" s="766">
        <v>0.60927152317880795</v>
      </c>
      <c r="Q7" s="789">
        <v>0</v>
      </c>
    </row>
    <row r="8" spans="1:17" ht="14.4" customHeight="1" x14ac:dyDescent="0.3">
      <c r="A8" s="792" t="s">
        <v>1202</v>
      </c>
      <c r="B8" s="798">
        <v>230</v>
      </c>
      <c r="C8" s="752">
        <v>28</v>
      </c>
      <c r="D8" s="752"/>
      <c r="E8" s="753"/>
      <c r="F8" s="795">
        <v>0.89147286821705429</v>
      </c>
      <c r="G8" s="766">
        <v>0.10852713178294573</v>
      </c>
      <c r="H8" s="766">
        <v>0</v>
      </c>
      <c r="I8" s="801">
        <v>0</v>
      </c>
      <c r="J8" s="798">
        <v>74</v>
      </c>
      <c r="K8" s="752">
        <v>13</v>
      </c>
      <c r="L8" s="752"/>
      <c r="M8" s="753"/>
      <c r="N8" s="795">
        <v>0.85057471264367812</v>
      </c>
      <c r="O8" s="766">
        <v>0.14942528735632185</v>
      </c>
      <c r="P8" s="766">
        <v>0</v>
      </c>
      <c r="Q8" s="789">
        <v>0</v>
      </c>
    </row>
    <row r="9" spans="1:17" ht="14.4" customHeight="1" thickBot="1" x14ac:dyDescent="0.35">
      <c r="A9" s="793" t="s">
        <v>1203</v>
      </c>
      <c r="B9" s="799">
        <v>2</v>
      </c>
      <c r="C9" s="759"/>
      <c r="D9" s="759"/>
      <c r="E9" s="760"/>
      <c r="F9" s="796">
        <v>1</v>
      </c>
      <c r="G9" s="767">
        <v>0</v>
      </c>
      <c r="H9" s="767">
        <v>0</v>
      </c>
      <c r="I9" s="802">
        <v>0</v>
      </c>
      <c r="J9" s="799">
        <v>2</v>
      </c>
      <c r="K9" s="759"/>
      <c r="L9" s="759"/>
      <c r="M9" s="760"/>
      <c r="N9" s="796">
        <v>1</v>
      </c>
      <c r="O9" s="767">
        <v>0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12</v>
      </c>
      <c r="B5" s="730" t="s">
        <v>1204</v>
      </c>
      <c r="C5" s="733">
        <v>4604364.660000002</v>
      </c>
      <c r="D5" s="733">
        <v>3247</v>
      </c>
      <c r="E5" s="733">
        <v>3117756.4000000022</v>
      </c>
      <c r="F5" s="803">
        <v>0.67713064238487164</v>
      </c>
      <c r="G5" s="733">
        <v>2177</v>
      </c>
      <c r="H5" s="803">
        <v>0.67046504465660606</v>
      </c>
      <c r="I5" s="733">
        <v>1486608.2599999998</v>
      </c>
      <c r="J5" s="803">
        <v>0.32286935761512842</v>
      </c>
      <c r="K5" s="733">
        <v>1070</v>
      </c>
      <c r="L5" s="803">
        <v>0.32953495534339389</v>
      </c>
      <c r="M5" s="733" t="s">
        <v>73</v>
      </c>
      <c r="N5" s="270"/>
    </row>
    <row r="6" spans="1:14" ht="14.4" customHeight="1" x14ac:dyDescent="0.3">
      <c r="A6" s="729">
        <v>12</v>
      </c>
      <c r="B6" s="730" t="s">
        <v>1205</v>
      </c>
      <c r="C6" s="733">
        <v>2048107.4600000018</v>
      </c>
      <c r="D6" s="733">
        <v>2589</v>
      </c>
      <c r="E6" s="733">
        <v>1385151.5000000021</v>
      </c>
      <c r="F6" s="803">
        <v>0.6763080195020631</v>
      </c>
      <c r="G6" s="733">
        <v>1716</v>
      </c>
      <c r="H6" s="803">
        <v>0.66280417149478565</v>
      </c>
      <c r="I6" s="733">
        <v>662955.95999999973</v>
      </c>
      <c r="J6" s="803">
        <v>0.3236919804979369</v>
      </c>
      <c r="K6" s="733">
        <v>873</v>
      </c>
      <c r="L6" s="803">
        <v>0.33719582850521435</v>
      </c>
      <c r="M6" s="733" t="s">
        <v>1</v>
      </c>
      <c r="N6" s="270"/>
    </row>
    <row r="7" spans="1:14" ht="14.4" customHeight="1" x14ac:dyDescent="0.3">
      <c r="A7" s="729">
        <v>12</v>
      </c>
      <c r="B7" s="730" t="s">
        <v>1206</v>
      </c>
      <c r="C7" s="733">
        <v>0</v>
      </c>
      <c r="D7" s="733">
        <v>36</v>
      </c>
      <c r="E7" s="733">
        <v>0</v>
      </c>
      <c r="F7" s="803" t="s">
        <v>583</v>
      </c>
      <c r="G7" s="733">
        <v>28</v>
      </c>
      <c r="H7" s="803">
        <v>0.77777777777777779</v>
      </c>
      <c r="I7" s="733">
        <v>0</v>
      </c>
      <c r="J7" s="803" t="s">
        <v>583</v>
      </c>
      <c r="K7" s="733">
        <v>8</v>
      </c>
      <c r="L7" s="803">
        <v>0.22222222222222221</v>
      </c>
      <c r="M7" s="733" t="s">
        <v>1</v>
      </c>
      <c r="N7" s="270"/>
    </row>
    <row r="8" spans="1:14" ht="14.4" customHeight="1" x14ac:dyDescent="0.3">
      <c r="A8" s="729">
        <v>12</v>
      </c>
      <c r="B8" s="730" t="s">
        <v>1207</v>
      </c>
      <c r="C8" s="733">
        <v>2556257.2000000002</v>
      </c>
      <c r="D8" s="733">
        <v>622</v>
      </c>
      <c r="E8" s="733">
        <v>1732604.9000000004</v>
      </c>
      <c r="F8" s="803">
        <v>0.67778973884161586</v>
      </c>
      <c r="G8" s="733">
        <v>433</v>
      </c>
      <c r="H8" s="803">
        <v>0.6961414790996785</v>
      </c>
      <c r="I8" s="733">
        <v>823652.29999999993</v>
      </c>
      <c r="J8" s="803">
        <v>0.32221026115838419</v>
      </c>
      <c r="K8" s="733">
        <v>189</v>
      </c>
      <c r="L8" s="803">
        <v>0.30385852090032156</v>
      </c>
      <c r="M8" s="733" t="s">
        <v>1</v>
      </c>
      <c r="N8" s="270"/>
    </row>
    <row r="9" spans="1:14" ht="14.4" customHeight="1" x14ac:dyDescent="0.3">
      <c r="A9" s="729" t="s">
        <v>581</v>
      </c>
      <c r="B9" s="730" t="s">
        <v>3</v>
      </c>
      <c r="C9" s="733">
        <v>4604364.660000002</v>
      </c>
      <c r="D9" s="733">
        <v>3247</v>
      </c>
      <c r="E9" s="733">
        <v>3117756.4000000022</v>
      </c>
      <c r="F9" s="803">
        <v>0.67713064238487164</v>
      </c>
      <c r="G9" s="733">
        <v>2177</v>
      </c>
      <c r="H9" s="803">
        <v>0.67046504465660606</v>
      </c>
      <c r="I9" s="733">
        <v>1486608.2599999998</v>
      </c>
      <c r="J9" s="803">
        <v>0.32286935761512842</v>
      </c>
      <c r="K9" s="733">
        <v>1070</v>
      </c>
      <c r="L9" s="803">
        <v>0.32953495534339389</v>
      </c>
      <c r="M9" s="733" t="s">
        <v>596</v>
      </c>
      <c r="N9" s="270"/>
    </row>
    <row r="11" spans="1:14" ht="14.4" customHeight="1" x14ac:dyDescent="0.3">
      <c r="A11" s="729">
        <v>12</v>
      </c>
      <c r="B11" s="730" t="s">
        <v>1204</v>
      </c>
      <c r="C11" s="733" t="s">
        <v>583</v>
      </c>
      <c r="D11" s="733" t="s">
        <v>583</v>
      </c>
      <c r="E11" s="733" t="s">
        <v>583</v>
      </c>
      <c r="F11" s="803" t="s">
        <v>583</v>
      </c>
      <c r="G11" s="733" t="s">
        <v>583</v>
      </c>
      <c r="H11" s="803" t="s">
        <v>583</v>
      </c>
      <c r="I11" s="733" t="s">
        <v>583</v>
      </c>
      <c r="J11" s="803" t="s">
        <v>583</v>
      </c>
      <c r="K11" s="733" t="s">
        <v>583</v>
      </c>
      <c r="L11" s="803" t="s">
        <v>583</v>
      </c>
      <c r="M11" s="733" t="s">
        <v>73</v>
      </c>
      <c r="N11" s="270"/>
    </row>
    <row r="12" spans="1:14" ht="14.4" customHeight="1" x14ac:dyDescent="0.3">
      <c r="A12" s="729" t="s">
        <v>1208</v>
      </c>
      <c r="B12" s="730" t="s">
        <v>1205</v>
      </c>
      <c r="C12" s="733">
        <v>17851.810000000005</v>
      </c>
      <c r="D12" s="733">
        <v>61</v>
      </c>
      <c r="E12" s="733">
        <v>12655.820000000003</v>
      </c>
      <c r="F12" s="803">
        <v>0.70893763713595426</v>
      </c>
      <c r="G12" s="733">
        <v>36</v>
      </c>
      <c r="H12" s="803">
        <v>0.5901639344262295</v>
      </c>
      <c r="I12" s="733">
        <v>5195.99</v>
      </c>
      <c r="J12" s="803">
        <v>0.29106236286404563</v>
      </c>
      <c r="K12" s="733">
        <v>25</v>
      </c>
      <c r="L12" s="803">
        <v>0.4098360655737705</v>
      </c>
      <c r="M12" s="733" t="s">
        <v>1</v>
      </c>
      <c r="N12" s="270"/>
    </row>
    <row r="13" spans="1:14" ht="14.4" customHeight="1" x14ac:dyDescent="0.3">
      <c r="A13" s="729" t="s">
        <v>1208</v>
      </c>
      <c r="B13" s="730" t="s">
        <v>1207</v>
      </c>
      <c r="C13" s="733">
        <v>26078.75</v>
      </c>
      <c r="D13" s="733">
        <v>72</v>
      </c>
      <c r="E13" s="733">
        <v>22645</v>
      </c>
      <c r="F13" s="803">
        <v>0.86833149594976755</v>
      </c>
      <c r="G13" s="733">
        <v>61</v>
      </c>
      <c r="H13" s="803">
        <v>0.84722222222222221</v>
      </c>
      <c r="I13" s="733">
        <v>3433.75</v>
      </c>
      <c r="J13" s="803">
        <v>0.13166850405023248</v>
      </c>
      <c r="K13" s="733">
        <v>11</v>
      </c>
      <c r="L13" s="803">
        <v>0.15277777777777779</v>
      </c>
      <c r="M13" s="733" t="s">
        <v>1</v>
      </c>
      <c r="N13" s="270"/>
    </row>
    <row r="14" spans="1:14" ht="14.4" customHeight="1" x14ac:dyDescent="0.3">
      <c r="A14" s="729" t="s">
        <v>1208</v>
      </c>
      <c r="B14" s="730" t="s">
        <v>1209</v>
      </c>
      <c r="C14" s="733">
        <v>43930.560000000005</v>
      </c>
      <c r="D14" s="733">
        <v>133</v>
      </c>
      <c r="E14" s="733">
        <v>35300.820000000007</v>
      </c>
      <c r="F14" s="803">
        <v>0.80355952667118291</v>
      </c>
      <c r="G14" s="733">
        <v>97</v>
      </c>
      <c r="H14" s="803">
        <v>0.72932330827067671</v>
      </c>
      <c r="I14" s="733">
        <v>8629.74</v>
      </c>
      <c r="J14" s="803">
        <v>0.19644047332881709</v>
      </c>
      <c r="K14" s="733">
        <v>36</v>
      </c>
      <c r="L14" s="803">
        <v>0.27067669172932329</v>
      </c>
      <c r="M14" s="733" t="s">
        <v>600</v>
      </c>
      <c r="N14" s="270"/>
    </row>
    <row r="15" spans="1:14" ht="14.4" customHeight="1" x14ac:dyDescent="0.3">
      <c r="A15" s="729" t="s">
        <v>583</v>
      </c>
      <c r="B15" s="730" t="s">
        <v>583</v>
      </c>
      <c r="C15" s="733" t="s">
        <v>583</v>
      </c>
      <c r="D15" s="733" t="s">
        <v>583</v>
      </c>
      <c r="E15" s="733" t="s">
        <v>583</v>
      </c>
      <c r="F15" s="803" t="s">
        <v>583</v>
      </c>
      <c r="G15" s="733" t="s">
        <v>583</v>
      </c>
      <c r="H15" s="803" t="s">
        <v>583</v>
      </c>
      <c r="I15" s="733" t="s">
        <v>583</v>
      </c>
      <c r="J15" s="803" t="s">
        <v>583</v>
      </c>
      <c r="K15" s="733" t="s">
        <v>583</v>
      </c>
      <c r="L15" s="803" t="s">
        <v>583</v>
      </c>
      <c r="M15" s="733" t="s">
        <v>601</v>
      </c>
      <c r="N15" s="270"/>
    </row>
    <row r="16" spans="1:14" ht="14.4" customHeight="1" x14ac:dyDescent="0.3">
      <c r="A16" s="729" t="s">
        <v>1210</v>
      </c>
      <c r="B16" s="730" t="s">
        <v>1205</v>
      </c>
      <c r="C16" s="733">
        <v>1398285.7200000025</v>
      </c>
      <c r="D16" s="733">
        <v>1895</v>
      </c>
      <c r="E16" s="733">
        <v>1017783.0900000026</v>
      </c>
      <c r="F16" s="803">
        <v>0.72787919910960741</v>
      </c>
      <c r="G16" s="733">
        <v>1294</v>
      </c>
      <c r="H16" s="803">
        <v>0.68284960422163588</v>
      </c>
      <c r="I16" s="733">
        <v>380502.62999999983</v>
      </c>
      <c r="J16" s="803">
        <v>0.27212080089039253</v>
      </c>
      <c r="K16" s="733">
        <v>601</v>
      </c>
      <c r="L16" s="803">
        <v>0.31715039577836412</v>
      </c>
      <c r="M16" s="733" t="s">
        <v>1</v>
      </c>
      <c r="N16" s="270"/>
    </row>
    <row r="17" spans="1:14" ht="14.4" customHeight="1" x14ac:dyDescent="0.3">
      <c r="A17" s="729" t="s">
        <v>1210</v>
      </c>
      <c r="B17" s="730" t="s">
        <v>1206</v>
      </c>
      <c r="C17" s="733">
        <v>0</v>
      </c>
      <c r="D17" s="733">
        <v>24</v>
      </c>
      <c r="E17" s="733">
        <v>0</v>
      </c>
      <c r="F17" s="803" t="s">
        <v>583</v>
      </c>
      <c r="G17" s="733">
        <v>21</v>
      </c>
      <c r="H17" s="803">
        <v>0.875</v>
      </c>
      <c r="I17" s="733">
        <v>0</v>
      </c>
      <c r="J17" s="803" t="s">
        <v>583</v>
      </c>
      <c r="K17" s="733">
        <v>3</v>
      </c>
      <c r="L17" s="803">
        <v>0.125</v>
      </c>
      <c r="M17" s="733" t="s">
        <v>1</v>
      </c>
      <c r="N17" s="270"/>
    </row>
    <row r="18" spans="1:14" ht="14.4" customHeight="1" x14ac:dyDescent="0.3">
      <c r="A18" s="729" t="s">
        <v>1210</v>
      </c>
      <c r="B18" s="730" t="s">
        <v>1207</v>
      </c>
      <c r="C18" s="733">
        <v>2185914.0400000005</v>
      </c>
      <c r="D18" s="733">
        <v>515</v>
      </c>
      <c r="E18" s="733">
        <v>1499455.7600000005</v>
      </c>
      <c r="F18" s="803">
        <v>0.68596282038611189</v>
      </c>
      <c r="G18" s="733">
        <v>358</v>
      </c>
      <c r="H18" s="803">
        <v>0.69514563106796112</v>
      </c>
      <c r="I18" s="733">
        <v>686458.28</v>
      </c>
      <c r="J18" s="803">
        <v>0.31403717961388816</v>
      </c>
      <c r="K18" s="733">
        <v>157</v>
      </c>
      <c r="L18" s="803">
        <v>0.30485436893203882</v>
      </c>
      <c r="M18" s="733" t="s">
        <v>1</v>
      </c>
      <c r="N18" s="270"/>
    </row>
    <row r="19" spans="1:14" ht="14.4" customHeight="1" x14ac:dyDescent="0.3">
      <c r="A19" s="729" t="s">
        <v>1210</v>
      </c>
      <c r="B19" s="730" t="s">
        <v>1211</v>
      </c>
      <c r="C19" s="733">
        <v>3584199.760000003</v>
      </c>
      <c r="D19" s="733">
        <v>2434</v>
      </c>
      <c r="E19" s="733">
        <v>2517238.8500000034</v>
      </c>
      <c r="F19" s="803">
        <v>0.70231544516369293</v>
      </c>
      <c r="G19" s="733">
        <v>1673</v>
      </c>
      <c r="H19" s="803">
        <v>0.6873459326211997</v>
      </c>
      <c r="I19" s="733">
        <v>1066960.9099999999</v>
      </c>
      <c r="J19" s="803">
        <v>0.29768455483630718</v>
      </c>
      <c r="K19" s="733">
        <v>761</v>
      </c>
      <c r="L19" s="803">
        <v>0.3126540673788003</v>
      </c>
      <c r="M19" s="733" t="s">
        <v>600</v>
      </c>
      <c r="N19" s="270"/>
    </row>
    <row r="20" spans="1:14" ht="14.4" customHeight="1" x14ac:dyDescent="0.3">
      <c r="A20" s="729" t="s">
        <v>583</v>
      </c>
      <c r="B20" s="730" t="s">
        <v>583</v>
      </c>
      <c r="C20" s="733" t="s">
        <v>583</v>
      </c>
      <c r="D20" s="733" t="s">
        <v>583</v>
      </c>
      <c r="E20" s="733" t="s">
        <v>583</v>
      </c>
      <c r="F20" s="803" t="s">
        <v>583</v>
      </c>
      <c r="G20" s="733" t="s">
        <v>583</v>
      </c>
      <c r="H20" s="803" t="s">
        <v>583</v>
      </c>
      <c r="I20" s="733" t="s">
        <v>583</v>
      </c>
      <c r="J20" s="803" t="s">
        <v>583</v>
      </c>
      <c r="K20" s="733" t="s">
        <v>583</v>
      </c>
      <c r="L20" s="803" t="s">
        <v>583</v>
      </c>
      <c r="M20" s="733" t="s">
        <v>601</v>
      </c>
      <c r="N20" s="270"/>
    </row>
    <row r="21" spans="1:14" ht="14.4" customHeight="1" x14ac:dyDescent="0.3">
      <c r="A21" s="729" t="s">
        <v>1212</v>
      </c>
      <c r="B21" s="730" t="s">
        <v>1205</v>
      </c>
      <c r="C21" s="733">
        <v>57345.150000000023</v>
      </c>
      <c r="D21" s="733">
        <v>181</v>
      </c>
      <c r="E21" s="733">
        <v>43721.440000000024</v>
      </c>
      <c r="F21" s="803">
        <v>0.76242611624522749</v>
      </c>
      <c r="G21" s="733">
        <v>142</v>
      </c>
      <c r="H21" s="803">
        <v>0.78453038674033149</v>
      </c>
      <c r="I21" s="733">
        <v>13623.710000000003</v>
      </c>
      <c r="J21" s="803">
        <v>0.23757388375477259</v>
      </c>
      <c r="K21" s="733">
        <v>39</v>
      </c>
      <c r="L21" s="803">
        <v>0.21546961325966851</v>
      </c>
      <c r="M21" s="733" t="s">
        <v>1</v>
      </c>
      <c r="N21" s="270"/>
    </row>
    <row r="22" spans="1:14" ht="14.4" customHeight="1" x14ac:dyDescent="0.3">
      <c r="A22" s="729" t="s">
        <v>1212</v>
      </c>
      <c r="B22" s="730" t="s">
        <v>1206</v>
      </c>
      <c r="C22" s="733">
        <v>0</v>
      </c>
      <c r="D22" s="733">
        <v>2</v>
      </c>
      <c r="E22" s="733">
        <v>0</v>
      </c>
      <c r="F22" s="803" t="s">
        <v>583</v>
      </c>
      <c r="G22" s="733">
        <v>1</v>
      </c>
      <c r="H22" s="803">
        <v>0.5</v>
      </c>
      <c r="I22" s="733">
        <v>0</v>
      </c>
      <c r="J22" s="803" t="s">
        <v>583</v>
      </c>
      <c r="K22" s="733">
        <v>1</v>
      </c>
      <c r="L22" s="803">
        <v>0.5</v>
      </c>
      <c r="M22" s="733" t="s">
        <v>1</v>
      </c>
      <c r="N22" s="270"/>
    </row>
    <row r="23" spans="1:14" ht="14.4" customHeight="1" x14ac:dyDescent="0.3">
      <c r="A23" s="729" t="s">
        <v>1212</v>
      </c>
      <c r="B23" s="730" t="s">
        <v>1207</v>
      </c>
      <c r="C23" s="733">
        <v>72249.87</v>
      </c>
      <c r="D23" s="733">
        <v>13</v>
      </c>
      <c r="E23" s="733">
        <v>46241.68</v>
      </c>
      <c r="F23" s="803">
        <v>0.6400244041961598</v>
      </c>
      <c r="G23" s="733">
        <v>3</v>
      </c>
      <c r="H23" s="803">
        <v>0.23076923076923078</v>
      </c>
      <c r="I23" s="733">
        <v>26008.190000000002</v>
      </c>
      <c r="J23" s="803">
        <v>0.35997559580384025</v>
      </c>
      <c r="K23" s="733">
        <v>10</v>
      </c>
      <c r="L23" s="803">
        <v>0.76923076923076927</v>
      </c>
      <c r="M23" s="733" t="s">
        <v>1</v>
      </c>
      <c r="N23" s="270"/>
    </row>
    <row r="24" spans="1:14" ht="14.4" customHeight="1" x14ac:dyDescent="0.3">
      <c r="A24" s="729" t="s">
        <v>1212</v>
      </c>
      <c r="B24" s="730" t="s">
        <v>1213</v>
      </c>
      <c r="C24" s="733">
        <v>129595.02000000002</v>
      </c>
      <c r="D24" s="733">
        <v>196</v>
      </c>
      <c r="E24" s="733">
        <v>89963.120000000024</v>
      </c>
      <c r="F24" s="803">
        <v>0.69418655130420914</v>
      </c>
      <c r="G24" s="733">
        <v>146</v>
      </c>
      <c r="H24" s="803">
        <v>0.74489795918367352</v>
      </c>
      <c r="I24" s="733">
        <v>39631.900000000009</v>
      </c>
      <c r="J24" s="803">
        <v>0.30581344869579097</v>
      </c>
      <c r="K24" s="733">
        <v>50</v>
      </c>
      <c r="L24" s="803">
        <v>0.25510204081632654</v>
      </c>
      <c r="M24" s="733" t="s">
        <v>600</v>
      </c>
      <c r="N24" s="270"/>
    </row>
    <row r="25" spans="1:14" ht="14.4" customHeight="1" x14ac:dyDescent="0.3">
      <c r="A25" s="729" t="s">
        <v>583</v>
      </c>
      <c r="B25" s="730" t="s">
        <v>583</v>
      </c>
      <c r="C25" s="733" t="s">
        <v>583</v>
      </c>
      <c r="D25" s="733" t="s">
        <v>583</v>
      </c>
      <c r="E25" s="733" t="s">
        <v>583</v>
      </c>
      <c r="F25" s="803" t="s">
        <v>583</v>
      </c>
      <c r="G25" s="733" t="s">
        <v>583</v>
      </c>
      <c r="H25" s="803" t="s">
        <v>583</v>
      </c>
      <c r="I25" s="733" t="s">
        <v>583</v>
      </c>
      <c r="J25" s="803" t="s">
        <v>583</v>
      </c>
      <c r="K25" s="733" t="s">
        <v>583</v>
      </c>
      <c r="L25" s="803" t="s">
        <v>583</v>
      </c>
      <c r="M25" s="733" t="s">
        <v>601</v>
      </c>
      <c r="N25" s="270"/>
    </row>
    <row r="26" spans="1:14" ht="14.4" customHeight="1" x14ac:dyDescent="0.3">
      <c r="A26" s="729" t="s">
        <v>1214</v>
      </c>
      <c r="B26" s="730" t="s">
        <v>1205</v>
      </c>
      <c r="C26" s="733">
        <v>574624.78</v>
      </c>
      <c r="D26" s="733">
        <v>452</v>
      </c>
      <c r="E26" s="733">
        <v>310991.15000000002</v>
      </c>
      <c r="F26" s="803">
        <v>0.54120734229387046</v>
      </c>
      <c r="G26" s="733">
        <v>244</v>
      </c>
      <c r="H26" s="803">
        <v>0.53982300884955747</v>
      </c>
      <c r="I26" s="733">
        <v>263633.62999999995</v>
      </c>
      <c r="J26" s="803">
        <v>0.45879265770612943</v>
      </c>
      <c r="K26" s="733">
        <v>208</v>
      </c>
      <c r="L26" s="803">
        <v>0.46017699115044247</v>
      </c>
      <c r="M26" s="733" t="s">
        <v>1</v>
      </c>
      <c r="N26" s="270"/>
    </row>
    <row r="27" spans="1:14" ht="14.4" customHeight="1" x14ac:dyDescent="0.3">
      <c r="A27" s="729" t="s">
        <v>1214</v>
      </c>
      <c r="B27" s="730" t="s">
        <v>1206</v>
      </c>
      <c r="C27" s="733">
        <v>0</v>
      </c>
      <c r="D27" s="733">
        <v>10</v>
      </c>
      <c r="E27" s="733">
        <v>0</v>
      </c>
      <c r="F27" s="803" t="s">
        <v>583</v>
      </c>
      <c r="G27" s="733">
        <v>6</v>
      </c>
      <c r="H27" s="803">
        <v>0.6</v>
      </c>
      <c r="I27" s="733">
        <v>0</v>
      </c>
      <c r="J27" s="803" t="s">
        <v>583</v>
      </c>
      <c r="K27" s="733">
        <v>4</v>
      </c>
      <c r="L27" s="803">
        <v>0.4</v>
      </c>
      <c r="M27" s="733" t="s">
        <v>1</v>
      </c>
      <c r="N27" s="270"/>
    </row>
    <row r="28" spans="1:14" ht="14.4" customHeight="1" x14ac:dyDescent="0.3">
      <c r="A28" s="729" t="s">
        <v>1214</v>
      </c>
      <c r="B28" s="730" t="s">
        <v>1207</v>
      </c>
      <c r="C28" s="733">
        <v>272014.54000000004</v>
      </c>
      <c r="D28" s="733">
        <v>22</v>
      </c>
      <c r="E28" s="733">
        <v>164262.46000000002</v>
      </c>
      <c r="F28" s="803">
        <v>0.60387382233317377</v>
      </c>
      <c r="G28" s="733">
        <v>11</v>
      </c>
      <c r="H28" s="803">
        <v>0.5</v>
      </c>
      <c r="I28" s="733">
        <v>107752.07999999999</v>
      </c>
      <c r="J28" s="803">
        <v>0.39612617766682612</v>
      </c>
      <c r="K28" s="733">
        <v>11</v>
      </c>
      <c r="L28" s="803">
        <v>0.5</v>
      </c>
      <c r="M28" s="733" t="s">
        <v>1</v>
      </c>
      <c r="N28" s="270"/>
    </row>
    <row r="29" spans="1:14" ht="14.4" customHeight="1" x14ac:dyDescent="0.3">
      <c r="A29" s="729" t="s">
        <v>1214</v>
      </c>
      <c r="B29" s="730" t="s">
        <v>1215</v>
      </c>
      <c r="C29" s="733">
        <v>846639.32000000007</v>
      </c>
      <c r="D29" s="733">
        <v>484</v>
      </c>
      <c r="E29" s="733">
        <v>475253.61000000004</v>
      </c>
      <c r="F29" s="803">
        <v>0.56134129229906304</v>
      </c>
      <c r="G29" s="733">
        <v>261</v>
      </c>
      <c r="H29" s="803">
        <v>0.53925619834710747</v>
      </c>
      <c r="I29" s="733">
        <v>371385.70999999996</v>
      </c>
      <c r="J29" s="803">
        <v>0.43865870770093685</v>
      </c>
      <c r="K29" s="733">
        <v>223</v>
      </c>
      <c r="L29" s="803">
        <v>0.46074380165289258</v>
      </c>
      <c r="M29" s="733" t="s">
        <v>600</v>
      </c>
      <c r="N29" s="270"/>
    </row>
    <row r="30" spans="1:14" ht="14.4" customHeight="1" x14ac:dyDescent="0.3">
      <c r="A30" s="729" t="s">
        <v>583</v>
      </c>
      <c r="B30" s="730" t="s">
        <v>583</v>
      </c>
      <c r="C30" s="733" t="s">
        <v>583</v>
      </c>
      <c r="D30" s="733" t="s">
        <v>583</v>
      </c>
      <c r="E30" s="733" t="s">
        <v>583</v>
      </c>
      <c r="F30" s="803" t="s">
        <v>583</v>
      </c>
      <c r="G30" s="733" t="s">
        <v>583</v>
      </c>
      <c r="H30" s="803" t="s">
        <v>583</v>
      </c>
      <c r="I30" s="733" t="s">
        <v>583</v>
      </c>
      <c r="J30" s="803" t="s">
        <v>583</v>
      </c>
      <c r="K30" s="733" t="s">
        <v>583</v>
      </c>
      <c r="L30" s="803" t="s">
        <v>583</v>
      </c>
      <c r="M30" s="733" t="s">
        <v>601</v>
      </c>
      <c r="N30" s="270"/>
    </row>
    <row r="31" spans="1:14" ht="14.4" customHeight="1" x14ac:dyDescent="0.3">
      <c r="A31" s="729" t="s">
        <v>581</v>
      </c>
      <c r="B31" s="730" t="s">
        <v>1216</v>
      </c>
      <c r="C31" s="733">
        <v>4604364.6600000029</v>
      </c>
      <c r="D31" s="733">
        <v>3247</v>
      </c>
      <c r="E31" s="733">
        <v>3117756.4000000032</v>
      </c>
      <c r="F31" s="803">
        <v>0.67713064238487164</v>
      </c>
      <c r="G31" s="733">
        <v>2177</v>
      </c>
      <c r="H31" s="803">
        <v>0.67046504465660606</v>
      </c>
      <c r="I31" s="733">
        <v>1486608.2599999998</v>
      </c>
      <c r="J31" s="803">
        <v>0.32286935761512836</v>
      </c>
      <c r="K31" s="733">
        <v>1070</v>
      </c>
      <c r="L31" s="803">
        <v>0.32953495534339389</v>
      </c>
      <c r="M31" s="733" t="s">
        <v>596</v>
      </c>
      <c r="N31" s="270"/>
    </row>
    <row r="32" spans="1:14" ht="14.4" customHeight="1" x14ac:dyDescent="0.3">
      <c r="A32" s="804" t="s">
        <v>301</v>
      </c>
    </row>
    <row r="33" spans="1:1" ht="14.4" customHeight="1" x14ac:dyDescent="0.3">
      <c r="A33" s="805" t="s">
        <v>1217</v>
      </c>
    </row>
    <row r="34" spans="1:1" ht="14.4" customHeight="1" x14ac:dyDescent="0.3">
      <c r="A34" s="804" t="s">
        <v>1218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1219</v>
      </c>
      <c r="B5" s="797">
        <v>730588.98</v>
      </c>
      <c r="C5" s="741">
        <v>1</v>
      </c>
      <c r="D5" s="810">
        <v>257</v>
      </c>
      <c r="E5" s="813" t="s">
        <v>1219</v>
      </c>
      <c r="F5" s="797">
        <v>542215.44999999995</v>
      </c>
      <c r="G5" s="765">
        <v>0.7421620977639164</v>
      </c>
      <c r="H5" s="745">
        <v>170</v>
      </c>
      <c r="I5" s="788">
        <v>0.66147859922178986</v>
      </c>
      <c r="J5" s="816">
        <v>188373.52999999997</v>
      </c>
      <c r="K5" s="765">
        <v>0.25783790223608349</v>
      </c>
      <c r="L5" s="745">
        <v>87</v>
      </c>
      <c r="M5" s="788">
        <v>0.33852140077821014</v>
      </c>
    </row>
    <row r="6" spans="1:13" ht="14.4" customHeight="1" x14ac:dyDescent="0.3">
      <c r="A6" s="807" t="s">
        <v>1220</v>
      </c>
      <c r="B6" s="798">
        <v>111228.22999999998</v>
      </c>
      <c r="C6" s="748">
        <v>1</v>
      </c>
      <c r="D6" s="811">
        <v>103</v>
      </c>
      <c r="E6" s="814" t="s">
        <v>1220</v>
      </c>
      <c r="F6" s="798">
        <v>37930.799999999996</v>
      </c>
      <c r="G6" s="766">
        <v>0.34101774342718572</v>
      </c>
      <c r="H6" s="752">
        <v>68</v>
      </c>
      <c r="I6" s="789">
        <v>0.66019417475728159</v>
      </c>
      <c r="J6" s="817">
        <v>73297.429999999993</v>
      </c>
      <c r="K6" s="766">
        <v>0.6589822565728144</v>
      </c>
      <c r="L6" s="752">
        <v>35</v>
      </c>
      <c r="M6" s="789">
        <v>0.33980582524271846</v>
      </c>
    </row>
    <row r="7" spans="1:13" ht="14.4" customHeight="1" x14ac:dyDescent="0.3">
      <c r="A7" s="807" t="s">
        <v>1221</v>
      </c>
      <c r="B7" s="798">
        <v>748.18000000000006</v>
      </c>
      <c r="C7" s="748">
        <v>1</v>
      </c>
      <c r="D7" s="811">
        <v>6</v>
      </c>
      <c r="E7" s="814" t="s">
        <v>1221</v>
      </c>
      <c r="F7" s="798">
        <v>620.56000000000006</v>
      </c>
      <c r="G7" s="766">
        <v>0.82942607393942636</v>
      </c>
      <c r="H7" s="752">
        <v>4</v>
      </c>
      <c r="I7" s="789">
        <v>0.66666666666666663</v>
      </c>
      <c r="J7" s="817">
        <v>127.62</v>
      </c>
      <c r="K7" s="766">
        <v>0.17057392606057364</v>
      </c>
      <c r="L7" s="752">
        <v>2</v>
      </c>
      <c r="M7" s="789">
        <v>0.33333333333333331</v>
      </c>
    </row>
    <row r="8" spans="1:13" ht="14.4" customHeight="1" x14ac:dyDescent="0.3">
      <c r="A8" s="807" t="s">
        <v>1222</v>
      </c>
      <c r="B8" s="798">
        <v>132239.08000000002</v>
      </c>
      <c r="C8" s="748">
        <v>1</v>
      </c>
      <c r="D8" s="811">
        <v>202</v>
      </c>
      <c r="E8" s="814" t="s">
        <v>1222</v>
      </c>
      <c r="F8" s="798">
        <v>89830.340000000026</v>
      </c>
      <c r="G8" s="766">
        <v>0.67930251783360873</v>
      </c>
      <c r="H8" s="752">
        <v>153</v>
      </c>
      <c r="I8" s="789">
        <v>0.75742574257425743</v>
      </c>
      <c r="J8" s="817">
        <v>42408.739999999991</v>
      </c>
      <c r="K8" s="766">
        <v>0.32069748216639127</v>
      </c>
      <c r="L8" s="752">
        <v>49</v>
      </c>
      <c r="M8" s="789">
        <v>0.24257425742574257</v>
      </c>
    </row>
    <row r="9" spans="1:13" ht="14.4" customHeight="1" x14ac:dyDescent="0.3">
      <c r="A9" s="807" t="s">
        <v>1223</v>
      </c>
      <c r="B9" s="798">
        <v>139414.38</v>
      </c>
      <c r="C9" s="748">
        <v>1</v>
      </c>
      <c r="D9" s="811">
        <v>126</v>
      </c>
      <c r="E9" s="814" t="s">
        <v>1223</v>
      </c>
      <c r="F9" s="798">
        <v>111202.16</v>
      </c>
      <c r="G9" s="766">
        <v>0.79763766119391699</v>
      </c>
      <c r="H9" s="752">
        <v>90</v>
      </c>
      <c r="I9" s="789">
        <v>0.7142857142857143</v>
      </c>
      <c r="J9" s="817">
        <v>28212.22</v>
      </c>
      <c r="K9" s="766">
        <v>0.20236233880608298</v>
      </c>
      <c r="L9" s="752">
        <v>36</v>
      </c>
      <c r="M9" s="789">
        <v>0.2857142857142857</v>
      </c>
    </row>
    <row r="10" spans="1:13" ht="14.4" customHeight="1" x14ac:dyDescent="0.3">
      <c r="A10" s="807" t="s">
        <v>1224</v>
      </c>
      <c r="B10" s="798">
        <v>21090.679999999997</v>
      </c>
      <c r="C10" s="748">
        <v>1</v>
      </c>
      <c r="D10" s="811">
        <v>45</v>
      </c>
      <c r="E10" s="814" t="s">
        <v>1224</v>
      </c>
      <c r="F10" s="798">
        <v>17881.959999999995</v>
      </c>
      <c r="G10" s="766">
        <v>0.84786076124619969</v>
      </c>
      <c r="H10" s="752">
        <v>31</v>
      </c>
      <c r="I10" s="789">
        <v>0.68888888888888888</v>
      </c>
      <c r="J10" s="817">
        <v>3208.7200000000003</v>
      </c>
      <c r="K10" s="766">
        <v>0.15213923875380028</v>
      </c>
      <c r="L10" s="752">
        <v>14</v>
      </c>
      <c r="M10" s="789">
        <v>0.31111111111111112</v>
      </c>
    </row>
    <row r="11" spans="1:13" ht="14.4" customHeight="1" x14ac:dyDescent="0.3">
      <c r="A11" s="807" t="s">
        <v>1225</v>
      </c>
      <c r="B11" s="798">
        <v>49192.720000000008</v>
      </c>
      <c r="C11" s="748">
        <v>1</v>
      </c>
      <c r="D11" s="811">
        <v>82</v>
      </c>
      <c r="E11" s="814" t="s">
        <v>1225</v>
      </c>
      <c r="F11" s="798">
        <v>35196.880000000005</v>
      </c>
      <c r="G11" s="766">
        <v>0.71548960903158021</v>
      </c>
      <c r="H11" s="752">
        <v>57</v>
      </c>
      <c r="I11" s="789">
        <v>0.69512195121951215</v>
      </c>
      <c r="J11" s="817">
        <v>13995.840000000002</v>
      </c>
      <c r="K11" s="766">
        <v>0.28451039096841974</v>
      </c>
      <c r="L11" s="752">
        <v>25</v>
      </c>
      <c r="M11" s="789">
        <v>0.3048780487804878</v>
      </c>
    </row>
    <row r="12" spans="1:13" ht="14.4" customHeight="1" x14ac:dyDescent="0.3">
      <c r="A12" s="807" t="s">
        <v>1226</v>
      </c>
      <c r="B12" s="798">
        <v>41278.570000000014</v>
      </c>
      <c r="C12" s="748">
        <v>1</v>
      </c>
      <c r="D12" s="811">
        <v>76</v>
      </c>
      <c r="E12" s="814" t="s">
        <v>1226</v>
      </c>
      <c r="F12" s="798">
        <v>30607.520000000011</v>
      </c>
      <c r="G12" s="766">
        <v>0.74148692650932435</v>
      </c>
      <c r="H12" s="752">
        <v>49</v>
      </c>
      <c r="I12" s="789">
        <v>0.64473684210526316</v>
      </c>
      <c r="J12" s="817">
        <v>10671.050000000001</v>
      </c>
      <c r="K12" s="766">
        <v>0.25851307349067559</v>
      </c>
      <c r="L12" s="752">
        <v>27</v>
      </c>
      <c r="M12" s="789">
        <v>0.35526315789473684</v>
      </c>
    </row>
    <row r="13" spans="1:13" ht="14.4" customHeight="1" x14ac:dyDescent="0.3">
      <c r="A13" s="807" t="s">
        <v>1227</v>
      </c>
      <c r="B13" s="798">
        <v>269659.68999999994</v>
      </c>
      <c r="C13" s="748">
        <v>1</v>
      </c>
      <c r="D13" s="811">
        <v>192</v>
      </c>
      <c r="E13" s="814" t="s">
        <v>1227</v>
      </c>
      <c r="F13" s="798">
        <v>158358.36999999997</v>
      </c>
      <c r="G13" s="766">
        <v>0.58725265908300939</v>
      </c>
      <c r="H13" s="752">
        <v>134</v>
      </c>
      <c r="I13" s="789">
        <v>0.69791666666666663</v>
      </c>
      <c r="J13" s="817">
        <v>111301.31999999999</v>
      </c>
      <c r="K13" s="766">
        <v>0.41274734091699067</v>
      </c>
      <c r="L13" s="752">
        <v>58</v>
      </c>
      <c r="M13" s="789">
        <v>0.30208333333333331</v>
      </c>
    </row>
    <row r="14" spans="1:13" ht="14.4" customHeight="1" x14ac:dyDescent="0.3">
      <c r="A14" s="807" t="s">
        <v>1228</v>
      </c>
      <c r="B14" s="798">
        <v>851262.93999999971</v>
      </c>
      <c r="C14" s="748">
        <v>1</v>
      </c>
      <c r="D14" s="811">
        <v>366</v>
      </c>
      <c r="E14" s="814" t="s">
        <v>1228</v>
      </c>
      <c r="F14" s="798">
        <v>714747.68999999971</v>
      </c>
      <c r="G14" s="766">
        <v>0.83963210004185074</v>
      </c>
      <c r="H14" s="752">
        <v>300</v>
      </c>
      <c r="I14" s="789">
        <v>0.81967213114754101</v>
      </c>
      <c r="J14" s="817">
        <v>136515.25</v>
      </c>
      <c r="K14" s="766">
        <v>0.16036789995814929</v>
      </c>
      <c r="L14" s="752">
        <v>66</v>
      </c>
      <c r="M14" s="789">
        <v>0.18032786885245902</v>
      </c>
    </row>
    <row r="15" spans="1:13" ht="14.4" customHeight="1" x14ac:dyDescent="0.3">
      <c r="A15" s="807" t="s">
        <v>1229</v>
      </c>
      <c r="B15" s="798">
        <v>16928.980000000003</v>
      </c>
      <c r="C15" s="748">
        <v>1</v>
      </c>
      <c r="D15" s="811">
        <v>72</v>
      </c>
      <c r="E15" s="814" t="s">
        <v>1229</v>
      </c>
      <c r="F15" s="798">
        <v>10589.200000000003</v>
      </c>
      <c r="G15" s="766">
        <v>0.62550726623813135</v>
      </c>
      <c r="H15" s="752">
        <v>42</v>
      </c>
      <c r="I15" s="789">
        <v>0.58333333333333337</v>
      </c>
      <c r="J15" s="817">
        <v>6339.7800000000007</v>
      </c>
      <c r="K15" s="766">
        <v>0.37449273376186865</v>
      </c>
      <c r="L15" s="752">
        <v>30</v>
      </c>
      <c r="M15" s="789">
        <v>0.41666666666666669</v>
      </c>
    </row>
    <row r="16" spans="1:13" ht="14.4" customHeight="1" x14ac:dyDescent="0.3">
      <c r="A16" s="807" t="s">
        <v>1230</v>
      </c>
      <c r="B16" s="798">
        <v>495836.67999999993</v>
      </c>
      <c r="C16" s="748">
        <v>1</v>
      </c>
      <c r="D16" s="811">
        <v>342</v>
      </c>
      <c r="E16" s="814" t="s">
        <v>1230</v>
      </c>
      <c r="F16" s="798">
        <v>308105.76</v>
      </c>
      <c r="G16" s="766">
        <v>0.62138557397568905</v>
      </c>
      <c r="H16" s="752">
        <v>221</v>
      </c>
      <c r="I16" s="789">
        <v>0.64619883040935677</v>
      </c>
      <c r="J16" s="817">
        <v>187730.91999999995</v>
      </c>
      <c r="K16" s="766">
        <v>0.378614426024311</v>
      </c>
      <c r="L16" s="752">
        <v>121</v>
      </c>
      <c r="M16" s="789">
        <v>0.35380116959064328</v>
      </c>
    </row>
    <row r="17" spans="1:13" ht="14.4" customHeight="1" x14ac:dyDescent="0.3">
      <c r="A17" s="807" t="s">
        <v>1231</v>
      </c>
      <c r="B17" s="798">
        <v>10870.63</v>
      </c>
      <c r="C17" s="748">
        <v>1</v>
      </c>
      <c r="D17" s="811">
        <v>50</v>
      </c>
      <c r="E17" s="814" t="s">
        <v>1231</v>
      </c>
      <c r="F17" s="798">
        <v>8371.31</v>
      </c>
      <c r="G17" s="766">
        <v>0.7700850824653217</v>
      </c>
      <c r="H17" s="752">
        <v>32</v>
      </c>
      <c r="I17" s="789">
        <v>0.64</v>
      </c>
      <c r="J17" s="817">
        <v>2499.3200000000002</v>
      </c>
      <c r="K17" s="766">
        <v>0.22991491753467833</v>
      </c>
      <c r="L17" s="752">
        <v>18</v>
      </c>
      <c r="M17" s="789">
        <v>0.36</v>
      </c>
    </row>
    <row r="18" spans="1:13" ht="14.4" customHeight="1" x14ac:dyDescent="0.3">
      <c r="A18" s="807" t="s">
        <v>1232</v>
      </c>
      <c r="B18" s="798">
        <v>3692.1600000000003</v>
      </c>
      <c r="C18" s="748">
        <v>1</v>
      </c>
      <c r="D18" s="811">
        <v>4</v>
      </c>
      <c r="E18" s="814" t="s">
        <v>1232</v>
      </c>
      <c r="F18" s="798">
        <v>3692.1600000000003</v>
      </c>
      <c r="G18" s="766">
        <v>1</v>
      </c>
      <c r="H18" s="752">
        <v>4</v>
      </c>
      <c r="I18" s="789">
        <v>1</v>
      </c>
      <c r="J18" s="817"/>
      <c r="K18" s="766">
        <v>0</v>
      </c>
      <c r="L18" s="752"/>
      <c r="M18" s="789">
        <v>0</v>
      </c>
    </row>
    <row r="19" spans="1:13" ht="14.4" customHeight="1" x14ac:dyDescent="0.3">
      <c r="A19" s="807" t="s">
        <v>1233</v>
      </c>
      <c r="B19" s="798">
        <v>401505.06999999995</v>
      </c>
      <c r="C19" s="748">
        <v>1</v>
      </c>
      <c r="D19" s="811">
        <v>321</v>
      </c>
      <c r="E19" s="814" t="s">
        <v>1233</v>
      </c>
      <c r="F19" s="798">
        <v>248693.31999999995</v>
      </c>
      <c r="G19" s="766">
        <v>0.61940268898721496</v>
      </c>
      <c r="H19" s="752">
        <v>210</v>
      </c>
      <c r="I19" s="789">
        <v>0.65420560747663548</v>
      </c>
      <c r="J19" s="817">
        <v>152811.74999999997</v>
      </c>
      <c r="K19" s="766">
        <v>0.38059731101278493</v>
      </c>
      <c r="L19" s="752">
        <v>111</v>
      </c>
      <c r="M19" s="789">
        <v>0.34579439252336447</v>
      </c>
    </row>
    <row r="20" spans="1:13" ht="14.4" customHeight="1" x14ac:dyDescent="0.3">
      <c r="A20" s="807" t="s">
        <v>1234</v>
      </c>
      <c r="B20" s="798">
        <v>8991.35</v>
      </c>
      <c r="C20" s="748">
        <v>1</v>
      </c>
      <c r="D20" s="811">
        <v>17</v>
      </c>
      <c r="E20" s="814" t="s">
        <v>1234</v>
      </c>
      <c r="F20" s="798">
        <v>8090.380000000001</v>
      </c>
      <c r="G20" s="766">
        <v>0.89979591496271427</v>
      </c>
      <c r="H20" s="752">
        <v>11</v>
      </c>
      <c r="I20" s="789">
        <v>0.6470588235294118</v>
      </c>
      <c r="J20" s="817">
        <v>900.97</v>
      </c>
      <c r="K20" s="766">
        <v>0.10020408503728584</v>
      </c>
      <c r="L20" s="752">
        <v>6</v>
      </c>
      <c r="M20" s="789">
        <v>0.35294117647058826</v>
      </c>
    </row>
    <row r="21" spans="1:13" ht="14.4" customHeight="1" x14ac:dyDescent="0.3">
      <c r="A21" s="807" t="s">
        <v>1235</v>
      </c>
      <c r="B21" s="798">
        <v>68156.040000000008</v>
      </c>
      <c r="C21" s="748">
        <v>1</v>
      </c>
      <c r="D21" s="811">
        <v>83</v>
      </c>
      <c r="E21" s="814" t="s">
        <v>1235</v>
      </c>
      <c r="F21" s="798">
        <v>22062.68</v>
      </c>
      <c r="G21" s="766">
        <v>0.32370836099045658</v>
      </c>
      <c r="H21" s="752">
        <v>36</v>
      </c>
      <c r="I21" s="789">
        <v>0.43373493975903615</v>
      </c>
      <c r="J21" s="817">
        <v>46093.36</v>
      </c>
      <c r="K21" s="766">
        <v>0.67629163900954337</v>
      </c>
      <c r="L21" s="752">
        <v>47</v>
      </c>
      <c r="M21" s="789">
        <v>0.5662650602409639</v>
      </c>
    </row>
    <row r="22" spans="1:13" ht="14.4" customHeight="1" x14ac:dyDescent="0.3">
      <c r="A22" s="807" t="s">
        <v>1236</v>
      </c>
      <c r="B22" s="798">
        <v>40239.61</v>
      </c>
      <c r="C22" s="748">
        <v>1</v>
      </c>
      <c r="D22" s="811">
        <v>68</v>
      </c>
      <c r="E22" s="814" t="s">
        <v>1236</v>
      </c>
      <c r="F22" s="798">
        <v>34534.910000000003</v>
      </c>
      <c r="G22" s="766">
        <v>0.85823172739497233</v>
      </c>
      <c r="H22" s="752">
        <v>46</v>
      </c>
      <c r="I22" s="789">
        <v>0.67647058823529416</v>
      </c>
      <c r="J22" s="817">
        <v>5704.7000000000007</v>
      </c>
      <c r="K22" s="766">
        <v>0.14176827260502775</v>
      </c>
      <c r="L22" s="752">
        <v>22</v>
      </c>
      <c r="M22" s="789">
        <v>0.3235294117647059</v>
      </c>
    </row>
    <row r="23" spans="1:13" ht="14.4" customHeight="1" x14ac:dyDescent="0.3">
      <c r="A23" s="807" t="s">
        <v>1237</v>
      </c>
      <c r="B23" s="798">
        <v>133542.91</v>
      </c>
      <c r="C23" s="748">
        <v>1</v>
      </c>
      <c r="D23" s="811">
        <v>114</v>
      </c>
      <c r="E23" s="814" t="s">
        <v>1237</v>
      </c>
      <c r="F23" s="798">
        <v>103340.38</v>
      </c>
      <c r="G23" s="766">
        <v>0.77383651442072066</v>
      </c>
      <c r="H23" s="752">
        <v>73</v>
      </c>
      <c r="I23" s="789">
        <v>0.64035087719298245</v>
      </c>
      <c r="J23" s="817">
        <v>30202.530000000006</v>
      </c>
      <c r="K23" s="766">
        <v>0.2261634855792794</v>
      </c>
      <c r="L23" s="752">
        <v>41</v>
      </c>
      <c r="M23" s="789">
        <v>0.35964912280701755</v>
      </c>
    </row>
    <row r="24" spans="1:13" ht="14.4" customHeight="1" x14ac:dyDescent="0.3">
      <c r="A24" s="807" t="s">
        <v>1238</v>
      </c>
      <c r="B24" s="798">
        <v>237241.22999999998</v>
      </c>
      <c r="C24" s="748">
        <v>1</v>
      </c>
      <c r="D24" s="811">
        <v>165</v>
      </c>
      <c r="E24" s="814" t="s">
        <v>1238</v>
      </c>
      <c r="F24" s="798">
        <v>160171.82999999999</v>
      </c>
      <c r="G24" s="766">
        <v>0.67514331298990482</v>
      </c>
      <c r="H24" s="752">
        <v>123</v>
      </c>
      <c r="I24" s="789">
        <v>0.74545454545454548</v>
      </c>
      <c r="J24" s="817">
        <v>77069.399999999994</v>
      </c>
      <c r="K24" s="766">
        <v>0.32485668701009518</v>
      </c>
      <c r="L24" s="752">
        <v>42</v>
      </c>
      <c r="M24" s="789">
        <v>0.25454545454545452</v>
      </c>
    </row>
    <row r="25" spans="1:13" ht="14.4" customHeight="1" x14ac:dyDescent="0.3">
      <c r="A25" s="807" t="s">
        <v>1239</v>
      </c>
      <c r="B25" s="798">
        <v>822051.48</v>
      </c>
      <c r="C25" s="748">
        <v>1</v>
      </c>
      <c r="D25" s="811">
        <v>506</v>
      </c>
      <c r="E25" s="814" t="s">
        <v>1239</v>
      </c>
      <c r="F25" s="798">
        <v>459013.24999999994</v>
      </c>
      <c r="G25" s="766">
        <v>0.55837531002316299</v>
      </c>
      <c r="H25" s="752">
        <v>289</v>
      </c>
      <c r="I25" s="789">
        <v>0.57114624505928857</v>
      </c>
      <c r="J25" s="817">
        <v>363038.23</v>
      </c>
      <c r="K25" s="766">
        <v>0.44162468997683696</v>
      </c>
      <c r="L25" s="752">
        <v>217</v>
      </c>
      <c r="M25" s="789">
        <v>0.42885375494071148</v>
      </c>
    </row>
    <row r="26" spans="1:13" ht="14.4" customHeight="1" x14ac:dyDescent="0.3">
      <c r="A26" s="807" t="s">
        <v>1240</v>
      </c>
      <c r="B26" s="798">
        <v>913.68</v>
      </c>
      <c r="C26" s="748">
        <v>1</v>
      </c>
      <c r="D26" s="811">
        <v>1</v>
      </c>
      <c r="E26" s="814" t="s">
        <v>1240</v>
      </c>
      <c r="F26" s="798">
        <v>913.68</v>
      </c>
      <c r="G26" s="766">
        <v>1</v>
      </c>
      <c r="H26" s="752">
        <v>1</v>
      </c>
      <c r="I26" s="789">
        <v>1</v>
      </c>
      <c r="J26" s="817"/>
      <c r="K26" s="766">
        <v>0</v>
      </c>
      <c r="L26" s="752"/>
      <c r="M26" s="789">
        <v>0</v>
      </c>
    </row>
    <row r="27" spans="1:13" ht="14.4" customHeight="1" thickBot="1" x14ac:dyDescent="0.35">
      <c r="A27" s="808" t="s">
        <v>1241</v>
      </c>
      <c r="B27" s="799">
        <v>17691.39</v>
      </c>
      <c r="C27" s="755">
        <v>1</v>
      </c>
      <c r="D27" s="812">
        <v>49</v>
      </c>
      <c r="E27" s="815" t="s">
        <v>1241</v>
      </c>
      <c r="F27" s="799">
        <v>11585.810000000001</v>
      </c>
      <c r="G27" s="767">
        <v>0.65488409898826505</v>
      </c>
      <c r="H27" s="759">
        <v>33</v>
      </c>
      <c r="I27" s="790">
        <v>0.67346938775510201</v>
      </c>
      <c r="J27" s="818">
        <v>6105.58</v>
      </c>
      <c r="K27" s="767">
        <v>0.34511590101173512</v>
      </c>
      <c r="L27" s="759">
        <v>16</v>
      </c>
      <c r="M27" s="790">
        <v>0.32653061224489793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4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2736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4604364.6599999992</v>
      </c>
      <c r="N3" s="70">
        <f>SUBTOTAL(9,N7:N1048576)</f>
        <v>8859</v>
      </c>
      <c r="O3" s="70">
        <f>SUBTOTAL(9,O7:O1048576)</f>
        <v>3247</v>
      </c>
      <c r="P3" s="70">
        <f>SUBTOTAL(9,P7:P1048576)</f>
        <v>3117756.400000005</v>
      </c>
      <c r="Q3" s="71">
        <f>IF(M3=0,0,P3/M3)</f>
        <v>0.67713064238487264</v>
      </c>
      <c r="R3" s="70">
        <f>SUBTOTAL(9,R7:R1048576)</f>
        <v>5721</v>
      </c>
      <c r="S3" s="71">
        <f>IF(N3=0,0,R3/N3)</f>
        <v>0.64578394852692178</v>
      </c>
      <c r="T3" s="70">
        <f>SUBTOTAL(9,T7:T1048576)</f>
        <v>2177</v>
      </c>
      <c r="U3" s="72">
        <f>IF(O3=0,0,T3/O3)</f>
        <v>0.67046504465660606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12</v>
      </c>
      <c r="B7" s="825" t="s">
        <v>1204</v>
      </c>
      <c r="C7" s="825" t="s">
        <v>1208</v>
      </c>
      <c r="D7" s="826" t="s">
        <v>2732</v>
      </c>
      <c r="E7" s="827" t="s">
        <v>1219</v>
      </c>
      <c r="F7" s="825" t="s">
        <v>1205</v>
      </c>
      <c r="G7" s="825" t="s">
        <v>1242</v>
      </c>
      <c r="H7" s="825" t="s">
        <v>583</v>
      </c>
      <c r="I7" s="825" t="s">
        <v>1243</v>
      </c>
      <c r="J7" s="825" t="s">
        <v>1244</v>
      </c>
      <c r="K7" s="825" t="s">
        <v>1245</v>
      </c>
      <c r="L7" s="828">
        <v>48.09</v>
      </c>
      <c r="M7" s="828">
        <v>48.09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12</v>
      </c>
      <c r="B8" s="832" t="s">
        <v>1204</v>
      </c>
      <c r="C8" s="832" t="s">
        <v>1208</v>
      </c>
      <c r="D8" s="833" t="s">
        <v>2732</v>
      </c>
      <c r="E8" s="834" t="s">
        <v>1219</v>
      </c>
      <c r="F8" s="832" t="s">
        <v>1205</v>
      </c>
      <c r="G8" s="832" t="s">
        <v>1246</v>
      </c>
      <c r="H8" s="832" t="s">
        <v>583</v>
      </c>
      <c r="I8" s="832" t="s">
        <v>1247</v>
      </c>
      <c r="J8" s="832" t="s">
        <v>1248</v>
      </c>
      <c r="K8" s="832" t="s">
        <v>1249</v>
      </c>
      <c r="L8" s="835">
        <v>77.599999999999994</v>
      </c>
      <c r="M8" s="835">
        <v>77.599999999999994</v>
      </c>
      <c r="N8" s="832">
        <v>1</v>
      </c>
      <c r="O8" s="836">
        <v>0.5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12</v>
      </c>
      <c r="B9" s="832" t="s">
        <v>1204</v>
      </c>
      <c r="C9" s="832" t="s">
        <v>1208</v>
      </c>
      <c r="D9" s="833" t="s">
        <v>2732</v>
      </c>
      <c r="E9" s="834" t="s">
        <v>1219</v>
      </c>
      <c r="F9" s="832" t="s">
        <v>1207</v>
      </c>
      <c r="G9" s="832" t="s">
        <v>1250</v>
      </c>
      <c r="H9" s="832" t="s">
        <v>583</v>
      </c>
      <c r="I9" s="832" t="s">
        <v>1251</v>
      </c>
      <c r="J9" s="832" t="s">
        <v>1252</v>
      </c>
      <c r="K9" s="832" t="s">
        <v>1253</v>
      </c>
      <c r="L9" s="835">
        <v>190</v>
      </c>
      <c r="M9" s="835">
        <v>1140</v>
      </c>
      <c r="N9" s="832">
        <v>6</v>
      </c>
      <c r="O9" s="836">
        <v>3</v>
      </c>
      <c r="P9" s="835">
        <v>1140</v>
      </c>
      <c r="Q9" s="837">
        <v>1</v>
      </c>
      <c r="R9" s="832">
        <v>6</v>
      </c>
      <c r="S9" s="837">
        <v>1</v>
      </c>
      <c r="T9" s="836">
        <v>3</v>
      </c>
      <c r="U9" s="838">
        <v>1</v>
      </c>
    </row>
    <row r="10" spans="1:21" ht="14.4" customHeight="1" x14ac:dyDescent="0.3">
      <c r="A10" s="831">
        <v>12</v>
      </c>
      <c r="B10" s="832" t="s">
        <v>1204</v>
      </c>
      <c r="C10" s="832" t="s">
        <v>1208</v>
      </c>
      <c r="D10" s="833" t="s">
        <v>2732</v>
      </c>
      <c r="E10" s="834" t="s">
        <v>1220</v>
      </c>
      <c r="F10" s="832" t="s">
        <v>1205</v>
      </c>
      <c r="G10" s="832" t="s">
        <v>1254</v>
      </c>
      <c r="H10" s="832" t="s">
        <v>621</v>
      </c>
      <c r="I10" s="832" t="s">
        <v>1110</v>
      </c>
      <c r="J10" s="832" t="s">
        <v>903</v>
      </c>
      <c r="K10" s="832" t="s">
        <v>1111</v>
      </c>
      <c r="L10" s="835">
        <v>154.36000000000001</v>
      </c>
      <c r="M10" s="835">
        <v>154.36000000000001</v>
      </c>
      <c r="N10" s="832">
        <v>1</v>
      </c>
      <c r="O10" s="836">
        <v>1</v>
      </c>
      <c r="P10" s="835">
        <v>154.36000000000001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12</v>
      </c>
      <c r="B11" s="832" t="s">
        <v>1204</v>
      </c>
      <c r="C11" s="832" t="s">
        <v>1208</v>
      </c>
      <c r="D11" s="833" t="s">
        <v>2732</v>
      </c>
      <c r="E11" s="834" t="s">
        <v>1220</v>
      </c>
      <c r="F11" s="832" t="s">
        <v>1207</v>
      </c>
      <c r="G11" s="832" t="s">
        <v>1250</v>
      </c>
      <c r="H11" s="832" t="s">
        <v>583</v>
      </c>
      <c r="I11" s="832" t="s">
        <v>1251</v>
      </c>
      <c r="J11" s="832" t="s">
        <v>1252</v>
      </c>
      <c r="K11" s="832" t="s">
        <v>1253</v>
      </c>
      <c r="L11" s="835">
        <v>190</v>
      </c>
      <c r="M11" s="835">
        <v>1520</v>
      </c>
      <c r="N11" s="832">
        <v>8</v>
      </c>
      <c r="O11" s="836">
        <v>4</v>
      </c>
      <c r="P11" s="835">
        <v>1520</v>
      </c>
      <c r="Q11" s="837">
        <v>1</v>
      </c>
      <c r="R11" s="832">
        <v>8</v>
      </c>
      <c r="S11" s="837">
        <v>1</v>
      </c>
      <c r="T11" s="836">
        <v>4</v>
      </c>
      <c r="U11" s="838">
        <v>1</v>
      </c>
    </row>
    <row r="12" spans="1:21" ht="14.4" customHeight="1" x14ac:dyDescent="0.3">
      <c r="A12" s="831">
        <v>12</v>
      </c>
      <c r="B12" s="832" t="s">
        <v>1204</v>
      </c>
      <c r="C12" s="832" t="s">
        <v>1208</v>
      </c>
      <c r="D12" s="833" t="s">
        <v>2732</v>
      </c>
      <c r="E12" s="834" t="s">
        <v>1221</v>
      </c>
      <c r="F12" s="832" t="s">
        <v>1205</v>
      </c>
      <c r="G12" s="832" t="s">
        <v>1255</v>
      </c>
      <c r="H12" s="832" t="s">
        <v>583</v>
      </c>
      <c r="I12" s="832" t="s">
        <v>1256</v>
      </c>
      <c r="J12" s="832" t="s">
        <v>1257</v>
      </c>
      <c r="K12" s="832" t="s">
        <v>1258</v>
      </c>
      <c r="L12" s="835">
        <v>42.54</v>
      </c>
      <c r="M12" s="835">
        <v>127.62</v>
      </c>
      <c r="N12" s="832">
        <v>3</v>
      </c>
      <c r="O12" s="836">
        <v>2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12</v>
      </c>
      <c r="B13" s="832" t="s">
        <v>1204</v>
      </c>
      <c r="C13" s="832" t="s">
        <v>1208</v>
      </c>
      <c r="D13" s="833" t="s">
        <v>2732</v>
      </c>
      <c r="E13" s="834" t="s">
        <v>1222</v>
      </c>
      <c r="F13" s="832" t="s">
        <v>1205</v>
      </c>
      <c r="G13" s="832" t="s">
        <v>1259</v>
      </c>
      <c r="H13" s="832" t="s">
        <v>583</v>
      </c>
      <c r="I13" s="832" t="s">
        <v>1260</v>
      </c>
      <c r="J13" s="832" t="s">
        <v>1261</v>
      </c>
      <c r="K13" s="832" t="s">
        <v>1262</v>
      </c>
      <c r="L13" s="835">
        <v>75.05</v>
      </c>
      <c r="M13" s="835">
        <v>75.05</v>
      </c>
      <c r="N13" s="832">
        <v>1</v>
      </c>
      <c r="O13" s="836">
        <v>1</v>
      </c>
      <c r="P13" s="835">
        <v>75.05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12</v>
      </c>
      <c r="B14" s="832" t="s">
        <v>1204</v>
      </c>
      <c r="C14" s="832" t="s">
        <v>1208</v>
      </c>
      <c r="D14" s="833" t="s">
        <v>2732</v>
      </c>
      <c r="E14" s="834" t="s">
        <v>1222</v>
      </c>
      <c r="F14" s="832" t="s">
        <v>1207</v>
      </c>
      <c r="G14" s="832" t="s">
        <v>1250</v>
      </c>
      <c r="H14" s="832" t="s">
        <v>583</v>
      </c>
      <c r="I14" s="832" t="s">
        <v>1251</v>
      </c>
      <c r="J14" s="832" t="s">
        <v>1252</v>
      </c>
      <c r="K14" s="832" t="s">
        <v>1253</v>
      </c>
      <c r="L14" s="835">
        <v>190</v>
      </c>
      <c r="M14" s="835">
        <v>1520</v>
      </c>
      <c r="N14" s="832">
        <v>8</v>
      </c>
      <c r="O14" s="836">
        <v>4</v>
      </c>
      <c r="P14" s="835">
        <v>1520</v>
      </c>
      <c r="Q14" s="837">
        <v>1</v>
      </c>
      <c r="R14" s="832">
        <v>8</v>
      </c>
      <c r="S14" s="837">
        <v>1</v>
      </c>
      <c r="T14" s="836">
        <v>4</v>
      </c>
      <c r="U14" s="838">
        <v>1</v>
      </c>
    </row>
    <row r="15" spans="1:21" ht="14.4" customHeight="1" x14ac:dyDescent="0.3">
      <c r="A15" s="831">
        <v>12</v>
      </c>
      <c r="B15" s="832" t="s">
        <v>1204</v>
      </c>
      <c r="C15" s="832" t="s">
        <v>1208</v>
      </c>
      <c r="D15" s="833" t="s">
        <v>2732</v>
      </c>
      <c r="E15" s="834" t="s">
        <v>1223</v>
      </c>
      <c r="F15" s="832" t="s">
        <v>1205</v>
      </c>
      <c r="G15" s="832" t="s">
        <v>1263</v>
      </c>
      <c r="H15" s="832" t="s">
        <v>621</v>
      </c>
      <c r="I15" s="832" t="s">
        <v>1120</v>
      </c>
      <c r="J15" s="832" t="s">
        <v>1121</v>
      </c>
      <c r="K15" s="832" t="s">
        <v>926</v>
      </c>
      <c r="L15" s="835">
        <v>170.52</v>
      </c>
      <c r="M15" s="835">
        <v>341.04</v>
      </c>
      <c r="N15" s="832">
        <v>2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12</v>
      </c>
      <c r="B16" s="832" t="s">
        <v>1204</v>
      </c>
      <c r="C16" s="832" t="s">
        <v>1208</v>
      </c>
      <c r="D16" s="833" t="s">
        <v>2732</v>
      </c>
      <c r="E16" s="834" t="s">
        <v>1223</v>
      </c>
      <c r="F16" s="832" t="s">
        <v>1205</v>
      </c>
      <c r="G16" s="832" t="s">
        <v>1255</v>
      </c>
      <c r="H16" s="832" t="s">
        <v>583</v>
      </c>
      <c r="I16" s="832" t="s">
        <v>1256</v>
      </c>
      <c r="J16" s="832" t="s">
        <v>1257</v>
      </c>
      <c r="K16" s="832" t="s">
        <v>1258</v>
      </c>
      <c r="L16" s="835">
        <v>42.54</v>
      </c>
      <c r="M16" s="835">
        <v>42.54</v>
      </c>
      <c r="N16" s="832">
        <v>1</v>
      </c>
      <c r="O16" s="836">
        <v>1</v>
      </c>
      <c r="P16" s="835">
        <v>42.54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12</v>
      </c>
      <c r="B17" s="832" t="s">
        <v>1204</v>
      </c>
      <c r="C17" s="832" t="s">
        <v>1208</v>
      </c>
      <c r="D17" s="833" t="s">
        <v>2732</v>
      </c>
      <c r="E17" s="834" t="s">
        <v>1223</v>
      </c>
      <c r="F17" s="832" t="s">
        <v>1205</v>
      </c>
      <c r="G17" s="832" t="s">
        <v>1254</v>
      </c>
      <c r="H17" s="832" t="s">
        <v>621</v>
      </c>
      <c r="I17" s="832" t="s">
        <v>1110</v>
      </c>
      <c r="J17" s="832" t="s">
        <v>903</v>
      </c>
      <c r="K17" s="832" t="s">
        <v>1111</v>
      </c>
      <c r="L17" s="835">
        <v>154.36000000000001</v>
      </c>
      <c r="M17" s="835">
        <v>308.72000000000003</v>
      </c>
      <c r="N17" s="832">
        <v>2</v>
      </c>
      <c r="O17" s="836">
        <v>2</v>
      </c>
      <c r="P17" s="835">
        <v>154.36000000000001</v>
      </c>
      <c r="Q17" s="837">
        <v>0.5</v>
      </c>
      <c r="R17" s="832">
        <v>1</v>
      </c>
      <c r="S17" s="837">
        <v>0.5</v>
      </c>
      <c r="T17" s="836">
        <v>1</v>
      </c>
      <c r="U17" s="838">
        <v>0.5</v>
      </c>
    </row>
    <row r="18" spans="1:21" ht="14.4" customHeight="1" x14ac:dyDescent="0.3">
      <c r="A18" s="831">
        <v>12</v>
      </c>
      <c r="B18" s="832" t="s">
        <v>1204</v>
      </c>
      <c r="C18" s="832" t="s">
        <v>1208</v>
      </c>
      <c r="D18" s="833" t="s">
        <v>2732</v>
      </c>
      <c r="E18" s="834" t="s">
        <v>1223</v>
      </c>
      <c r="F18" s="832" t="s">
        <v>1207</v>
      </c>
      <c r="G18" s="832" t="s">
        <v>1250</v>
      </c>
      <c r="H18" s="832" t="s">
        <v>583</v>
      </c>
      <c r="I18" s="832" t="s">
        <v>1251</v>
      </c>
      <c r="J18" s="832" t="s">
        <v>1252</v>
      </c>
      <c r="K18" s="832" t="s">
        <v>1253</v>
      </c>
      <c r="L18" s="835">
        <v>190</v>
      </c>
      <c r="M18" s="835">
        <v>2850</v>
      </c>
      <c r="N18" s="832">
        <v>15</v>
      </c>
      <c r="O18" s="836">
        <v>8</v>
      </c>
      <c r="P18" s="835">
        <v>2850</v>
      </c>
      <c r="Q18" s="837">
        <v>1</v>
      </c>
      <c r="R18" s="832">
        <v>15</v>
      </c>
      <c r="S18" s="837">
        <v>1</v>
      </c>
      <c r="T18" s="836">
        <v>8</v>
      </c>
      <c r="U18" s="838">
        <v>1</v>
      </c>
    </row>
    <row r="19" spans="1:21" ht="14.4" customHeight="1" x14ac:dyDescent="0.3">
      <c r="A19" s="831">
        <v>12</v>
      </c>
      <c r="B19" s="832" t="s">
        <v>1204</v>
      </c>
      <c r="C19" s="832" t="s">
        <v>1208</v>
      </c>
      <c r="D19" s="833" t="s">
        <v>2732</v>
      </c>
      <c r="E19" s="834" t="s">
        <v>1225</v>
      </c>
      <c r="F19" s="832" t="s">
        <v>1205</v>
      </c>
      <c r="G19" s="832" t="s">
        <v>1254</v>
      </c>
      <c r="H19" s="832" t="s">
        <v>583</v>
      </c>
      <c r="I19" s="832" t="s">
        <v>1264</v>
      </c>
      <c r="J19" s="832" t="s">
        <v>903</v>
      </c>
      <c r="K19" s="832" t="s">
        <v>1111</v>
      </c>
      <c r="L19" s="835">
        <v>154.36000000000001</v>
      </c>
      <c r="M19" s="835">
        <v>154.36000000000001</v>
      </c>
      <c r="N19" s="832">
        <v>1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12</v>
      </c>
      <c r="B20" s="832" t="s">
        <v>1204</v>
      </c>
      <c r="C20" s="832" t="s">
        <v>1208</v>
      </c>
      <c r="D20" s="833" t="s">
        <v>2732</v>
      </c>
      <c r="E20" s="834" t="s">
        <v>1225</v>
      </c>
      <c r="F20" s="832" t="s">
        <v>1207</v>
      </c>
      <c r="G20" s="832" t="s">
        <v>1250</v>
      </c>
      <c r="H20" s="832" t="s">
        <v>583</v>
      </c>
      <c r="I20" s="832" t="s">
        <v>1251</v>
      </c>
      <c r="J20" s="832" t="s">
        <v>1252</v>
      </c>
      <c r="K20" s="832" t="s">
        <v>1253</v>
      </c>
      <c r="L20" s="835">
        <v>190</v>
      </c>
      <c r="M20" s="835">
        <v>1900</v>
      </c>
      <c r="N20" s="832">
        <v>10</v>
      </c>
      <c r="O20" s="836">
        <v>5</v>
      </c>
      <c r="P20" s="835">
        <v>1520</v>
      </c>
      <c r="Q20" s="837">
        <v>0.8</v>
      </c>
      <c r="R20" s="832">
        <v>8</v>
      </c>
      <c r="S20" s="837">
        <v>0.8</v>
      </c>
      <c r="T20" s="836">
        <v>4</v>
      </c>
      <c r="U20" s="838">
        <v>0.8</v>
      </c>
    </row>
    <row r="21" spans="1:21" ht="14.4" customHeight="1" x14ac:dyDescent="0.3">
      <c r="A21" s="831">
        <v>12</v>
      </c>
      <c r="B21" s="832" t="s">
        <v>1204</v>
      </c>
      <c r="C21" s="832" t="s">
        <v>1208</v>
      </c>
      <c r="D21" s="833" t="s">
        <v>2732</v>
      </c>
      <c r="E21" s="834" t="s">
        <v>1227</v>
      </c>
      <c r="F21" s="832" t="s">
        <v>1205</v>
      </c>
      <c r="G21" s="832" t="s">
        <v>1265</v>
      </c>
      <c r="H21" s="832" t="s">
        <v>583</v>
      </c>
      <c r="I21" s="832" t="s">
        <v>1266</v>
      </c>
      <c r="J21" s="832" t="s">
        <v>925</v>
      </c>
      <c r="K21" s="832" t="s">
        <v>926</v>
      </c>
      <c r="L21" s="835">
        <v>78.33</v>
      </c>
      <c r="M21" s="835">
        <v>156.66</v>
      </c>
      <c r="N21" s="832">
        <v>2</v>
      </c>
      <c r="O21" s="836">
        <v>1</v>
      </c>
      <c r="P21" s="835">
        <v>156.66</v>
      </c>
      <c r="Q21" s="837">
        <v>1</v>
      </c>
      <c r="R21" s="832">
        <v>2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12</v>
      </c>
      <c r="B22" s="832" t="s">
        <v>1204</v>
      </c>
      <c r="C22" s="832" t="s">
        <v>1208</v>
      </c>
      <c r="D22" s="833" t="s">
        <v>2732</v>
      </c>
      <c r="E22" s="834" t="s">
        <v>1227</v>
      </c>
      <c r="F22" s="832" t="s">
        <v>1205</v>
      </c>
      <c r="G22" s="832" t="s">
        <v>1267</v>
      </c>
      <c r="H22" s="832" t="s">
        <v>583</v>
      </c>
      <c r="I22" s="832" t="s">
        <v>1268</v>
      </c>
      <c r="J22" s="832" t="s">
        <v>704</v>
      </c>
      <c r="K22" s="832" t="s">
        <v>825</v>
      </c>
      <c r="L22" s="835">
        <v>163.54</v>
      </c>
      <c r="M22" s="835">
        <v>163.54</v>
      </c>
      <c r="N22" s="832">
        <v>1</v>
      </c>
      <c r="O22" s="836">
        <v>0.5</v>
      </c>
      <c r="P22" s="835">
        <v>163.54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12</v>
      </c>
      <c r="B23" s="832" t="s">
        <v>1204</v>
      </c>
      <c r="C23" s="832" t="s">
        <v>1208</v>
      </c>
      <c r="D23" s="833" t="s">
        <v>2732</v>
      </c>
      <c r="E23" s="834" t="s">
        <v>1227</v>
      </c>
      <c r="F23" s="832" t="s">
        <v>1205</v>
      </c>
      <c r="G23" s="832" t="s">
        <v>1269</v>
      </c>
      <c r="H23" s="832" t="s">
        <v>621</v>
      </c>
      <c r="I23" s="832" t="s">
        <v>1270</v>
      </c>
      <c r="J23" s="832" t="s">
        <v>1271</v>
      </c>
      <c r="K23" s="832" t="s">
        <v>1272</v>
      </c>
      <c r="L23" s="835">
        <v>1385.62</v>
      </c>
      <c r="M23" s="835">
        <v>1385.62</v>
      </c>
      <c r="N23" s="832">
        <v>1</v>
      </c>
      <c r="O23" s="836">
        <v>1</v>
      </c>
      <c r="P23" s="835">
        <v>1385.62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12</v>
      </c>
      <c r="B24" s="832" t="s">
        <v>1204</v>
      </c>
      <c r="C24" s="832" t="s">
        <v>1208</v>
      </c>
      <c r="D24" s="833" t="s">
        <v>2732</v>
      </c>
      <c r="E24" s="834" t="s">
        <v>1227</v>
      </c>
      <c r="F24" s="832" t="s">
        <v>1205</v>
      </c>
      <c r="G24" s="832" t="s">
        <v>1269</v>
      </c>
      <c r="H24" s="832" t="s">
        <v>621</v>
      </c>
      <c r="I24" s="832" t="s">
        <v>1273</v>
      </c>
      <c r="J24" s="832" t="s">
        <v>1274</v>
      </c>
      <c r="K24" s="832" t="s">
        <v>1275</v>
      </c>
      <c r="L24" s="835">
        <v>736.33</v>
      </c>
      <c r="M24" s="835">
        <v>736.33</v>
      </c>
      <c r="N24" s="832">
        <v>1</v>
      </c>
      <c r="O24" s="836">
        <v>0.5</v>
      </c>
      <c r="P24" s="835">
        <v>736.33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12</v>
      </c>
      <c r="B25" s="832" t="s">
        <v>1204</v>
      </c>
      <c r="C25" s="832" t="s">
        <v>1208</v>
      </c>
      <c r="D25" s="833" t="s">
        <v>2732</v>
      </c>
      <c r="E25" s="834" t="s">
        <v>1227</v>
      </c>
      <c r="F25" s="832" t="s">
        <v>1205</v>
      </c>
      <c r="G25" s="832" t="s">
        <v>1276</v>
      </c>
      <c r="H25" s="832" t="s">
        <v>583</v>
      </c>
      <c r="I25" s="832" t="s">
        <v>1277</v>
      </c>
      <c r="J25" s="832" t="s">
        <v>617</v>
      </c>
      <c r="K25" s="832" t="s">
        <v>1278</v>
      </c>
      <c r="L25" s="835">
        <v>108.44</v>
      </c>
      <c r="M25" s="835">
        <v>108.44</v>
      </c>
      <c r="N25" s="832">
        <v>1</v>
      </c>
      <c r="O25" s="836">
        <v>1</v>
      </c>
      <c r="P25" s="835">
        <v>108.44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12</v>
      </c>
      <c r="B26" s="832" t="s">
        <v>1204</v>
      </c>
      <c r="C26" s="832" t="s">
        <v>1208</v>
      </c>
      <c r="D26" s="833" t="s">
        <v>2732</v>
      </c>
      <c r="E26" s="834" t="s">
        <v>1227</v>
      </c>
      <c r="F26" s="832" t="s">
        <v>1205</v>
      </c>
      <c r="G26" s="832" t="s">
        <v>1279</v>
      </c>
      <c r="H26" s="832" t="s">
        <v>583</v>
      </c>
      <c r="I26" s="832" t="s">
        <v>1280</v>
      </c>
      <c r="J26" s="832" t="s">
        <v>1281</v>
      </c>
      <c r="K26" s="832" t="s">
        <v>1282</v>
      </c>
      <c r="L26" s="835">
        <v>308.69</v>
      </c>
      <c r="M26" s="835">
        <v>308.69</v>
      </c>
      <c r="N26" s="832">
        <v>1</v>
      </c>
      <c r="O26" s="836">
        <v>1</v>
      </c>
      <c r="P26" s="835">
        <v>308.69</v>
      </c>
      <c r="Q26" s="837">
        <v>1</v>
      </c>
      <c r="R26" s="832">
        <v>1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12</v>
      </c>
      <c r="B27" s="832" t="s">
        <v>1204</v>
      </c>
      <c r="C27" s="832" t="s">
        <v>1208</v>
      </c>
      <c r="D27" s="833" t="s">
        <v>2732</v>
      </c>
      <c r="E27" s="834" t="s">
        <v>1227</v>
      </c>
      <c r="F27" s="832" t="s">
        <v>1205</v>
      </c>
      <c r="G27" s="832" t="s">
        <v>1283</v>
      </c>
      <c r="H27" s="832" t="s">
        <v>583</v>
      </c>
      <c r="I27" s="832" t="s">
        <v>1284</v>
      </c>
      <c r="J27" s="832" t="s">
        <v>1285</v>
      </c>
      <c r="K27" s="832" t="s">
        <v>1286</v>
      </c>
      <c r="L27" s="835">
        <v>0</v>
      </c>
      <c r="M27" s="835">
        <v>0</v>
      </c>
      <c r="N27" s="832">
        <v>1</v>
      </c>
      <c r="O27" s="836">
        <v>1</v>
      </c>
      <c r="P27" s="835">
        <v>0</v>
      </c>
      <c r="Q27" s="837"/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12</v>
      </c>
      <c r="B28" s="832" t="s">
        <v>1204</v>
      </c>
      <c r="C28" s="832" t="s">
        <v>1208</v>
      </c>
      <c r="D28" s="833" t="s">
        <v>2732</v>
      </c>
      <c r="E28" s="834" t="s">
        <v>1227</v>
      </c>
      <c r="F28" s="832" t="s">
        <v>1205</v>
      </c>
      <c r="G28" s="832" t="s">
        <v>1254</v>
      </c>
      <c r="H28" s="832" t="s">
        <v>621</v>
      </c>
      <c r="I28" s="832" t="s">
        <v>1110</v>
      </c>
      <c r="J28" s="832" t="s">
        <v>903</v>
      </c>
      <c r="K28" s="832" t="s">
        <v>1111</v>
      </c>
      <c r="L28" s="835">
        <v>154.36000000000001</v>
      </c>
      <c r="M28" s="835">
        <v>154.36000000000001</v>
      </c>
      <c r="N28" s="832">
        <v>1</v>
      </c>
      <c r="O28" s="836">
        <v>1</v>
      </c>
      <c r="P28" s="835">
        <v>154.36000000000001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12</v>
      </c>
      <c r="B29" s="832" t="s">
        <v>1204</v>
      </c>
      <c r="C29" s="832" t="s">
        <v>1208</v>
      </c>
      <c r="D29" s="833" t="s">
        <v>2732</v>
      </c>
      <c r="E29" s="834" t="s">
        <v>1227</v>
      </c>
      <c r="F29" s="832" t="s">
        <v>1205</v>
      </c>
      <c r="G29" s="832" t="s">
        <v>1254</v>
      </c>
      <c r="H29" s="832" t="s">
        <v>583</v>
      </c>
      <c r="I29" s="832" t="s">
        <v>1264</v>
      </c>
      <c r="J29" s="832" t="s">
        <v>903</v>
      </c>
      <c r="K29" s="832" t="s">
        <v>1111</v>
      </c>
      <c r="L29" s="835">
        <v>154.36000000000001</v>
      </c>
      <c r="M29" s="835">
        <v>154.36000000000001</v>
      </c>
      <c r="N29" s="832">
        <v>1</v>
      </c>
      <c r="O29" s="836">
        <v>1</v>
      </c>
      <c r="P29" s="835">
        <v>154.36000000000001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12</v>
      </c>
      <c r="B30" s="832" t="s">
        <v>1204</v>
      </c>
      <c r="C30" s="832" t="s">
        <v>1208</v>
      </c>
      <c r="D30" s="833" t="s">
        <v>2732</v>
      </c>
      <c r="E30" s="834" t="s">
        <v>1227</v>
      </c>
      <c r="F30" s="832" t="s">
        <v>1205</v>
      </c>
      <c r="G30" s="832" t="s">
        <v>1254</v>
      </c>
      <c r="H30" s="832" t="s">
        <v>621</v>
      </c>
      <c r="I30" s="832" t="s">
        <v>1108</v>
      </c>
      <c r="J30" s="832" t="s">
        <v>903</v>
      </c>
      <c r="K30" s="832" t="s">
        <v>1109</v>
      </c>
      <c r="L30" s="835">
        <v>225.06</v>
      </c>
      <c r="M30" s="835">
        <v>225.06</v>
      </c>
      <c r="N30" s="832">
        <v>1</v>
      </c>
      <c r="O30" s="836">
        <v>1</v>
      </c>
      <c r="P30" s="835">
        <v>225.06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12</v>
      </c>
      <c r="B31" s="832" t="s">
        <v>1204</v>
      </c>
      <c r="C31" s="832" t="s">
        <v>1208</v>
      </c>
      <c r="D31" s="833" t="s">
        <v>2732</v>
      </c>
      <c r="E31" s="834" t="s">
        <v>1227</v>
      </c>
      <c r="F31" s="832" t="s">
        <v>1207</v>
      </c>
      <c r="G31" s="832" t="s">
        <v>1250</v>
      </c>
      <c r="H31" s="832" t="s">
        <v>583</v>
      </c>
      <c r="I31" s="832" t="s">
        <v>1251</v>
      </c>
      <c r="J31" s="832" t="s">
        <v>1252</v>
      </c>
      <c r="K31" s="832" t="s">
        <v>1253</v>
      </c>
      <c r="L31" s="835">
        <v>190</v>
      </c>
      <c r="M31" s="835">
        <v>1140</v>
      </c>
      <c r="N31" s="832">
        <v>6</v>
      </c>
      <c r="O31" s="836">
        <v>3</v>
      </c>
      <c r="P31" s="835">
        <v>1140</v>
      </c>
      <c r="Q31" s="837">
        <v>1</v>
      </c>
      <c r="R31" s="832">
        <v>6</v>
      </c>
      <c r="S31" s="837">
        <v>1</v>
      </c>
      <c r="T31" s="836">
        <v>3</v>
      </c>
      <c r="U31" s="838">
        <v>1</v>
      </c>
    </row>
    <row r="32" spans="1:21" ht="14.4" customHeight="1" x14ac:dyDescent="0.3">
      <c r="A32" s="831">
        <v>12</v>
      </c>
      <c r="B32" s="832" t="s">
        <v>1204</v>
      </c>
      <c r="C32" s="832" t="s">
        <v>1208</v>
      </c>
      <c r="D32" s="833" t="s">
        <v>2732</v>
      </c>
      <c r="E32" s="834" t="s">
        <v>1228</v>
      </c>
      <c r="F32" s="832" t="s">
        <v>1207</v>
      </c>
      <c r="G32" s="832" t="s">
        <v>1250</v>
      </c>
      <c r="H32" s="832" t="s">
        <v>583</v>
      </c>
      <c r="I32" s="832" t="s">
        <v>1251</v>
      </c>
      <c r="J32" s="832" t="s">
        <v>1252</v>
      </c>
      <c r="K32" s="832" t="s">
        <v>1253</v>
      </c>
      <c r="L32" s="835">
        <v>190</v>
      </c>
      <c r="M32" s="835">
        <v>1520</v>
      </c>
      <c r="N32" s="832">
        <v>8</v>
      </c>
      <c r="O32" s="836">
        <v>4</v>
      </c>
      <c r="P32" s="835">
        <v>1520</v>
      </c>
      <c r="Q32" s="837">
        <v>1</v>
      </c>
      <c r="R32" s="832">
        <v>8</v>
      </c>
      <c r="S32" s="837">
        <v>1</v>
      </c>
      <c r="T32" s="836">
        <v>4</v>
      </c>
      <c r="U32" s="838">
        <v>1</v>
      </c>
    </row>
    <row r="33" spans="1:21" ht="14.4" customHeight="1" x14ac:dyDescent="0.3">
      <c r="A33" s="831">
        <v>12</v>
      </c>
      <c r="B33" s="832" t="s">
        <v>1204</v>
      </c>
      <c r="C33" s="832" t="s">
        <v>1208</v>
      </c>
      <c r="D33" s="833" t="s">
        <v>2732</v>
      </c>
      <c r="E33" s="834" t="s">
        <v>1235</v>
      </c>
      <c r="F33" s="832" t="s">
        <v>1207</v>
      </c>
      <c r="G33" s="832" t="s">
        <v>1250</v>
      </c>
      <c r="H33" s="832" t="s">
        <v>583</v>
      </c>
      <c r="I33" s="832" t="s">
        <v>1251</v>
      </c>
      <c r="J33" s="832" t="s">
        <v>1252</v>
      </c>
      <c r="K33" s="832" t="s">
        <v>1253</v>
      </c>
      <c r="L33" s="835">
        <v>190</v>
      </c>
      <c r="M33" s="835">
        <v>3040</v>
      </c>
      <c r="N33" s="832">
        <v>16</v>
      </c>
      <c r="O33" s="836">
        <v>8</v>
      </c>
      <c r="P33" s="835">
        <v>3040</v>
      </c>
      <c r="Q33" s="837">
        <v>1</v>
      </c>
      <c r="R33" s="832">
        <v>16</v>
      </c>
      <c r="S33" s="837">
        <v>1</v>
      </c>
      <c r="T33" s="836">
        <v>8</v>
      </c>
      <c r="U33" s="838">
        <v>1</v>
      </c>
    </row>
    <row r="34" spans="1:21" ht="14.4" customHeight="1" x14ac:dyDescent="0.3">
      <c r="A34" s="831">
        <v>12</v>
      </c>
      <c r="B34" s="832" t="s">
        <v>1204</v>
      </c>
      <c r="C34" s="832" t="s">
        <v>1208</v>
      </c>
      <c r="D34" s="833" t="s">
        <v>2732</v>
      </c>
      <c r="E34" s="834" t="s">
        <v>1237</v>
      </c>
      <c r="F34" s="832" t="s">
        <v>1207</v>
      </c>
      <c r="G34" s="832" t="s">
        <v>1250</v>
      </c>
      <c r="H34" s="832" t="s">
        <v>583</v>
      </c>
      <c r="I34" s="832" t="s">
        <v>1251</v>
      </c>
      <c r="J34" s="832" t="s">
        <v>1252</v>
      </c>
      <c r="K34" s="832" t="s">
        <v>1253</v>
      </c>
      <c r="L34" s="835">
        <v>190</v>
      </c>
      <c r="M34" s="835">
        <v>1140</v>
      </c>
      <c r="N34" s="832">
        <v>6</v>
      </c>
      <c r="O34" s="836">
        <v>3</v>
      </c>
      <c r="P34" s="835">
        <v>1140</v>
      </c>
      <c r="Q34" s="837">
        <v>1</v>
      </c>
      <c r="R34" s="832">
        <v>6</v>
      </c>
      <c r="S34" s="837">
        <v>1</v>
      </c>
      <c r="T34" s="836">
        <v>3</v>
      </c>
      <c r="U34" s="838">
        <v>1</v>
      </c>
    </row>
    <row r="35" spans="1:21" ht="14.4" customHeight="1" x14ac:dyDescent="0.3">
      <c r="A35" s="831">
        <v>12</v>
      </c>
      <c r="B35" s="832" t="s">
        <v>1204</v>
      </c>
      <c r="C35" s="832" t="s">
        <v>1208</v>
      </c>
      <c r="D35" s="833" t="s">
        <v>2732</v>
      </c>
      <c r="E35" s="834" t="s">
        <v>1239</v>
      </c>
      <c r="F35" s="832" t="s">
        <v>1207</v>
      </c>
      <c r="G35" s="832" t="s">
        <v>1250</v>
      </c>
      <c r="H35" s="832" t="s">
        <v>583</v>
      </c>
      <c r="I35" s="832" t="s">
        <v>1251</v>
      </c>
      <c r="J35" s="832" t="s">
        <v>1252</v>
      </c>
      <c r="K35" s="832" t="s">
        <v>1253</v>
      </c>
      <c r="L35" s="835">
        <v>190</v>
      </c>
      <c r="M35" s="835">
        <v>380</v>
      </c>
      <c r="N35" s="832">
        <v>2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12</v>
      </c>
      <c r="B36" s="832" t="s">
        <v>1204</v>
      </c>
      <c r="C36" s="832" t="s">
        <v>1208</v>
      </c>
      <c r="D36" s="833" t="s">
        <v>2732</v>
      </c>
      <c r="E36" s="834" t="s">
        <v>1241</v>
      </c>
      <c r="F36" s="832" t="s">
        <v>1205</v>
      </c>
      <c r="G36" s="832" t="s">
        <v>1276</v>
      </c>
      <c r="H36" s="832" t="s">
        <v>583</v>
      </c>
      <c r="I36" s="832" t="s">
        <v>1277</v>
      </c>
      <c r="J36" s="832" t="s">
        <v>617</v>
      </c>
      <c r="K36" s="832" t="s">
        <v>1278</v>
      </c>
      <c r="L36" s="835">
        <v>108.44</v>
      </c>
      <c r="M36" s="835">
        <v>108.44</v>
      </c>
      <c r="N36" s="832">
        <v>1</v>
      </c>
      <c r="O36" s="836">
        <v>0.5</v>
      </c>
      <c r="P36" s="835">
        <v>108.44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12</v>
      </c>
      <c r="B37" s="832" t="s">
        <v>1204</v>
      </c>
      <c r="C37" s="832" t="s">
        <v>1208</v>
      </c>
      <c r="D37" s="833" t="s">
        <v>2732</v>
      </c>
      <c r="E37" s="834" t="s">
        <v>1241</v>
      </c>
      <c r="F37" s="832" t="s">
        <v>1205</v>
      </c>
      <c r="G37" s="832" t="s">
        <v>1254</v>
      </c>
      <c r="H37" s="832" t="s">
        <v>621</v>
      </c>
      <c r="I37" s="832" t="s">
        <v>1110</v>
      </c>
      <c r="J37" s="832" t="s">
        <v>903</v>
      </c>
      <c r="K37" s="832" t="s">
        <v>1111</v>
      </c>
      <c r="L37" s="835">
        <v>154.36000000000001</v>
      </c>
      <c r="M37" s="835">
        <v>154.36000000000001</v>
      </c>
      <c r="N37" s="832">
        <v>1</v>
      </c>
      <c r="O37" s="836">
        <v>0.5</v>
      </c>
      <c r="P37" s="835">
        <v>154.36000000000001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12</v>
      </c>
      <c r="B38" s="832" t="s">
        <v>1204</v>
      </c>
      <c r="C38" s="832" t="s">
        <v>1208</v>
      </c>
      <c r="D38" s="833" t="s">
        <v>2732</v>
      </c>
      <c r="E38" s="834" t="s">
        <v>1234</v>
      </c>
      <c r="F38" s="832" t="s">
        <v>1205</v>
      </c>
      <c r="G38" s="832" t="s">
        <v>1269</v>
      </c>
      <c r="H38" s="832" t="s">
        <v>621</v>
      </c>
      <c r="I38" s="832" t="s">
        <v>1287</v>
      </c>
      <c r="J38" s="832" t="s">
        <v>1274</v>
      </c>
      <c r="K38" s="832" t="s">
        <v>1288</v>
      </c>
      <c r="L38" s="835">
        <v>490.89</v>
      </c>
      <c r="M38" s="835">
        <v>490.89</v>
      </c>
      <c r="N38" s="832">
        <v>1</v>
      </c>
      <c r="O38" s="836">
        <v>1</v>
      </c>
      <c r="P38" s="835">
        <v>490.89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12</v>
      </c>
      <c r="B39" s="832" t="s">
        <v>1204</v>
      </c>
      <c r="C39" s="832" t="s">
        <v>1208</v>
      </c>
      <c r="D39" s="833" t="s">
        <v>2732</v>
      </c>
      <c r="E39" s="834" t="s">
        <v>1234</v>
      </c>
      <c r="F39" s="832" t="s">
        <v>1205</v>
      </c>
      <c r="G39" s="832" t="s">
        <v>1254</v>
      </c>
      <c r="H39" s="832" t="s">
        <v>621</v>
      </c>
      <c r="I39" s="832" t="s">
        <v>1110</v>
      </c>
      <c r="J39" s="832" t="s">
        <v>903</v>
      </c>
      <c r="K39" s="832" t="s">
        <v>1111</v>
      </c>
      <c r="L39" s="835">
        <v>154.36000000000001</v>
      </c>
      <c r="M39" s="835">
        <v>154.36000000000001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12</v>
      </c>
      <c r="B40" s="832" t="s">
        <v>1204</v>
      </c>
      <c r="C40" s="832" t="s">
        <v>1208</v>
      </c>
      <c r="D40" s="833" t="s">
        <v>2732</v>
      </c>
      <c r="E40" s="834" t="s">
        <v>1234</v>
      </c>
      <c r="F40" s="832" t="s">
        <v>1205</v>
      </c>
      <c r="G40" s="832" t="s">
        <v>1254</v>
      </c>
      <c r="H40" s="832" t="s">
        <v>583</v>
      </c>
      <c r="I40" s="832" t="s">
        <v>1264</v>
      </c>
      <c r="J40" s="832" t="s">
        <v>903</v>
      </c>
      <c r="K40" s="832" t="s">
        <v>1111</v>
      </c>
      <c r="L40" s="835">
        <v>154.36000000000001</v>
      </c>
      <c r="M40" s="835">
        <v>154.36000000000001</v>
      </c>
      <c r="N40" s="832">
        <v>1</v>
      </c>
      <c r="O40" s="836">
        <v>1</v>
      </c>
      <c r="P40" s="835">
        <v>154.36000000000001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12</v>
      </c>
      <c r="B41" s="832" t="s">
        <v>1204</v>
      </c>
      <c r="C41" s="832" t="s">
        <v>1208</v>
      </c>
      <c r="D41" s="833" t="s">
        <v>2732</v>
      </c>
      <c r="E41" s="834" t="s">
        <v>1234</v>
      </c>
      <c r="F41" s="832" t="s">
        <v>1205</v>
      </c>
      <c r="G41" s="832" t="s">
        <v>1254</v>
      </c>
      <c r="H41" s="832" t="s">
        <v>583</v>
      </c>
      <c r="I41" s="832" t="s">
        <v>1289</v>
      </c>
      <c r="J41" s="832" t="s">
        <v>903</v>
      </c>
      <c r="K41" s="832" t="s">
        <v>1109</v>
      </c>
      <c r="L41" s="835">
        <v>225.06</v>
      </c>
      <c r="M41" s="835">
        <v>225.06</v>
      </c>
      <c r="N41" s="832">
        <v>1</v>
      </c>
      <c r="O41" s="836">
        <v>1</v>
      </c>
      <c r="P41" s="835">
        <v>225.06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12</v>
      </c>
      <c r="B42" s="832" t="s">
        <v>1204</v>
      </c>
      <c r="C42" s="832" t="s">
        <v>1208</v>
      </c>
      <c r="D42" s="833" t="s">
        <v>2732</v>
      </c>
      <c r="E42" s="834" t="s">
        <v>1234</v>
      </c>
      <c r="F42" s="832" t="s">
        <v>1207</v>
      </c>
      <c r="G42" s="832" t="s">
        <v>1250</v>
      </c>
      <c r="H42" s="832" t="s">
        <v>583</v>
      </c>
      <c r="I42" s="832" t="s">
        <v>1251</v>
      </c>
      <c r="J42" s="832" t="s">
        <v>1252</v>
      </c>
      <c r="K42" s="832" t="s">
        <v>1253</v>
      </c>
      <c r="L42" s="835">
        <v>190</v>
      </c>
      <c r="M42" s="835">
        <v>380</v>
      </c>
      <c r="N42" s="832">
        <v>2</v>
      </c>
      <c r="O42" s="836">
        <v>1</v>
      </c>
      <c r="P42" s="835">
        <v>380</v>
      </c>
      <c r="Q42" s="837">
        <v>1</v>
      </c>
      <c r="R42" s="832">
        <v>2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12</v>
      </c>
      <c r="B43" s="832" t="s">
        <v>1204</v>
      </c>
      <c r="C43" s="832" t="s">
        <v>1208</v>
      </c>
      <c r="D43" s="833" t="s">
        <v>2732</v>
      </c>
      <c r="E43" s="834" t="s">
        <v>1226</v>
      </c>
      <c r="F43" s="832" t="s">
        <v>1205</v>
      </c>
      <c r="G43" s="832" t="s">
        <v>1269</v>
      </c>
      <c r="H43" s="832" t="s">
        <v>621</v>
      </c>
      <c r="I43" s="832" t="s">
        <v>1290</v>
      </c>
      <c r="J43" s="832" t="s">
        <v>1271</v>
      </c>
      <c r="K43" s="832" t="s">
        <v>1291</v>
      </c>
      <c r="L43" s="835">
        <v>1847.49</v>
      </c>
      <c r="M43" s="835">
        <v>1847.49</v>
      </c>
      <c r="N43" s="832">
        <v>1</v>
      </c>
      <c r="O43" s="836">
        <v>0.5</v>
      </c>
      <c r="P43" s="835">
        <v>1847.49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12</v>
      </c>
      <c r="B44" s="832" t="s">
        <v>1204</v>
      </c>
      <c r="C44" s="832" t="s">
        <v>1208</v>
      </c>
      <c r="D44" s="833" t="s">
        <v>2732</v>
      </c>
      <c r="E44" s="834" t="s">
        <v>1226</v>
      </c>
      <c r="F44" s="832" t="s">
        <v>1205</v>
      </c>
      <c r="G44" s="832" t="s">
        <v>1292</v>
      </c>
      <c r="H44" s="832" t="s">
        <v>583</v>
      </c>
      <c r="I44" s="832" t="s">
        <v>1293</v>
      </c>
      <c r="J44" s="832" t="s">
        <v>1294</v>
      </c>
      <c r="K44" s="832" t="s">
        <v>1295</v>
      </c>
      <c r="L44" s="835">
        <v>174.59</v>
      </c>
      <c r="M44" s="835">
        <v>174.59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12</v>
      </c>
      <c r="B45" s="832" t="s">
        <v>1204</v>
      </c>
      <c r="C45" s="832" t="s">
        <v>1208</v>
      </c>
      <c r="D45" s="833" t="s">
        <v>2732</v>
      </c>
      <c r="E45" s="834" t="s">
        <v>1226</v>
      </c>
      <c r="F45" s="832" t="s">
        <v>1205</v>
      </c>
      <c r="G45" s="832" t="s">
        <v>1255</v>
      </c>
      <c r="H45" s="832" t="s">
        <v>583</v>
      </c>
      <c r="I45" s="832" t="s">
        <v>1296</v>
      </c>
      <c r="J45" s="832" t="s">
        <v>1257</v>
      </c>
      <c r="K45" s="832" t="s">
        <v>1297</v>
      </c>
      <c r="L45" s="835">
        <v>59.56</v>
      </c>
      <c r="M45" s="835">
        <v>59.56</v>
      </c>
      <c r="N45" s="832">
        <v>1</v>
      </c>
      <c r="O45" s="836">
        <v>0.5</v>
      </c>
      <c r="P45" s="835">
        <v>59.56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12</v>
      </c>
      <c r="B46" s="832" t="s">
        <v>1204</v>
      </c>
      <c r="C46" s="832" t="s">
        <v>1208</v>
      </c>
      <c r="D46" s="833" t="s">
        <v>2732</v>
      </c>
      <c r="E46" s="834" t="s">
        <v>1226</v>
      </c>
      <c r="F46" s="832" t="s">
        <v>1207</v>
      </c>
      <c r="G46" s="832" t="s">
        <v>1250</v>
      </c>
      <c r="H46" s="832" t="s">
        <v>583</v>
      </c>
      <c r="I46" s="832" t="s">
        <v>1251</v>
      </c>
      <c r="J46" s="832" t="s">
        <v>1252</v>
      </c>
      <c r="K46" s="832" t="s">
        <v>1253</v>
      </c>
      <c r="L46" s="835">
        <v>190</v>
      </c>
      <c r="M46" s="835">
        <v>2470</v>
      </c>
      <c r="N46" s="832">
        <v>13</v>
      </c>
      <c r="O46" s="836">
        <v>7</v>
      </c>
      <c r="P46" s="835">
        <v>1900</v>
      </c>
      <c r="Q46" s="837">
        <v>0.76923076923076927</v>
      </c>
      <c r="R46" s="832">
        <v>10</v>
      </c>
      <c r="S46" s="837">
        <v>0.76923076923076927</v>
      </c>
      <c r="T46" s="836">
        <v>5</v>
      </c>
      <c r="U46" s="838">
        <v>0.7142857142857143</v>
      </c>
    </row>
    <row r="47" spans="1:21" ht="14.4" customHeight="1" x14ac:dyDescent="0.3">
      <c r="A47" s="831">
        <v>12</v>
      </c>
      <c r="B47" s="832" t="s">
        <v>1204</v>
      </c>
      <c r="C47" s="832" t="s">
        <v>1208</v>
      </c>
      <c r="D47" s="833" t="s">
        <v>2732</v>
      </c>
      <c r="E47" s="834" t="s">
        <v>1224</v>
      </c>
      <c r="F47" s="832" t="s">
        <v>1205</v>
      </c>
      <c r="G47" s="832" t="s">
        <v>1265</v>
      </c>
      <c r="H47" s="832" t="s">
        <v>583</v>
      </c>
      <c r="I47" s="832" t="s">
        <v>1298</v>
      </c>
      <c r="J47" s="832" t="s">
        <v>1299</v>
      </c>
      <c r="K47" s="832" t="s">
        <v>926</v>
      </c>
      <c r="L47" s="835">
        <v>78.33</v>
      </c>
      <c r="M47" s="835">
        <v>78.33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12</v>
      </c>
      <c r="B48" s="832" t="s">
        <v>1204</v>
      </c>
      <c r="C48" s="832" t="s">
        <v>1208</v>
      </c>
      <c r="D48" s="833" t="s">
        <v>2732</v>
      </c>
      <c r="E48" s="834" t="s">
        <v>1224</v>
      </c>
      <c r="F48" s="832" t="s">
        <v>1205</v>
      </c>
      <c r="G48" s="832" t="s">
        <v>1300</v>
      </c>
      <c r="H48" s="832" t="s">
        <v>583</v>
      </c>
      <c r="I48" s="832" t="s">
        <v>1301</v>
      </c>
      <c r="J48" s="832" t="s">
        <v>735</v>
      </c>
      <c r="K48" s="832" t="s">
        <v>1302</v>
      </c>
      <c r="L48" s="835">
        <v>103.67</v>
      </c>
      <c r="M48" s="835">
        <v>103.67</v>
      </c>
      <c r="N48" s="832">
        <v>1</v>
      </c>
      <c r="O48" s="836"/>
      <c r="P48" s="835"/>
      <c r="Q48" s="837">
        <v>0</v>
      </c>
      <c r="R48" s="832"/>
      <c r="S48" s="837">
        <v>0</v>
      </c>
      <c r="T48" s="836"/>
      <c r="U48" s="838"/>
    </row>
    <row r="49" spans="1:21" ht="14.4" customHeight="1" x14ac:dyDescent="0.3">
      <c r="A49" s="831">
        <v>12</v>
      </c>
      <c r="B49" s="832" t="s">
        <v>1204</v>
      </c>
      <c r="C49" s="832" t="s">
        <v>1208</v>
      </c>
      <c r="D49" s="833" t="s">
        <v>2732</v>
      </c>
      <c r="E49" s="834" t="s">
        <v>1224</v>
      </c>
      <c r="F49" s="832" t="s">
        <v>1207</v>
      </c>
      <c r="G49" s="832" t="s">
        <v>1250</v>
      </c>
      <c r="H49" s="832" t="s">
        <v>583</v>
      </c>
      <c r="I49" s="832" t="s">
        <v>1251</v>
      </c>
      <c r="J49" s="832" t="s">
        <v>1252</v>
      </c>
      <c r="K49" s="832" t="s">
        <v>1253</v>
      </c>
      <c r="L49" s="835">
        <v>190</v>
      </c>
      <c r="M49" s="835">
        <v>1520</v>
      </c>
      <c r="N49" s="832">
        <v>8</v>
      </c>
      <c r="O49" s="836">
        <v>4</v>
      </c>
      <c r="P49" s="835">
        <v>1520</v>
      </c>
      <c r="Q49" s="837">
        <v>1</v>
      </c>
      <c r="R49" s="832">
        <v>8</v>
      </c>
      <c r="S49" s="837">
        <v>1</v>
      </c>
      <c r="T49" s="836">
        <v>4</v>
      </c>
      <c r="U49" s="838">
        <v>1</v>
      </c>
    </row>
    <row r="50" spans="1:21" ht="14.4" customHeight="1" x14ac:dyDescent="0.3">
      <c r="A50" s="831">
        <v>12</v>
      </c>
      <c r="B50" s="832" t="s">
        <v>1204</v>
      </c>
      <c r="C50" s="832" t="s">
        <v>1208</v>
      </c>
      <c r="D50" s="833" t="s">
        <v>2732</v>
      </c>
      <c r="E50" s="834" t="s">
        <v>1231</v>
      </c>
      <c r="F50" s="832" t="s">
        <v>1205</v>
      </c>
      <c r="G50" s="832" t="s">
        <v>1255</v>
      </c>
      <c r="H50" s="832" t="s">
        <v>583</v>
      </c>
      <c r="I50" s="832" t="s">
        <v>1303</v>
      </c>
      <c r="J50" s="832" t="s">
        <v>947</v>
      </c>
      <c r="K50" s="832" t="s">
        <v>1258</v>
      </c>
      <c r="L50" s="835">
        <v>42.54</v>
      </c>
      <c r="M50" s="835">
        <v>85.08</v>
      </c>
      <c r="N50" s="832">
        <v>2</v>
      </c>
      <c r="O50" s="836">
        <v>1</v>
      </c>
      <c r="P50" s="835">
        <v>85.08</v>
      </c>
      <c r="Q50" s="837">
        <v>1</v>
      </c>
      <c r="R50" s="832">
        <v>2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12</v>
      </c>
      <c r="B51" s="832" t="s">
        <v>1204</v>
      </c>
      <c r="C51" s="832" t="s">
        <v>1208</v>
      </c>
      <c r="D51" s="833" t="s">
        <v>2732</v>
      </c>
      <c r="E51" s="834" t="s">
        <v>1231</v>
      </c>
      <c r="F51" s="832" t="s">
        <v>1205</v>
      </c>
      <c r="G51" s="832" t="s">
        <v>1254</v>
      </c>
      <c r="H51" s="832" t="s">
        <v>621</v>
      </c>
      <c r="I51" s="832" t="s">
        <v>1110</v>
      </c>
      <c r="J51" s="832" t="s">
        <v>903</v>
      </c>
      <c r="K51" s="832" t="s">
        <v>1111</v>
      </c>
      <c r="L51" s="835">
        <v>154.36000000000001</v>
      </c>
      <c r="M51" s="835">
        <v>154.36000000000001</v>
      </c>
      <c r="N51" s="832">
        <v>1</v>
      </c>
      <c r="O51" s="836">
        <v>1</v>
      </c>
      <c r="P51" s="835">
        <v>154.36000000000001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12</v>
      </c>
      <c r="B52" s="832" t="s">
        <v>1204</v>
      </c>
      <c r="C52" s="832" t="s">
        <v>1208</v>
      </c>
      <c r="D52" s="833" t="s">
        <v>2732</v>
      </c>
      <c r="E52" s="834" t="s">
        <v>1231</v>
      </c>
      <c r="F52" s="832" t="s">
        <v>1207</v>
      </c>
      <c r="G52" s="832" t="s">
        <v>1250</v>
      </c>
      <c r="H52" s="832" t="s">
        <v>583</v>
      </c>
      <c r="I52" s="832" t="s">
        <v>1251</v>
      </c>
      <c r="J52" s="832" t="s">
        <v>1252</v>
      </c>
      <c r="K52" s="832" t="s">
        <v>1253</v>
      </c>
      <c r="L52" s="835">
        <v>190</v>
      </c>
      <c r="M52" s="835">
        <v>2090</v>
      </c>
      <c r="N52" s="832">
        <v>11</v>
      </c>
      <c r="O52" s="836">
        <v>6</v>
      </c>
      <c r="P52" s="835">
        <v>950</v>
      </c>
      <c r="Q52" s="837">
        <v>0.45454545454545453</v>
      </c>
      <c r="R52" s="832">
        <v>5</v>
      </c>
      <c r="S52" s="837">
        <v>0.45454545454545453</v>
      </c>
      <c r="T52" s="836">
        <v>3</v>
      </c>
      <c r="U52" s="838">
        <v>0.5</v>
      </c>
    </row>
    <row r="53" spans="1:21" ht="14.4" customHeight="1" x14ac:dyDescent="0.3">
      <c r="A53" s="831">
        <v>12</v>
      </c>
      <c r="B53" s="832" t="s">
        <v>1204</v>
      </c>
      <c r="C53" s="832" t="s">
        <v>1208</v>
      </c>
      <c r="D53" s="833" t="s">
        <v>2732</v>
      </c>
      <c r="E53" s="834" t="s">
        <v>1231</v>
      </c>
      <c r="F53" s="832" t="s">
        <v>1207</v>
      </c>
      <c r="G53" s="832" t="s">
        <v>1250</v>
      </c>
      <c r="H53" s="832" t="s">
        <v>583</v>
      </c>
      <c r="I53" s="832" t="s">
        <v>1304</v>
      </c>
      <c r="J53" s="832" t="s">
        <v>1305</v>
      </c>
      <c r="K53" s="832" t="s">
        <v>1306</v>
      </c>
      <c r="L53" s="835">
        <v>112.5</v>
      </c>
      <c r="M53" s="835">
        <v>450</v>
      </c>
      <c r="N53" s="832">
        <v>4</v>
      </c>
      <c r="O53" s="836">
        <v>2</v>
      </c>
      <c r="P53" s="835">
        <v>225</v>
      </c>
      <c r="Q53" s="837">
        <v>0.5</v>
      </c>
      <c r="R53" s="832">
        <v>2</v>
      </c>
      <c r="S53" s="837">
        <v>0.5</v>
      </c>
      <c r="T53" s="836">
        <v>1</v>
      </c>
      <c r="U53" s="838">
        <v>0.5</v>
      </c>
    </row>
    <row r="54" spans="1:21" ht="14.4" customHeight="1" x14ac:dyDescent="0.3">
      <c r="A54" s="831">
        <v>12</v>
      </c>
      <c r="B54" s="832" t="s">
        <v>1204</v>
      </c>
      <c r="C54" s="832" t="s">
        <v>1208</v>
      </c>
      <c r="D54" s="833" t="s">
        <v>2732</v>
      </c>
      <c r="E54" s="834" t="s">
        <v>1229</v>
      </c>
      <c r="F54" s="832" t="s">
        <v>1205</v>
      </c>
      <c r="G54" s="832" t="s">
        <v>1263</v>
      </c>
      <c r="H54" s="832" t="s">
        <v>621</v>
      </c>
      <c r="I54" s="832" t="s">
        <v>1120</v>
      </c>
      <c r="J54" s="832" t="s">
        <v>1121</v>
      </c>
      <c r="K54" s="832" t="s">
        <v>926</v>
      </c>
      <c r="L54" s="835">
        <v>170.52</v>
      </c>
      <c r="M54" s="835">
        <v>341.04</v>
      </c>
      <c r="N54" s="832">
        <v>2</v>
      </c>
      <c r="O54" s="836">
        <v>1.5</v>
      </c>
      <c r="P54" s="835">
        <v>170.52</v>
      </c>
      <c r="Q54" s="837">
        <v>0.5</v>
      </c>
      <c r="R54" s="832">
        <v>1</v>
      </c>
      <c r="S54" s="837">
        <v>0.5</v>
      </c>
      <c r="T54" s="836">
        <v>0.5</v>
      </c>
      <c r="U54" s="838">
        <v>0.33333333333333331</v>
      </c>
    </row>
    <row r="55" spans="1:21" ht="14.4" customHeight="1" x14ac:dyDescent="0.3">
      <c r="A55" s="831">
        <v>12</v>
      </c>
      <c r="B55" s="832" t="s">
        <v>1204</v>
      </c>
      <c r="C55" s="832" t="s">
        <v>1208</v>
      </c>
      <c r="D55" s="833" t="s">
        <v>2732</v>
      </c>
      <c r="E55" s="834" t="s">
        <v>1229</v>
      </c>
      <c r="F55" s="832" t="s">
        <v>1205</v>
      </c>
      <c r="G55" s="832" t="s">
        <v>1263</v>
      </c>
      <c r="H55" s="832" t="s">
        <v>621</v>
      </c>
      <c r="I55" s="832" t="s">
        <v>1307</v>
      </c>
      <c r="J55" s="832" t="s">
        <v>1121</v>
      </c>
      <c r="K55" s="832" t="s">
        <v>1308</v>
      </c>
      <c r="L55" s="835">
        <v>272.83</v>
      </c>
      <c r="M55" s="835">
        <v>272.83</v>
      </c>
      <c r="N55" s="832">
        <v>1</v>
      </c>
      <c r="O55" s="836">
        <v>1</v>
      </c>
      <c r="P55" s="835">
        <v>272.83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12</v>
      </c>
      <c r="B56" s="832" t="s">
        <v>1204</v>
      </c>
      <c r="C56" s="832" t="s">
        <v>1208</v>
      </c>
      <c r="D56" s="833" t="s">
        <v>2732</v>
      </c>
      <c r="E56" s="834" t="s">
        <v>1229</v>
      </c>
      <c r="F56" s="832" t="s">
        <v>1205</v>
      </c>
      <c r="G56" s="832" t="s">
        <v>1309</v>
      </c>
      <c r="H56" s="832" t="s">
        <v>621</v>
      </c>
      <c r="I56" s="832" t="s">
        <v>1185</v>
      </c>
      <c r="J56" s="832" t="s">
        <v>879</v>
      </c>
      <c r="K56" s="832" t="s">
        <v>656</v>
      </c>
      <c r="L56" s="835">
        <v>58.77</v>
      </c>
      <c r="M56" s="835">
        <v>58.77</v>
      </c>
      <c r="N56" s="832">
        <v>1</v>
      </c>
      <c r="O56" s="836">
        <v>1</v>
      </c>
      <c r="P56" s="835">
        <v>58.77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12</v>
      </c>
      <c r="B57" s="832" t="s">
        <v>1204</v>
      </c>
      <c r="C57" s="832" t="s">
        <v>1208</v>
      </c>
      <c r="D57" s="833" t="s">
        <v>2732</v>
      </c>
      <c r="E57" s="834" t="s">
        <v>1229</v>
      </c>
      <c r="F57" s="832" t="s">
        <v>1205</v>
      </c>
      <c r="G57" s="832" t="s">
        <v>1265</v>
      </c>
      <c r="H57" s="832" t="s">
        <v>583</v>
      </c>
      <c r="I57" s="832" t="s">
        <v>1298</v>
      </c>
      <c r="J57" s="832" t="s">
        <v>1299</v>
      </c>
      <c r="K57" s="832" t="s">
        <v>926</v>
      </c>
      <c r="L57" s="835">
        <v>78.33</v>
      </c>
      <c r="M57" s="835">
        <v>78.33</v>
      </c>
      <c r="N57" s="832">
        <v>1</v>
      </c>
      <c r="O57" s="836">
        <v>1</v>
      </c>
      <c r="P57" s="835">
        <v>78.33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12</v>
      </c>
      <c r="B58" s="832" t="s">
        <v>1204</v>
      </c>
      <c r="C58" s="832" t="s">
        <v>1208</v>
      </c>
      <c r="D58" s="833" t="s">
        <v>2732</v>
      </c>
      <c r="E58" s="834" t="s">
        <v>1229</v>
      </c>
      <c r="F58" s="832" t="s">
        <v>1205</v>
      </c>
      <c r="G58" s="832" t="s">
        <v>1310</v>
      </c>
      <c r="H58" s="832" t="s">
        <v>583</v>
      </c>
      <c r="I58" s="832" t="s">
        <v>1311</v>
      </c>
      <c r="J58" s="832" t="s">
        <v>1312</v>
      </c>
      <c r="K58" s="832" t="s">
        <v>1313</v>
      </c>
      <c r="L58" s="835">
        <v>229.72</v>
      </c>
      <c r="M58" s="835">
        <v>229.72</v>
      </c>
      <c r="N58" s="832">
        <v>1</v>
      </c>
      <c r="O58" s="836">
        <v>0.5</v>
      </c>
      <c r="P58" s="835">
        <v>229.72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12</v>
      </c>
      <c r="B59" s="832" t="s">
        <v>1204</v>
      </c>
      <c r="C59" s="832" t="s">
        <v>1208</v>
      </c>
      <c r="D59" s="833" t="s">
        <v>2732</v>
      </c>
      <c r="E59" s="834" t="s">
        <v>1229</v>
      </c>
      <c r="F59" s="832" t="s">
        <v>1205</v>
      </c>
      <c r="G59" s="832" t="s">
        <v>1314</v>
      </c>
      <c r="H59" s="832" t="s">
        <v>583</v>
      </c>
      <c r="I59" s="832" t="s">
        <v>1315</v>
      </c>
      <c r="J59" s="832" t="s">
        <v>1316</v>
      </c>
      <c r="K59" s="832" t="s">
        <v>1317</v>
      </c>
      <c r="L59" s="835">
        <v>846.47</v>
      </c>
      <c r="M59" s="835">
        <v>846.47</v>
      </c>
      <c r="N59" s="832">
        <v>1</v>
      </c>
      <c r="O59" s="836">
        <v>1</v>
      </c>
      <c r="P59" s="835">
        <v>846.47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12</v>
      </c>
      <c r="B60" s="832" t="s">
        <v>1204</v>
      </c>
      <c r="C60" s="832" t="s">
        <v>1208</v>
      </c>
      <c r="D60" s="833" t="s">
        <v>2732</v>
      </c>
      <c r="E60" s="834" t="s">
        <v>1229</v>
      </c>
      <c r="F60" s="832" t="s">
        <v>1205</v>
      </c>
      <c r="G60" s="832" t="s">
        <v>1318</v>
      </c>
      <c r="H60" s="832" t="s">
        <v>583</v>
      </c>
      <c r="I60" s="832" t="s">
        <v>1319</v>
      </c>
      <c r="J60" s="832" t="s">
        <v>1320</v>
      </c>
      <c r="K60" s="832" t="s">
        <v>1321</v>
      </c>
      <c r="L60" s="835">
        <v>140.72</v>
      </c>
      <c r="M60" s="835">
        <v>422.15999999999997</v>
      </c>
      <c r="N60" s="832">
        <v>3</v>
      </c>
      <c r="O60" s="836">
        <v>0.5</v>
      </c>
      <c r="P60" s="835">
        <v>422.15999999999997</v>
      </c>
      <c r="Q60" s="837">
        <v>1</v>
      </c>
      <c r="R60" s="832">
        <v>3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12</v>
      </c>
      <c r="B61" s="832" t="s">
        <v>1204</v>
      </c>
      <c r="C61" s="832" t="s">
        <v>1208</v>
      </c>
      <c r="D61" s="833" t="s">
        <v>2732</v>
      </c>
      <c r="E61" s="834" t="s">
        <v>1229</v>
      </c>
      <c r="F61" s="832" t="s">
        <v>1205</v>
      </c>
      <c r="G61" s="832" t="s">
        <v>1242</v>
      </c>
      <c r="H61" s="832" t="s">
        <v>583</v>
      </c>
      <c r="I61" s="832" t="s">
        <v>1243</v>
      </c>
      <c r="J61" s="832" t="s">
        <v>1244</v>
      </c>
      <c r="K61" s="832" t="s">
        <v>1245</v>
      </c>
      <c r="L61" s="835">
        <v>42.14</v>
      </c>
      <c r="M61" s="835">
        <v>42.14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12</v>
      </c>
      <c r="B62" s="832" t="s">
        <v>1204</v>
      </c>
      <c r="C62" s="832" t="s">
        <v>1208</v>
      </c>
      <c r="D62" s="833" t="s">
        <v>2732</v>
      </c>
      <c r="E62" s="834" t="s">
        <v>1229</v>
      </c>
      <c r="F62" s="832" t="s">
        <v>1205</v>
      </c>
      <c r="G62" s="832" t="s">
        <v>1269</v>
      </c>
      <c r="H62" s="832" t="s">
        <v>621</v>
      </c>
      <c r="I62" s="832" t="s">
        <v>1273</v>
      </c>
      <c r="J62" s="832" t="s">
        <v>1274</v>
      </c>
      <c r="K62" s="832" t="s">
        <v>1275</v>
      </c>
      <c r="L62" s="835">
        <v>736.33</v>
      </c>
      <c r="M62" s="835">
        <v>2945.32</v>
      </c>
      <c r="N62" s="832">
        <v>4</v>
      </c>
      <c r="O62" s="836">
        <v>2</v>
      </c>
      <c r="P62" s="835">
        <v>2208.9900000000002</v>
      </c>
      <c r="Q62" s="837">
        <v>0.75</v>
      </c>
      <c r="R62" s="832">
        <v>3</v>
      </c>
      <c r="S62" s="837">
        <v>0.75</v>
      </c>
      <c r="T62" s="836">
        <v>1</v>
      </c>
      <c r="U62" s="838">
        <v>0.5</v>
      </c>
    </row>
    <row r="63" spans="1:21" ht="14.4" customHeight="1" x14ac:dyDescent="0.3">
      <c r="A63" s="831">
        <v>12</v>
      </c>
      <c r="B63" s="832" t="s">
        <v>1204</v>
      </c>
      <c r="C63" s="832" t="s">
        <v>1208</v>
      </c>
      <c r="D63" s="833" t="s">
        <v>2732</v>
      </c>
      <c r="E63" s="834" t="s">
        <v>1229</v>
      </c>
      <c r="F63" s="832" t="s">
        <v>1205</v>
      </c>
      <c r="G63" s="832" t="s">
        <v>1269</v>
      </c>
      <c r="H63" s="832" t="s">
        <v>621</v>
      </c>
      <c r="I63" s="832" t="s">
        <v>1322</v>
      </c>
      <c r="J63" s="832" t="s">
        <v>1274</v>
      </c>
      <c r="K63" s="832" t="s">
        <v>1323</v>
      </c>
      <c r="L63" s="835">
        <v>923.74</v>
      </c>
      <c r="M63" s="835">
        <v>923.74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12</v>
      </c>
      <c r="B64" s="832" t="s">
        <v>1204</v>
      </c>
      <c r="C64" s="832" t="s">
        <v>1208</v>
      </c>
      <c r="D64" s="833" t="s">
        <v>2732</v>
      </c>
      <c r="E64" s="834" t="s">
        <v>1229</v>
      </c>
      <c r="F64" s="832" t="s">
        <v>1205</v>
      </c>
      <c r="G64" s="832" t="s">
        <v>1324</v>
      </c>
      <c r="H64" s="832" t="s">
        <v>583</v>
      </c>
      <c r="I64" s="832" t="s">
        <v>1325</v>
      </c>
      <c r="J64" s="832" t="s">
        <v>1326</v>
      </c>
      <c r="K64" s="832" t="s">
        <v>1327</v>
      </c>
      <c r="L64" s="835">
        <v>78.33</v>
      </c>
      <c r="M64" s="835">
        <v>469.98</v>
      </c>
      <c r="N64" s="832">
        <v>6</v>
      </c>
      <c r="O64" s="836">
        <v>3</v>
      </c>
      <c r="P64" s="835">
        <v>313.32</v>
      </c>
      <c r="Q64" s="837">
        <v>0.66666666666666663</v>
      </c>
      <c r="R64" s="832">
        <v>4</v>
      </c>
      <c r="S64" s="837">
        <v>0.66666666666666663</v>
      </c>
      <c r="T64" s="836">
        <v>2</v>
      </c>
      <c r="U64" s="838">
        <v>0.66666666666666663</v>
      </c>
    </row>
    <row r="65" spans="1:21" ht="14.4" customHeight="1" x14ac:dyDescent="0.3">
      <c r="A65" s="831">
        <v>12</v>
      </c>
      <c r="B65" s="832" t="s">
        <v>1204</v>
      </c>
      <c r="C65" s="832" t="s">
        <v>1208</v>
      </c>
      <c r="D65" s="833" t="s">
        <v>2732</v>
      </c>
      <c r="E65" s="834" t="s">
        <v>1229</v>
      </c>
      <c r="F65" s="832" t="s">
        <v>1205</v>
      </c>
      <c r="G65" s="832" t="s">
        <v>1276</v>
      </c>
      <c r="H65" s="832" t="s">
        <v>583</v>
      </c>
      <c r="I65" s="832" t="s">
        <v>1277</v>
      </c>
      <c r="J65" s="832" t="s">
        <v>617</v>
      </c>
      <c r="K65" s="832" t="s">
        <v>1278</v>
      </c>
      <c r="L65" s="835">
        <v>127.91</v>
      </c>
      <c r="M65" s="835">
        <v>127.91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12</v>
      </c>
      <c r="B66" s="832" t="s">
        <v>1204</v>
      </c>
      <c r="C66" s="832" t="s">
        <v>1208</v>
      </c>
      <c r="D66" s="833" t="s">
        <v>2732</v>
      </c>
      <c r="E66" s="834" t="s">
        <v>1229</v>
      </c>
      <c r="F66" s="832" t="s">
        <v>1205</v>
      </c>
      <c r="G66" s="832" t="s">
        <v>1276</v>
      </c>
      <c r="H66" s="832" t="s">
        <v>583</v>
      </c>
      <c r="I66" s="832" t="s">
        <v>1328</v>
      </c>
      <c r="J66" s="832" t="s">
        <v>617</v>
      </c>
      <c r="K66" s="832" t="s">
        <v>1329</v>
      </c>
      <c r="L66" s="835">
        <v>0</v>
      </c>
      <c r="M66" s="835">
        <v>0</v>
      </c>
      <c r="N66" s="832">
        <v>2</v>
      </c>
      <c r="O66" s="836">
        <v>1.5</v>
      </c>
      <c r="P66" s="835">
        <v>0</v>
      </c>
      <c r="Q66" s="837"/>
      <c r="R66" s="832">
        <v>2</v>
      </c>
      <c r="S66" s="837">
        <v>1</v>
      </c>
      <c r="T66" s="836">
        <v>1.5</v>
      </c>
      <c r="U66" s="838">
        <v>1</v>
      </c>
    </row>
    <row r="67" spans="1:21" ht="14.4" customHeight="1" x14ac:dyDescent="0.3">
      <c r="A67" s="831">
        <v>12</v>
      </c>
      <c r="B67" s="832" t="s">
        <v>1204</v>
      </c>
      <c r="C67" s="832" t="s">
        <v>1208</v>
      </c>
      <c r="D67" s="833" t="s">
        <v>2732</v>
      </c>
      <c r="E67" s="834" t="s">
        <v>1229</v>
      </c>
      <c r="F67" s="832" t="s">
        <v>1205</v>
      </c>
      <c r="G67" s="832" t="s">
        <v>1276</v>
      </c>
      <c r="H67" s="832" t="s">
        <v>583</v>
      </c>
      <c r="I67" s="832" t="s">
        <v>1328</v>
      </c>
      <c r="J67" s="832" t="s">
        <v>617</v>
      </c>
      <c r="K67" s="832" t="s">
        <v>1329</v>
      </c>
      <c r="L67" s="835">
        <v>52.61</v>
      </c>
      <c r="M67" s="835">
        <v>52.61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12</v>
      </c>
      <c r="B68" s="832" t="s">
        <v>1204</v>
      </c>
      <c r="C68" s="832" t="s">
        <v>1208</v>
      </c>
      <c r="D68" s="833" t="s">
        <v>2732</v>
      </c>
      <c r="E68" s="834" t="s">
        <v>1229</v>
      </c>
      <c r="F68" s="832" t="s">
        <v>1205</v>
      </c>
      <c r="G68" s="832" t="s">
        <v>1330</v>
      </c>
      <c r="H68" s="832" t="s">
        <v>583</v>
      </c>
      <c r="I68" s="832" t="s">
        <v>1331</v>
      </c>
      <c r="J68" s="832" t="s">
        <v>1332</v>
      </c>
      <c r="K68" s="832" t="s">
        <v>1333</v>
      </c>
      <c r="L68" s="835">
        <v>432.12</v>
      </c>
      <c r="M68" s="835">
        <v>432.12</v>
      </c>
      <c r="N68" s="832">
        <v>1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12</v>
      </c>
      <c r="B69" s="832" t="s">
        <v>1204</v>
      </c>
      <c r="C69" s="832" t="s">
        <v>1208</v>
      </c>
      <c r="D69" s="833" t="s">
        <v>2732</v>
      </c>
      <c r="E69" s="834" t="s">
        <v>1229</v>
      </c>
      <c r="F69" s="832" t="s">
        <v>1205</v>
      </c>
      <c r="G69" s="832" t="s">
        <v>1334</v>
      </c>
      <c r="H69" s="832" t="s">
        <v>583</v>
      </c>
      <c r="I69" s="832" t="s">
        <v>1335</v>
      </c>
      <c r="J69" s="832" t="s">
        <v>1336</v>
      </c>
      <c r="K69" s="832" t="s">
        <v>1337</v>
      </c>
      <c r="L69" s="835">
        <v>128.69999999999999</v>
      </c>
      <c r="M69" s="835">
        <v>128.69999999999999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12</v>
      </c>
      <c r="B70" s="832" t="s">
        <v>1204</v>
      </c>
      <c r="C70" s="832" t="s">
        <v>1208</v>
      </c>
      <c r="D70" s="833" t="s">
        <v>2732</v>
      </c>
      <c r="E70" s="834" t="s">
        <v>1229</v>
      </c>
      <c r="F70" s="832" t="s">
        <v>1205</v>
      </c>
      <c r="G70" s="832" t="s">
        <v>1338</v>
      </c>
      <c r="H70" s="832" t="s">
        <v>621</v>
      </c>
      <c r="I70" s="832" t="s">
        <v>1162</v>
      </c>
      <c r="J70" s="832" t="s">
        <v>823</v>
      </c>
      <c r="K70" s="832" t="s">
        <v>825</v>
      </c>
      <c r="L70" s="835">
        <v>0</v>
      </c>
      <c r="M70" s="835">
        <v>0</v>
      </c>
      <c r="N70" s="832">
        <v>1</v>
      </c>
      <c r="O70" s="836">
        <v>1</v>
      </c>
      <c r="P70" s="835">
        <v>0</v>
      </c>
      <c r="Q70" s="837"/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12</v>
      </c>
      <c r="B71" s="832" t="s">
        <v>1204</v>
      </c>
      <c r="C71" s="832" t="s">
        <v>1208</v>
      </c>
      <c r="D71" s="833" t="s">
        <v>2732</v>
      </c>
      <c r="E71" s="834" t="s">
        <v>1229</v>
      </c>
      <c r="F71" s="832" t="s">
        <v>1205</v>
      </c>
      <c r="G71" s="832" t="s">
        <v>1255</v>
      </c>
      <c r="H71" s="832" t="s">
        <v>583</v>
      </c>
      <c r="I71" s="832" t="s">
        <v>1256</v>
      </c>
      <c r="J71" s="832" t="s">
        <v>1257</v>
      </c>
      <c r="K71" s="832" t="s">
        <v>1258</v>
      </c>
      <c r="L71" s="835">
        <v>42.54</v>
      </c>
      <c r="M71" s="835">
        <v>42.54</v>
      </c>
      <c r="N71" s="832">
        <v>1</v>
      </c>
      <c r="O71" s="836">
        <v>1</v>
      </c>
      <c r="P71" s="835">
        <v>42.54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12</v>
      </c>
      <c r="B72" s="832" t="s">
        <v>1204</v>
      </c>
      <c r="C72" s="832" t="s">
        <v>1208</v>
      </c>
      <c r="D72" s="833" t="s">
        <v>2732</v>
      </c>
      <c r="E72" s="834" t="s">
        <v>1229</v>
      </c>
      <c r="F72" s="832" t="s">
        <v>1205</v>
      </c>
      <c r="G72" s="832" t="s">
        <v>1255</v>
      </c>
      <c r="H72" s="832" t="s">
        <v>583</v>
      </c>
      <c r="I72" s="832" t="s">
        <v>1303</v>
      </c>
      <c r="J72" s="832" t="s">
        <v>947</v>
      </c>
      <c r="K72" s="832" t="s">
        <v>1258</v>
      </c>
      <c r="L72" s="835">
        <v>42.54</v>
      </c>
      <c r="M72" s="835">
        <v>85.08</v>
      </c>
      <c r="N72" s="832">
        <v>2</v>
      </c>
      <c r="O72" s="836">
        <v>2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12</v>
      </c>
      <c r="B73" s="832" t="s">
        <v>1204</v>
      </c>
      <c r="C73" s="832" t="s">
        <v>1208</v>
      </c>
      <c r="D73" s="833" t="s">
        <v>2732</v>
      </c>
      <c r="E73" s="834" t="s">
        <v>1229</v>
      </c>
      <c r="F73" s="832" t="s">
        <v>1205</v>
      </c>
      <c r="G73" s="832" t="s">
        <v>1254</v>
      </c>
      <c r="H73" s="832" t="s">
        <v>621</v>
      </c>
      <c r="I73" s="832" t="s">
        <v>1110</v>
      </c>
      <c r="J73" s="832" t="s">
        <v>903</v>
      </c>
      <c r="K73" s="832" t="s">
        <v>1111</v>
      </c>
      <c r="L73" s="835">
        <v>154.36000000000001</v>
      </c>
      <c r="M73" s="835">
        <v>1389.2400000000002</v>
      </c>
      <c r="N73" s="832">
        <v>9</v>
      </c>
      <c r="O73" s="836">
        <v>7.5</v>
      </c>
      <c r="P73" s="835">
        <v>463.08000000000004</v>
      </c>
      <c r="Q73" s="837">
        <v>0.33333333333333331</v>
      </c>
      <c r="R73" s="832">
        <v>3</v>
      </c>
      <c r="S73" s="837">
        <v>0.33333333333333331</v>
      </c>
      <c r="T73" s="836">
        <v>2</v>
      </c>
      <c r="U73" s="838">
        <v>0.26666666666666666</v>
      </c>
    </row>
    <row r="74" spans="1:21" ht="14.4" customHeight="1" x14ac:dyDescent="0.3">
      <c r="A74" s="831">
        <v>12</v>
      </c>
      <c r="B74" s="832" t="s">
        <v>1204</v>
      </c>
      <c r="C74" s="832" t="s">
        <v>1208</v>
      </c>
      <c r="D74" s="833" t="s">
        <v>2732</v>
      </c>
      <c r="E74" s="834" t="s">
        <v>1229</v>
      </c>
      <c r="F74" s="832" t="s">
        <v>1205</v>
      </c>
      <c r="G74" s="832" t="s">
        <v>1254</v>
      </c>
      <c r="H74" s="832" t="s">
        <v>621</v>
      </c>
      <c r="I74" s="832" t="s">
        <v>1108</v>
      </c>
      <c r="J74" s="832" t="s">
        <v>903</v>
      </c>
      <c r="K74" s="832" t="s">
        <v>1109</v>
      </c>
      <c r="L74" s="835">
        <v>225.06</v>
      </c>
      <c r="M74" s="835">
        <v>450.12</v>
      </c>
      <c r="N74" s="832">
        <v>2</v>
      </c>
      <c r="O74" s="836">
        <v>2</v>
      </c>
      <c r="P74" s="835">
        <v>450.12</v>
      </c>
      <c r="Q74" s="837">
        <v>1</v>
      </c>
      <c r="R74" s="832">
        <v>2</v>
      </c>
      <c r="S74" s="837">
        <v>1</v>
      </c>
      <c r="T74" s="836">
        <v>2</v>
      </c>
      <c r="U74" s="838">
        <v>1</v>
      </c>
    </row>
    <row r="75" spans="1:21" ht="14.4" customHeight="1" x14ac:dyDescent="0.3">
      <c r="A75" s="831">
        <v>12</v>
      </c>
      <c r="B75" s="832" t="s">
        <v>1204</v>
      </c>
      <c r="C75" s="832" t="s">
        <v>1208</v>
      </c>
      <c r="D75" s="833" t="s">
        <v>2732</v>
      </c>
      <c r="E75" s="834" t="s">
        <v>1229</v>
      </c>
      <c r="F75" s="832" t="s">
        <v>1207</v>
      </c>
      <c r="G75" s="832" t="s">
        <v>1250</v>
      </c>
      <c r="H75" s="832" t="s">
        <v>583</v>
      </c>
      <c r="I75" s="832" t="s">
        <v>1339</v>
      </c>
      <c r="J75" s="832" t="s">
        <v>1340</v>
      </c>
      <c r="K75" s="832" t="s">
        <v>1341</v>
      </c>
      <c r="L75" s="835">
        <v>48.75</v>
      </c>
      <c r="M75" s="835">
        <v>48.75</v>
      </c>
      <c r="N75" s="832">
        <v>1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12</v>
      </c>
      <c r="B76" s="832" t="s">
        <v>1204</v>
      </c>
      <c r="C76" s="832" t="s">
        <v>1208</v>
      </c>
      <c r="D76" s="833" t="s">
        <v>2732</v>
      </c>
      <c r="E76" s="834" t="s">
        <v>1229</v>
      </c>
      <c r="F76" s="832" t="s">
        <v>1207</v>
      </c>
      <c r="G76" s="832" t="s">
        <v>1250</v>
      </c>
      <c r="H76" s="832" t="s">
        <v>583</v>
      </c>
      <c r="I76" s="832" t="s">
        <v>1251</v>
      </c>
      <c r="J76" s="832" t="s">
        <v>1252</v>
      </c>
      <c r="K76" s="832" t="s">
        <v>1253</v>
      </c>
      <c r="L76" s="835">
        <v>190</v>
      </c>
      <c r="M76" s="835">
        <v>2470</v>
      </c>
      <c r="N76" s="832">
        <v>13</v>
      </c>
      <c r="O76" s="836">
        <v>7</v>
      </c>
      <c r="P76" s="835">
        <v>2280</v>
      </c>
      <c r="Q76" s="837">
        <v>0.92307692307692313</v>
      </c>
      <c r="R76" s="832">
        <v>12</v>
      </c>
      <c r="S76" s="837">
        <v>0.92307692307692313</v>
      </c>
      <c r="T76" s="836">
        <v>6</v>
      </c>
      <c r="U76" s="838">
        <v>0.8571428571428571</v>
      </c>
    </row>
    <row r="77" spans="1:21" ht="14.4" customHeight="1" x14ac:dyDescent="0.3">
      <c r="A77" s="831">
        <v>12</v>
      </c>
      <c r="B77" s="832" t="s">
        <v>1204</v>
      </c>
      <c r="C77" s="832" t="s">
        <v>1208</v>
      </c>
      <c r="D77" s="833" t="s">
        <v>2732</v>
      </c>
      <c r="E77" s="834" t="s">
        <v>1229</v>
      </c>
      <c r="F77" s="832" t="s">
        <v>1207</v>
      </c>
      <c r="G77" s="832" t="s">
        <v>1250</v>
      </c>
      <c r="H77" s="832" t="s">
        <v>583</v>
      </c>
      <c r="I77" s="832" t="s">
        <v>1342</v>
      </c>
      <c r="J77" s="832" t="s">
        <v>1343</v>
      </c>
      <c r="K77" s="832" t="s">
        <v>1344</v>
      </c>
      <c r="L77" s="835">
        <v>500</v>
      </c>
      <c r="M77" s="835">
        <v>500</v>
      </c>
      <c r="N77" s="832">
        <v>1</v>
      </c>
      <c r="O77" s="836">
        <v>1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12</v>
      </c>
      <c r="B78" s="832" t="s">
        <v>1204</v>
      </c>
      <c r="C78" s="832" t="s">
        <v>1210</v>
      </c>
      <c r="D78" s="833" t="s">
        <v>2733</v>
      </c>
      <c r="E78" s="834" t="s">
        <v>1219</v>
      </c>
      <c r="F78" s="832" t="s">
        <v>1205</v>
      </c>
      <c r="G78" s="832" t="s">
        <v>1345</v>
      </c>
      <c r="H78" s="832" t="s">
        <v>583</v>
      </c>
      <c r="I78" s="832" t="s">
        <v>1346</v>
      </c>
      <c r="J78" s="832" t="s">
        <v>1347</v>
      </c>
      <c r="K78" s="832" t="s">
        <v>1348</v>
      </c>
      <c r="L78" s="835">
        <v>0</v>
      </c>
      <c r="M78" s="835">
        <v>0</v>
      </c>
      <c r="N78" s="832">
        <v>2</v>
      </c>
      <c r="O78" s="836">
        <v>1.5</v>
      </c>
      <c r="P78" s="835">
        <v>0</v>
      </c>
      <c r="Q78" s="837"/>
      <c r="R78" s="832">
        <v>2</v>
      </c>
      <c r="S78" s="837">
        <v>1</v>
      </c>
      <c r="T78" s="836">
        <v>1.5</v>
      </c>
      <c r="U78" s="838">
        <v>1</v>
      </c>
    </row>
    <row r="79" spans="1:21" ht="14.4" customHeight="1" x14ac:dyDescent="0.3">
      <c r="A79" s="831">
        <v>12</v>
      </c>
      <c r="B79" s="832" t="s">
        <v>1204</v>
      </c>
      <c r="C79" s="832" t="s">
        <v>1210</v>
      </c>
      <c r="D79" s="833" t="s">
        <v>2733</v>
      </c>
      <c r="E79" s="834" t="s">
        <v>1219</v>
      </c>
      <c r="F79" s="832" t="s">
        <v>1205</v>
      </c>
      <c r="G79" s="832" t="s">
        <v>1349</v>
      </c>
      <c r="H79" s="832" t="s">
        <v>583</v>
      </c>
      <c r="I79" s="832" t="s">
        <v>1350</v>
      </c>
      <c r="J79" s="832" t="s">
        <v>1351</v>
      </c>
      <c r="K79" s="832" t="s">
        <v>1352</v>
      </c>
      <c r="L79" s="835">
        <v>55.95</v>
      </c>
      <c r="M79" s="835">
        <v>559.5</v>
      </c>
      <c r="N79" s="832">
        <v>10</v>
      </c>
      <c r="O79" s="836">
        <v>2</v>
      </c>
      <c r="P79" s="835">
        <v>559.5</v>
      </c>
      <c r="Q79" s="837">
        <v>1</v>
      </c>
      <c r="R79" s="832">
        <v>10</v>
      </c>
      <c r="S79" s="837">
        <v>1</v>
      </c>
      <c r="T79" s="836">
        <v>2</v>
      </c>
      <c r="U79" s="838">
        <v>1</v>
      </c>
    </row>
    <row r="80" spans="1:21" ht="14.4" customHeight="1" x14ac:dyDescent="0.3">
      <c r="A80" s="831">
        <v>12</v>
      </c>
      <c r="B80" s="832" t="s">
        <v>1204</v>
      </c>
      <c r="C80" s="832" t="s">
        <v>1210</v>
      </c>
      <c r="D80" s="833" t="s">
        <v>2733</v>
      </c>
      <c r="E80" s="834" t="s">
        <v>1219</v>
      </c>
      <c r="F80" s="832" t="s">
        <v>1205</v>
      </c>
      <c r="G80" s="832" t="s">
        <v>1349</v>
      </c>
      <c r="H80" s="832" t="s">
        <v>583</v>
      </c>
      <c r="I80" s="832" t="s">
        <v>1353</v>
      </c>
      <c r="J80" s="832" t="s">
        <v>1351</v>
      </c>
      <c r="K80" s="832" t="s">
        <v>1354</v>
      </c>
      <c r="L80" s="835">
        <v>128.55000000000001</v>
      </c>
      <c r="M80" s="835">
        <v>1156.95</v>
      </c>
      <c r="N80" s="832">
        <v>9</v>
      </c>
      <c r="O80" s="836">
        <v>3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12</v>
      </c>
      <c r="B81" s="832" t="s">
        <v>1204</v>
      </c>
      <c r="C81" s="832" t="s">
        <v>1210</v>
      </c>
      <c r="D81" s="833" t="s">
        <v>2733</v>
      </c>
      <c r="E81" s="834" t="s">
        <v>1219</v>
      </c>
      <c r="F81" s="832" t="s">
        <v>1205</v>
      </c>
      <c r="G81" s="832" t="s">
        <v>1355</v>
      </c>
      <c r="H81" s="832" t="s">
        <v>621</v>
      </c>
      <c r="I81" s="832" t="s">
        <v>1356</v>
      </c>
      <c r="J81" s="832" t="s">
        <v>1357</v>
      </c>
      <c r="K81" s="832" t="s">
        <v>1358</v>
      </c>
      <c r="L81" s="835">
        <v>1091.0899999999999</v>
      </c>
      <c r="M81" s="835">
        <v>3273.2699999999995</v>
      </c>
      <c r="N81" s="832">
        <v>3</v>
      </c>
      <c r="O81" s="836">
        <v>1</v>
      </c>
      <c r="P81" s="835">
        <v>3273.2699999999995</v>
      </c>
      <c r="Q81" s="837">
        <v>1</v>
      </c>
      <c r="R81" s="832">
        <v>3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12</v>
      </c>
      <c r="B82" s="832" t="s">
        <v>1204</v>
      </c>
      <c r="C82" s="832" t="s">
        <v>1210</v>
      </c>
      <c r="D82" s="833" t="s">
        <v>2733</v>
      </c>
      <c r="E82" s="834" t="s">
        <v>1219</v>
      </c>
      <c r="F82" s="832" t="s">
        <v>1205</v>
      </c>
      <c r="G82" s="832" t="s">
        <v>1359</v>
      </c>
      <c r="H82" s="832" t="s">
        <v>583</v>
      </c>
      <c r="I82" s="832" t="s">
        <v>1360</v>
      </c>
      <c r="J82" s="832" t="s">
        <v>1361</v>
      </c>
      <c r="K82" s="832" t="s">
        <v>1362</v>
      </c>
      <c r="L82" s="835">
        <v>85.27</v>
      </c>
      <c r="M82" s="835">
        <v>511.62</v>
      </c>
      <c r="N82" s="832">
        <v>6</v>
      </c>
      <c r="O82" s="836">
        <v>2.5</v>
      </c>
      <c r="P82" s="835">
        <v>511.62</v>
      </c>
      <c r="Q82" s="837">
        <v>1</v>
      </c>
      <c r="R82" s="832">
        <v>6</v>
      </c>
      <c r="S82" s="837">
        <v>1</v>
      </c>
      <c r="T82" s="836">
        <v>2.5</v>
      </c>
      <c r="U82" s="838">
        <v>1</v>
      </c>
    </row>
    <row r="83" spans="1:21" ht="14.4" customHeight="1" x14ac:dyDescent="0.3">
      <c r="A83" s="831">
        <v>12</v>
      </c>
      <c r="B83" s="832" t="s">
        <v>1204</v>
      </c>
      <c r="C83" s="832" t="s">
        <v>1210</v>
      </c>
      <c r="D83" s="833" t="s">
        <v>2733</v>
      </c>
      <c r="E83" s="834" t="s">
        <v>1219</v>
      </c>
      <c r="F83" s="832" t="s">
        <v>1205</v>
      </c>
      <c r="G83" s="832" t="s">
        <v>1263</v>
      </c>
      <c r="H83" s="832" t="s">
        <v>621</v>
      </c>
      <c r="I83" s="832" t="s">
        <v>1120</v>
      </c>
      <c r="J83" s="832" t="s">
        <v>1121</v>
      </c>
      <c r="K83" s="832" t="s">
        <v>926</v>
      </c>
      <c r="L83" s="835">
        <v>170.52</v>
      </c>
      <c r="M83" s="835">
        <v>511.56000000000006</v>
      </c>
      <c r="N83" s="832">
        <v>3</v>
      </c>
      <c r="O83" s="836">
        <v>1.5</v>
      </c>
      <c r="P83" s="835">
        <v>341.04</v>
      </c>
      <c r="Q83" s="837">
        <v>0.66666666666666663</v>
      </c>
      <c r="R83" s="832">
        <v>2</v>
      </c>
      <c r="S83" s="837">
        <v>0.66666666666666663</v>
      </c>
      <c r="T83" s="836">
        <v>1</v>
      </c>
      <c r="U83" s="838">
        <v>0.66666666666666663</v>
      </c>
    </row>
    <row r="84" spans="1:21" ht="14.4" customHeight="1" x14ac:dyDescent="0.3">
      <c r="A84" s="831">
        <v>12</v>
      </c>
      <c r="B84" s="832" t="s">
        <v>1204</v>
      </c>
      <c r="C84" s="832" t="s">
        <v>1210</v>
      </c>
      <c r="D84" s="833" t="s">
        <v>2733</v>
      </c>
      <c r="E84" s="834" t="s">
        <v>1219</v>
      </c>
      <c r="F84" s="832" t="s">
        <v>1205</v>
      </c>
      <c r="G84" s="832" t="s">
        <v>1263</v>
      </c>
      <c r="H84" s="832" t="s">
        <v>621</v>
      </c>
      <c r="I84" s="832" t="s">
        <v>1363</v>
      </c>
      <c r="J84" s="832" t="s">
        <v>1121</v>
      </c>
      <c r="K84" s="832" t="s">
        <v>1362</v>
      </c>
      <c r="L84" s="835">
        <v>85.27</v>
      </c>
      <c r="M84" s="835">
        <v>170.54</v>
      </c>
      <c r="N84" s="832">
        <v>2</v>
      </c>
      <c r="O84" s="836">
        <v>2</v>
      </c>
      <c r="P84" s="835">
        <v>170.54</v>
      </c>
      <c r="Q84" s="837">
        <v>1</v>
      </c>
      <c r="R84" s="832">
        <v>2</v>
      </c>
      <c r="S84" s="837">
        <v>1</v>
      </c>
      <c r="T84" s="836">
        <v>2</v>
      </c>
      <c r="U84" s="838">
        <v>1</v>
      </c>
    </row>
    <row r="85" spans="1:21" ht="14.4" customHeight="1" x14ac:dyDescent="0.3">
      <c r="A85" s="831">
        <v>12</v>
      </c>
      <c r="B85" s="832" t="s">
        <v>1204</v>
      </c>
      <c r="C85" s="832" t="s">
        <v>1210</v>
      </c>
      <c r="D85" s="833" t="s">
        <v>2733</v>
      </c>
      <c r="E85" s="834" t="s">
        <v>1219</v>
      </c>
      <c r="F85" s="832" t="s">
        <v>1205</v>
      </c>
      <c r="G85" s="832" t="s">
        <v>1265</v>
      </c>
      <c r="H85" s="832" t="s">
        <v>583</v>
      </c>
      <c r="I85" s="832" t="s">
        <v>1364</v>
      </c>
      <c r="J85" s="832" t="s">
        <v>1365</v>
      </c>
      <c r="K85" s="832" t="s">
        <v>926</v>
      </c>
      <c r="L85" s="835">
        <v>78.33</v>
      </c>
      <c r="M85" s="835">
        <v>391.65</v>
      </c>
      <c r="N85" s="832">
        <v>5</v>
      </c>
      <c r="O85" s="836">
        <v>2</v>
      </c>
      <c r="P85" s="835">
        <v>156.66</v>
      </c>
      <c r="Q85" s="837">
        <v>0.4</v>
      </c>
      <c r="R85" s="832">
        <v>2</v>
      </c>
      <c r="S85" s="837">
        <v>0.4</v>
      </c>
      <c r="T85" s="836">
        <v>1</v>
      </c>
      <c r="U85" s="838">
        <v>0.5</v>
      </c>
    </row>
    <row r="86" spans="1:21" ht="14.4" customHeight="1" x14ac:dyDescent="0.3">
      <c r="A86" s="831">
        <v>12</v>
      </c>
      <c r="B86" s="832" t="s">
        <v>1204</v>
      </c>
      <c r="C86" s="832" t="s">
        <v>1210</v>
      </c>
      <c r="D86" s="833" t="s">
        <v>2733</v>
      </c>
      <c r="E86" s="834" t="s">
        <v>1219</v>
      </c>
      <c r="F86" s="832" t="s">
        <v>1205</v>
      </c>
      <c r="G86" s="832" t="s">
        <v>1366</v>
      </c>
      <c r="H86" s="832" t="s">
        <v>583</v>
      </c>
      <c r="I86" s="832" t="s">
        <v>1367</v>
      </c>
      <c r="J86" s="832" t="s">
        <v>1368</v>
      </c>
      <c r="K86" s="832" t="s">
        <v>1369</v>
      </c>
      <c r="L86" s="835">
        <v>741.88</v>
      </c>
      <c r="M86" s="835">
        <v>2225.64</v>
      </c>
      <c r="N86" s="832">
        <v>3</v>
      </c>
      <c r="O86" s="836">
        <v>1</v>
      </c>
      <c r="P86" s="835">
        <v>2225.64</v>
      </c>
      <c r="Q86" s="837">
        <v>1</v>
      </c>
      <c r="R86" s="832">
        <v>3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12</v>
      </c>
      <c r="B87" s="832" t="s">
        <v>1204</v>
      </c>
      <c r="C87" s="832" t="s">
        <v>1210</v>
      </c>
      <c r="D87" s="833" t="s">
        <v>2733</v>
      </c>
      <c r="E87" s="834" t="s">
        <v>1219</v>
      </c>
      <c r="F87" s="832" t="s">
        <v>1205</v>
      </c>
      <c r="G87" s="832" t="s">
        <v>1366</v>
      </c>
      <c r="H87" s="832" t="s">
        <v>583</v>
      </c>
      <c r="I87" s="832" t="s">
        <v>1370</v>
      </c>
      <c r="J87" s="832" t="s">
        <v>1368</v>
      </c>
      <c r="K87" s="832" t="s">
        <v>1371</v>
      </c>
      <c r="L87" s="835">
        <v>1154.81</v>
      </c>
      <c r="M87" s="835">
        <v>23096.2</v>
      </c>
      <c r="N87" s="832">
        <v>20</v>
      </c>
      <c r="O87" s="836">
        <v>5.5</v>
      </c>
      <c r="P87" s="835">
        <v>19631.77</v>
      </c>
      <c r="Q87" s="837">
        <v>0.85</v>
      </c>
      <c r="R87" s="832">
        <v>17</v>
      </c>
      <c r="S87" s="837">
        <v>0.85</v>
      </c>
      <c r="T87" s="836">
        <v>4.5</v>
      </c>
      <c r="U87" s="838">
        <v>0.81818181818181823</v>
      </c>
    </row>
    <row r="88" spans="1:21" ht="14.4" customHeight="1" x14ac:dyDescent="0.3">
      <c r="A88" s="831">
        <v>12</v>
      </c>
      <c r="B88" s="832" t="s">
        <v>1204</v>
      </c>
      <c r="C88" s="832" t="s">
        <v>1210</v>
      </c>
      <c r="D88" s="833" t="s">
        <v>2733</v>
      </c>
      <c r="E88" s="834" t="s">
        <v>1219</v>
      </c>
      <c r="F88" s="832" t="s">
        <v>1205</v>
      </c>
      <c r="G88" s="832" t="s">
        <v>1366</v>
      </c>
      <c r="H88" s="832" t="s">
        <v>583</v>
      </c>
      <c r="I88" s="832" t="s">
        <v>1370</v>
      </c>
      <c r="J88" s="832" t="s">
        <v>1368</v>
      </c>
      <c r="K88" s="832" t="s">
        <v>1371</v>
      </c>
      <c r="L88" s="835">
        <v>1047.94</v>
      </c>
      <c r="M88" s="835">
        <v>2095.88</v>
      </c>
      <c r="N88" s="832">
        <v>2</v>
      </c>
      <c r="O88" s="836">
        <v>1</v>
      </c>
      <c r="P88" s="835">
        <v>2095.88</v>
      </c>
      <c r="Q88" s="837">
        <v>1</v>
      </c>
      <c r="R88" s="832">
        <v>2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12</v>
      </c>
      <c r="B89" s="832" t="s">
        <v>1204</v>
      </c>
      <c r="C89" s="832" t="s">
        <v>1210</v>
      </c>
      <c r="D89" s="833" t="s">
        <v>2733</v>
      </c>
      <c r="E89" s="834" t="s">
        <v>1219</v>
      </c>
      <c r="F89" s="832" t="s">
        <v>1205</v>
      </c>
      <c r="G89" s="832" t="s">
        <v>1366</v>
      </c>
      <c r="H89" s="832" t="s">
        <v>583</v>
      </c>
      <c r="I89" s="832" t="s">
        <v>1372</v>
      </c>
      <c r="J89" s="832" t="s">
        <v>1368</v>
      </c>
      <c r="K89" s="832" t="s">
        <v>1373</v>
      </c>
      <c r="L89" s="835">
        <v>2223.14</v>
      </c>
      <c r="M89" s="835">
        <v>6669.42</v>
      </c>
      <c r="N89" s="832">
        <v>3</v>
      </c>
      <c r="O89" s="836">
        <v>1</v>
      </c>
      <c r="P89" s="835">
        <v>6669.42</v>
      </c>
      <c r="Q89" s="837">
        <v>1</v>
      </c>
      <c r="R89" s="832">
        <v>3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12</v>
      </c>
      <c r="B90" s="832" t="s">
        <v>1204</v>
      </c>
      <c r="C90" s="832" t="s">
        <v>1210</v>
      </c>
      <c r="D90" s="833" t="s">
        <v>2733</v>
      </c>
      <c r="E90" s="834" t="s">
        <v>1219</v>
      </c>
      <c r="F90" s="832" t="s">
        <v>1205</v>
      </c>
      <c r="G90" s="832" t="s">
        <v>1374</v>
      </c>
      <c r="H90" s="832" t="s">
        <v>583</v>
      </c>
      <c r="I90" s="832" t="s">
        <v>1375</v>
      </c>
      <c r="J90" s="832" t="s">
        <v>682</v>
      </c>
      <c r="K90" s="832" t="s">
        <v>1376</v>
      </c>
      <c r="L90" s="835">
        <v>46.99</v>
      </c>
      <c r="M90" s="835">
        <v>187.96</v>
      </c>
      <c r="N90" s="832">
        <v>4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12</v>
      </c>
      <c r="B91" s="832" t="s">
        <v>1204</v>
      </c>
      <c r="C91" s="832" t="s">
        <v>1210</v>
      </c>
      <c r="D91" s="833" t="s">
        <v>2733</v>
      </c>
      <c r="E91" s="834" t="s">
        <v>1219</v>
      </c>
      <c r="F91" s="832" t="s">
        <v>1205</v>
      </c>
      <c r="G91" s="832" t="s">
        <v>1377</v>
      </c>
      <c r="H91" s="832" t="s">
        <v>583</v>
      </c>
      <c r="I91" s="832" t="s">
        <v>1378</v>
      </c>
      <c r="J91" s="832" t="s">
        <v>1379</v>
      </c>
      <c r="K91" s="832" t="s">
        <v>1380</v>
      </c>
      <c r="L91" s="835">
        <v>0</v>
      </c>
      <c r="M91" s="835">
        <v>0</v>
      </c>
      <c r="N91" s="832">
        <v>1</v>
      </c>
      <c r="O91" s="836">
        <v>0.5</v>
      </c>
      <c r="P91" s="835"/>
      <c r="Q91" s="837"/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12</v>
      </c>
      <c r="B92" s="832" t="s">
        <v>1204</v>
      </c>
      <c r="C92" s="832" t="s">
        <v>1210</v>
      </c>
      <c r="D92" s="833" t="s">
        <v>2733</v>
      </c>
      <c r="E92" s="834" t="s">
        <v>1219</v>
      </c>
      <c r="F92" s="832" t="s">
        <v>1205</v>
      </c>
      <c r="G92" s="832" t="s">
        <v>1381</v>
      </c>
      <c r="H92" s="832" t="s">
        <v>583</v>
      </c>
      <c r="I92" s="832" t="s">
        <v>1382</v>
      </c>
      <c r="J92" s="832" t="s">
        <v>1383</v>
      </c>
      <c r="K92" s="832" t="s">
        <v>1384</v>
      </c>
      <c r="L92" s="835">
        <v>37.520000000000003</v>
      </c>
      <c r="M92" s="835">
        <v>37.520000000000003</v>
      </c>
      <c r="N92" s="832">
        <v>1</v>
      </c>
      <c r="O92" s="836">
        <v>0.5</v>
      </c>
      <c r="P92" s="835">
        <v>37.520000000000003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12</v>
      </c>
      <c r="B93" s="832" t="s">
        <v>1204</v>
      </c>
      <c r="C93" s="832" t="s">
        <v>1210</v>
      </c>
      <c r="D93" s="833" t="s">
        <v>2733</v>
      </c>
      <c r="E93" s="834" t="s">
        <v>1219</v>
      </c>
      <c r="F93" s="832" t="s">
        <v>1205</v>
      </c>
      <c r="G93" s="832" t="s">
        <v>1385</v>
      </c>
      <c r="H93" s="832" t="s">
        <v>583</v>
      </c>
      <c r="I93" s="832" t="s">
        <v>1386</v>
      </c>
      <c r="J93" s="832" t="s">
        <v>1387</v>
      </c>
      <c r="K93" s="832" t="s">
        <v>1388</v>
      </c>
      <c r="L93" s="835">
        <v>611.59</v>
      </c>
      <c r="M93" s="835">
        <v>611.59</v>
      </c>
      <c r="N93" s="832">
        <v>1</v>
      </c>
      <c r="O93" s="836">
        <v>0.5</v>
      </c>
      <c r="P93" s="835">
        <v>611.59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12</v>
      </c>
      <c r="B94" s="832" t="s">
        <v>1204</v>
      </c>
      <c r="C94" s="832" t="s">
        <v>1210</v>
      </c>
      <c r="D94" s="833" t="s">
        <v>2733</v>
      </c>
      <c r="E94" s="834" t="s">
        <v>1219</v>
      </c>
      <c r="F94" s="832" t="s">
        <v>1205</v>
      </c>
      <c r="G94" s="832" t="s">
        <v>1389</v>
      </c>
      <c r="H94" s="832" t="s">
        <v>583</v>
      </c>
      <c r="I94" s="832" t="s">
        <v>1390</v>
      </c>
      <c r="J94" s="832" t="s">
        <v>1391</v>
      </c>
      <c r="K94" s="832" t="s">
        <v>1392</v>
      </c>
      <c r="L94" s="835">
        <v>1435.18</v>
      </c>
      <c r="M94" s="835">
        <v>7175.9000000000005</v>
      </c>
      <c r="N94" s="832">
        <v>5</v>
      </c>
      <c r="O94" s="836">
        <v>4.5</v>
      </c>
      <c r="P94" s="835">
        <v>5740.72</v>
      </c>
      <c r="Q94" s="837">
        <v>0.79999999999999993</v>
      </c>
      <c r="R94" s="832">
        <v>4</v>
      </c>
      <c r="S94" s="837">
        <v>0.8</v>
      </c>
      <c r="T94" s="836">
        <v>3.5</v>
      </c>
      <c r="U94" s="838">
        <v>0.77777777777777779</v>
      </c>
    </row>
    <row r="95" spans="1:21" ht="14.4" customHeight="1" x14ac:dyDescent="0.3">
      <c r="A95" s="831">
        <v>12</v>
      </c>
      <c r="B95" s="832" t="s">
        <v>1204</v>
      </c>
      <c r="C95" s="832" t="s">
        <v>1210</v>
      </c>
      <c r="D95" s="833" t="s">
        <v>2733</v>
      </c>
      <c r="E95" s="834" t="s">
        <v>1219</v>
      </c>
      <c r="F95" s="832" t="s">
        <v>1205</v>
      </c>
      <c r="G95" s="832" t="s">
        <v>1389</v>
      </c>
      <c r="H95" s="832" t="s">
        <v>583</v>
      </c>
      <c r="I95" s="832" t="s">
        <v>1393</v>
      </c>
      <c r="J95" s="832" t="s">
        <v>1391</v>
      </c>
      <c r="K95" s="832" t="s">
        <v>1394</v>
      </c>
      <c r="L95" s="835">
        <v>717.59</v>
      </c>
      <c r="M95" s="835">
        <v>3587.9500000000003</v>
      </c>
      <c r="N95" s="832">
        <v>5</v>
      </c>
      <c r="O95" s="836">
        <v>3.5</v>
      </c>
      <c r="P95" s="835">
        <v>3587.9500000000003</v>
      </c>
      <c r="Q95" s="837">
        <v>1</v>
      </c>
      <c r="R95" s="832">
        <v>5</v>
      </c>
      <c r="S95" s="837">
        <v>1</v>
      </c>
      <c r="T95" s="836">
        <v>3.5</v>
      </c>
      <c r="U95" s="838">
        <v>1</v>
      </c>
    </row>
    <row r="96" spans="1:21" ht="14.4" customHeight="1" x14ac:dyDescent="0.3">
      <c r="A96" s="831">
        <v>12</v>
      </c>
      <c r="B96" s="832" t="s">
        <v>1204</v>
      </c>
      <c r="C96" s="832" t="s">
        <v>1210</v>
      </c>
      <c r="D96" s="833" t="s">
        <v>2733</v>
      </c>
      <c r="E96" s="834" t="s">
        <v>1219</v>
      </c>
      <c r="F96" s="832" t="s">
        <v>1205</v>
      </c>
      <c r="G96" s="832" t="s">
        <v>1395</v>
      </c>
      <c r="H96" s="832" t="s">
        <v>583</v>
      </c>
      <c r="I96" s="832" t="s">
        <v>1396</v>
      </c>
      <c r="J96" s="832" t="s">
        <v>1397</v>
      </c>
      <c r="K96" s="832" t="s">
        <v>1398</v>
      </c>
      <c r="L96" s="835">
        <v>45.89</v>
      </c>
      <c r="M96" s="835">
        <v>45.89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12</v>
      </c>
      <c r="B97" s="832" t="s">
        <v>1204</v>
      </c>
      <c r="C97" s="832" t="s">
        <v>1210</v>
      </c>
      <c r="D97" s="833" t="s">
        <v>2733</v>
      </c>
      <c r="E97" s="834" t="s">
        <v>1219</v>
      </c>
      <c r="F97" s="832" t="s">
        <v>1205</v>
      </c>
      <c r="G97" s="832" t="s">
        <v>1242</v>
      </c>
      <c r="H97" s="832" t="s">
        <v>583</v>
      </c>
      <c r="I97" s="832" t="s">
        <v>1243</v>
      </c>
      <c r="J97" s="832" t="s">
        <v>1244</v>
      </c>
      <c r="K97" s="832" t="s">
        <v>1245</v>
      </c>
      <c r="L97" s="835">
        <v>48.09</v>
      </c>
      <c r="M97" s="835">
        <v>336.63</v>
      </c>
      <c r="N97" s="832">
        <v>7</v>
      </c>
      <c r="O97" s="836">
        <v>3</v>
      </c>
      <c r="P97" s="835">
        <v>96.18</v>
      </c>
      <c r="Q97" s="837">
        <v>0.28571428571428575</v>
      </c>
      <c r="R97" s="832">
        <v>2</v>
      </c>
      <c r="S97" s="837">
        <v>0.2857142857142857</v>
      </c>
      <c r="T97" s="836">
        <v>1</v>
      </c>
      <c r="U97" s="838">
        <v>0.33333333333333331</v>
      </c>
    </row>
    <row r="98" spans="1:21" ht="14.4" customHeight="1" x14ac:dyDescent="0.3">
      <c r="A98" s="831">
        <v>12</v>
      </c>
      <c r="B98" s="832" t="s">
        <v>1204</v>
      </c>
      <c r="C98" s="832" t="s">
        <v>1210</v>
      </c>
      <c r="D98" s="833" t="s">
        <v>2733</v>
      </c>
      <c r="E98" s="834" t="s">
        <v>1219</v>
      </c>
      <c r="F98" s="832" t="s">
        <v>1205</v>
      </c>
      <c r="G98" s="832" t="s">
        <v>1242</v>
      </c>
      <c r="H98" s="832" t="s">
        <v>583</v>
      </c>
      <c r="I98" s="832" t="s">
        <v>1243</v>
      </c>
      <c r="J98" s="832" t="s">
        <v>1244</v>
      </c>
      <c r="K98" s="832" t="s">
        <v>1245</v>
      </c>
      <c r="L98" s="835">
        <v>42.14</v>
      </c>
      <c r="M98" s="835">
        <v>84.28</v>
      </c>
      <c r="N98" s="832">
        <v>2</v>
      </c>
      <c r="O98" s="836">
        <v>1</v>
      </c>
      <c r="P98" s="835">
        <v>84.28</v>
      </c>
      <c r="Q98" s="837">
        <v>1</v>
      </c>
      <c r="R98" s="832">
        <v>2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12</v>
      </c>
      <c r="B99" s="832" t="s">
        <v>1204</v>
      </c>
      <c r="C99" s="832" t="s">
        <v>1210</v>
      </c>
      <c r="D99" s="833" t="s">
        <v>2733</v>
      </c>
      <c r="E99" s="834" t="s">
        <v>1219</v>
      </c>
      <c r="F99" s="832" t="s">
        <v>1205</v>
      </c>
      <c r="G99" s="832" t="s">
        <v>1399</v>
      </c>
      <c r="H99" s="832" t="s">
        <v>583</v>
      </c>
      <c r="I99" s="832" t="s">
        <v>1400</v>
      </c>
      <c r="J99" s="832" t="s">
        <v>1401</v>
      </c>
      <c r="K99" s="832" t="s">
        <v>1402</v>
      </c>
      <c r="L99" s="835">
        <v>132.97999999999999</v>
      </c>
      <c r="M99" s="835">
        <v>132.97999999999999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12</v>
      </c>
      <c r="B100" s="832" t="s">
        <v>1204</v>
      </c>
      <c r="C100" s="832" t="s">
        <v>1210</v>
      </c>
      <c r="D100" s="833" t="s">
        <v>2733</v>
      </c>
      <c r="E100" s="834" t="s">
        <v>1219</v>
      </c>
      <c r="F100" s="832" t="s">
        <v>1205</v>
      </c>
      <c r="G100" s="832" t="s">
        <v>1403</v>
      </c>
      <c r="H100" s="832" t="s">
        <v>583</v>
      </c>
      <c r="I100" s="832" t="s">
        <v>1404</v>
      </c>
      <c r="J100" s="832" t="s">
        <v>1405</v>
      </c>
      <c r="K100" s="832" t="s">
        <v>1406</v>
      </c>
      <c r="L100" s="835">
        <v>38.5</v>
      </c>
      <c r="M100" s="835">
        <v>38.5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12</v>
      </c>
      <c r="B101" s="832" t="s">
        <v>1204</v>
      </c>
      <c r="C101" s="832" t="s">
        <v>1210</v>
      </c>
      <c r="D101" s="833" t="s">
        <v>2733</v>
      </c>
      <c r="E101" s="834" t="s">
        <v>1219</v>
      </c>
      <c r="F101" s="832" t="s">
        <v>1205</v>
      </c>
      <c r="G101" s="832" t="s">
        <v>1407</v>
      </c>
      <c r="H101" s="832" t="s">
        <v>583</v>
      </c>
      <c r="I101" s="832" t="s">
        <v>1408</v>
      </c>
      <c r="J101" s="832" t="s">
        <v>1409</v>
      </c>
      <c r="K101" s="832" t="s">
        <v>1410</v>
      </c>
      <c r="L101" s="835">
        <v>38.56</v>
      </c>
      <c r="M101" s="835">
        <v>77.12</v>
      </c>
      <c r="N101" s="832">
        <v>2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12</v>
      </c>
      <c r="B102" s="832" t="s">
        <v>1204</v>
      </c>
      <c r="C102" s="832" t="s">
        <v>1210</v>
      </c>
      <c r="D102" s="833" t="s">
        <v>2733</v>
      </c>
      <c r="E102" s="834" t="s">
        <v>1219</v>
      </c>
      <c r="F102" s="832" t="s">
        <v>1205</v>
      </c>
      <c r="G102" s="832" t="s">
        <v>1246</v>
      </c>
      <c r="H102" s="832" t="s">
        <v>583</v>
      </c>
      <c r="I102" s="832" t="s">
        <v>1247</v>
      </c>
      <c r="J102" s="832" t="s">
        <v>1248</v>
      </c>
      <c r="K102" s="832" t="s">
        <v>1249</v>
      </c>
      <c r="L102" s="835">
        <v>77.599999999999994</v>
      </c>
      <c r="M102" s="835">
        <v>1086.4000000000001</v>
      </c>
      <c r="N102" s="832">
        <v>14</v>
      </c>
      <c r="O102" s="836">
        <v>8</v>
      </c>
      <c r="P102" s="835">
        <v>543.19999999999993</v>
      </c>
      <c r="Q102" s="837">
        <v>0.49999999999999989</v>
      </c>
      <c r="R102" s="832">
        <v>7</v>
      </c>
      <c r="S102" s="837">
        <v>0.5</v>
      </c>
      <c r="T102" s="836">
        <v>3.5</v>
      </c>
      <c r="U102" s="838">
        <v>0.4375</v>
      </c>
    </row>
    <row r="103" spans="1:21" ht="14.4" customHeight="1" x14ac:dyDescent="0.3">
      <c r="A103" s="831">
        <v>12</v>
      </c>
      <c r="B103" s="832" t="s">
        <v>1204</v>
      </c>
      <c r="C103" s="832" t="s">
        <v>1210</v>
      </c>
      <c r="D103" s="833" t="s">
        <v>2733</v>
      </c>
      <c r="E103" s="834" t="s">
        <v>1219</v>
      </c>
      <c r="F103" s="832" t="s">
        <v>1205</v>
      </c>
      <c r="G103" s="832" t="s">
        <v>1411</v>
      </c>
      <c r="H103" s="832" t="s">
        <v>583</v>
      </c>
      <c r="I103" s="832" t="s">
        <v>1412</v>
      </c>
      <c r="J103" s="832" t="s">
        <v>1413</v>
      </c>
      <c r="K103" s="832" t="s">
        <v>1295</v>
      </c>
      <c r="L103" s="835">
        <v>35.25</v>
      </c>
      <c r="M103" s="835">
        <v>105.75</v>
      </c>
      <c r="N103" s="832">
        <v>3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12</v>
      </c>
      <c r="B104" s="832" t="s">
        <v>1204</v>
      </c>
      <c r="C104" s="832" t="s">
        <v>1210</v>
      </c>
      <c r="D104" s="833" t="s">
        <v>2733</v>
      </c>
      <c r="E104" s="834" t="s">
        <v>1219</v>
      </c>
      <c r="F104" s="832" t="s">
        <v>1205</v>
      </c>
      <c r="G104" s="832" t="s">
        <v>1411</v>
      </c>
      <c r="H104" s="832" t="s">
        <v>583</v>
      </c>
      <c r="I104" s="832" t="s">
        <v>1414</v>
      </c>
      <c r="J104" s="832" t="s">
        <v>1413</v>
      </c>
      <c r="K104" s="832" t="s">
        <v>1415</v>
      </c>
      <c r="L104" s="835">
        <v>35.25</v>
      </c>
      <c r="M104" s="835">
        <v>35.25</v>
      </c>
      <c r="N104" s="832">
        <v>1</v>
      </c>
      <c r="O104" s="836">
        <v>1</v>
      </c>
      <c r="P104" s="835">
        <v>35.25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12</v>
      </c>
      <c r="B105" s="832" t="s">
        <v>1204</v>
      </c>
      <c r="C105" s="832" t="s">
        <v>1210</v>
      </c>
      <c r="D105" s="833" t="s">
        <v>2733</v>
      </c>
      <c r="E105" s="834" t="s">
        <v>1219</v>
      </c>
      <c r="F105" s="832" t="s">
        <v>1205</v>
      </c>
      <c r="G105" s="832" t="s">
        <v>1292</v>
      </c>
      <c r="H105" s="832" t="s">
        <v>583</v>
      </c>
      <c r="I105" s="832" t="s">
        <v>1293</v>
      </c>
      <c r="J105" s="832" t="s">
        <v>1294</v>
      </c>
      <c r="K105" s="832" t="s">
        <v>1295</v>
      </c>
      <c r="L105" s="835">
        <v>174.59</v>
      </c>
      <c r="M105" s="835">
        <v>3666.39</v>
      </c>
      <c r="N105" s="832">
        <v>21</v>
      </c>
      <c r="O105" s="836">
        <v>10.5</v>
      </c>
      <c r="P105" s="835">
        <v>1745.8999999999999</v>
      </c>
      <c r="Q105" s="837">
        <v>0.47619047619047616</v>
      </c>
      <c r="R105" s="832">
        <v>10</v>
      </c>
      <c r="S105" s="837">
        <v>0.47619047619047616</v>
      </c>
      <c r="T105" s="836">
        <v>6</v>
      </c>
      <c r="U105" s="838">
        <v>0.5714285714285714</v>
      </c>
    </row>
    <row r="106" spans="1:21" ht="14.4" customHeight="1" x14ac:dyDescent="0.3">
      <c r="A106" s="831">
        <v>12</v>
      </c>
      <c r="B106" s="832" t="s">
        <v>1204</v>
      </c>
      <c r="C106" s="832" t="s">
        <v>1210</v>
      </c>
      <c r="D106" s="833" t="s">
        <v>2733</v>
      </c>
      <c r="E106" s="834" t="s">
        <v>1219</v>
      </c>
      <c r="F106" s="832" t="s">
        <v>1205</v>
      </c>
      <c r="G106" s="832" t="s">
        <v>1416</v>
      </c>
      <c r="H106" s="832" t="s">
        <v>583</v>
      </c>
      <c r="I106" s="832" t="s">
        <v>1417</v>
      </c>
      <c r="J106" s="832" t="s">
        <v>1418</v>
      </c>
      <c r="K106" s="832" t="s">
        <v>1419</v>
      </c>
      <c r="L106" s="835">
        <v>75.739999999999995</v>
      </c>
      <c r="M106" s="835">
        <v>302.95999999999998</v>
      </c>
      <c r="N106" s="832">
        <v>4</v>
      </c>
      <c r="O106" s="836">
        <v>2.5</v>
      </c>
      <c r="P106" s="835">
        <v>227.21999999999997</v>
      </c>
      <c r="Q106" s="837">
        <v>0.75</v>
      </c>
      <c r="R106" s="832">
        <v>3</v>
      </c>
      <c r="S106" s="837">
        <v>0.75</v>
      </c>
      <c r="T106" s="836">
        <v>2</v>
      </c>
      <c r="U106" s="838">
        <v>0.8</v>
      </c>
    </row>
    <row r="107" spans="1:21" ht="14.4" customHeight="1" x14ac:dyDescent="0.3">
      <c r="A107" s="831">
        <v>12</v>
      </c>
      <c r="B107" s="832" t="s">
        <v>1204</v>
      </c>
      <c r="C107" s="832" t="s">
        <v>1210</v>
      </c>
      <c r="D107" s="833" t="s">
        <v>2733</v>
      </c>
      <c r="E107" s="834" t="s">
        <v>1219</v>
      </c>
      <c r="F107" s="832" t="s">
        <v>1205</v>
      </c>
      <c r="G107" s="832" t="s">
        <v>1324</v>
      </c>
      <c r="H107" s="832" t="s">
        <v>583</v>
      </c>
      <c r="I107" s="832" t="s">
        <v>1325</v>
      </c>
      <c r="J107" s="832" t="s">
        <v>1326</v>
      </c>
      <c r="K107" s="832" t="s">
        <v>1327</v>
      </c>
      <c r="L107" s="835">
        <v>78.33</v>
      </c>
      <c r="M107" s="835">
        <v>469.98</v>
      </c>
      <c r="N107" s="832">
        <v>6</v>
      </c>
      <c r="O107" s="836">
        <v>3</v>
      </c>
      <c r="P107" s="835">
        <v>234.99</v>
      </c>
      <c r="Q107" s="837">
        <v>0.5</v>
      </c>
      <c r="R107" s="832">
        <v>3</v>
      </c>
      <c r="S107" s="837">
        <v>0.5</v>
      </c>
      <c r="T107" s="836">
        <v>1</v>
      </c>
      <c r="U107" s="838">
        <v>0.33333333333333331</v>
      </c>
    </row>
    <row r="108" spans="1:21" ht="14.4" customHeight="1" x14ac:dyDescent="0.3">
      <c r="A108" s="831">
        <v>12</v>
      </c>
      <c r="B108" s="832" t="s">
        <v>1204</v>
      </c>
      <c r="C108" s="832" t="s">
        <v>1210</v>
      </c>
      <c r="D108" s="833" t="s">
        <v>2733</v>
      </c>
      <c r="E108" s="834" t="s">
        <v>1219</v>
      </c>
      <c r="F108" s="832" t="s">
        <v>1205</v>
      </c>
      <c r="G108" s="832" t="s">
        <v>1300</v>
      </c>
      <c r="H108" s="832" t="s">
        <v>583</v>
      </c>
      <c r="I108" s="832" t="s">
        <v>1420</v>
      </c>
      <c r="J108" s="832" t="s">
        <v>735</v>
      </c>
      <c r="K108" s="832" t="s">
        <v>1421</v>
      </c>
      <c r="L108" s="835">
        <v>103.67</v>
      </c>
      <c r="M108" s="835">
        <v>103.67</v>
      </c>
      <c r="N108" s="832">
        <v>1</v>
      </c>
      <c r="O108" s="836">
        <v>0.5</v>
      </c>
      <c r="P108" s="835">
        <v>103.67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12</v>
      </c>
      <c r="B109" s="832" t="s">
        <v>1204</v>
      </c>
      <c r="C109" s="832" t="s">
        <v>1210</v>
      </c>
      <c r="D109" s="833" t="s">
        <v>2733</v>
      </c>
      <c r="E109" s="834" t="s">
        <v>1219</v>
      </c>
      <c r="F109" s="832" t="s">
        <v>1205</v>
      </c>
      <c r="G109" s="832" t="s">
        <v>1276</v>
      </c>
      <c r="H109" s="832" t="s">
        <v>583</v>
      </c>
      <c r="I109" s="832" t="s">
        <v>1277</v>
      </c>
      <c r="J109" s="832" t="s">
        <v>617</v>
      </c>
      <c r="K109" s="832" t="s">
        <v>1278</v>
      </c>
      <c r="L109" s="835">
        <v>108.44</v>
      </c>
      <c r="M109" s="835">
        <v>108.44</v>
      </c>
      <c r="N109" s="832">
        <v>1</v>
      </c>
      <c r="O109" s="836">
        <v>1</v>
      </c>
      <c r="P109" s="835">
        <v>108.44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12</v>
      </c>
      <c r="B110" s="832" t="s">
        <v>1204</v>
      </c>
      <c r="C110" s="832" t="s">
        <v>1210</v>
      </c>
      <c r="D110" s="833" t="s">
        <v>2733</v>
      </c>
      <c r="E110" s="834" t="s">
        <v>1219</v>
      </c>
      <c r="F110" s="832" t="s">
        <v>1205</v>
      </c>
      <c r="G110" s="832" t="s">
        <v>1276</v>
      </c>
      <c r="H110" s="832" t="s">
        <v>583</v>
      </c>
      <c r="I110" s="832" t="s">
        <v>1277</v>
      </c>
      <c r="J110" s="832" t="s">
        <v>617</v>
      </c>
      <c r="K110" s="832" t="s">
        <v>1278</v>
      </c>
      <c r="L110" s="835">
        <v>127.91</v>
      </c>
      <c r="M110" s="835">
        <v>255.82</v>
      </c>
      <c r="N110" s="832">
        <v>2</v>
      </c>
      <c r="O110" s="836">
        <v>1.5</v>
      </c>
      <c r="P110" s="835">
        <v>255.82</v>
      </c>
      <c r="Q110" s="837">
        <v>1</v>
      </c>
      <c r="R110" s="832">
        <v>2</v>
      </c>
      <c r="S110" s="837">
        <v>1</v>
      </c>
      <c r="T110" s="836">
        <v>1.5</v>
      </c>
      <c r="U110" s="838">
        <v>1</v>
      </c>
    </row>
    <row r="111" spans="1:21" ht="14.4" customHeight="1" x14ac:dyDescent="0.3">
      <c r="A111" s="831">
        <v>12</v>
      </c>
      <c r="B111" s="832" t="s">
        <v>1204</v>
      </c>
      <c r="C111" s="832" t="s">
        <v>1210</v>
      </c>
      <c r="D111" s="833" t="s">
        <v>2733</v>
      </c>
      <c r="E111" s="834" t="s">
        <v>1219</v>
      </c>
      <c r="F111" s="832" t="s">
        <v>1205</v>
      </c>
      <c r="G111" s="832" t="s">
        <v>1276</v>
      </c>
      <c r="H111" s="832" t="s">
        <v>583</v>
      </c>
      <c r="I111" s="832" t="s">
        <v>1328</v>
      </c>
      <c r="J111" s="832" t="s">
        <v>617</v>
      </c>
      <c r="K111" s="832" t="s">
        <v>1329</v>
      </c>
      <c r="L111" s="835">
        <v>52.61</v>
      </c>
      <c r="M111" s="835">
        <v>368.27000000000004</v>
      </c>
      <c r="N111" s="832">
        <v>7</v>
      </c>
      <c r="O111" s="836">
        <v>5.5</v>
      </c>
      <c r="P111" s="835">
        <v>315.66000000000003</v>
      </c>
      <c r="Q111" s="837">
        <v>0.8571428571428571</v>
      </c>
      <c r="R111" s="832">
        <v>6</v>
      </c>
      <c r="S111" s="837">
        <v>0.8571428571428571</v>
      </c>
      <c r="T111" s="836">
        <v>4.5</v>
      </c>
      <c r="U111" s="838">
        <v>0.81818181818181823</v>
      </c>
    </row>
    <row r="112" spans="1:21" ht="14.4" customHeight="1" x14ac:dyDescent="0.3">
      <c r="A112" s="831">
        <v>12</v>
      </c>
      <c r="B112" s="832" t="s">
        <v>1204</v>
      </c>
      <c r="C112" s="832" t="s">
        <v>1210</v>
      </c>
      <c r="D112" s="833" t="s">
        <v>2733</v>
      </c>
      <c r="E112" s="834" t="s">
        <v>1219</v>
      </c>
      <c r="F112" s="832" t="s">
        <v>1205</v>
      </c>
      <c r="G112" s="832" t="s">
        <v>1330</v>
      </c>
      <c r="H112" s="832" t="s">
        <v>583</v>
      </c>
      <c r="I112" s="832" t="s">
        <v>1331</v>
      </c>
      <c r="J112" s="832" t="s">
        <v>1332</v>
      </c>
      <c r="K112" s="832" t="s">
        <v>1333</v>
      </c>
      <c r="L112" s="835">
        <v>432.12</v>
      </c>
      <c r="M112" s="835">
        <v>20741.760000000006</v>
      </c>
      <c r="N112" s="832">
        <v>48</v>
      </c>
      <c r="O112" s="836">
        <v>14.5</v>
      </c>
      <c r="P112" s="835">
        <v>18149.040000000005</v>
      </c>
      <c r="Q112" s="837">
        <v>0.875</v>
      </c>
      <c r="R112" s="832">
        <v>42</v>
      </c>
      <c r="S112" s="837">
        <v>0.875</v>
      </c>
      <c r="T112" s="836">
        <v>11.5</v>
      </c>
      <c r="U112" s="838">
        <v>0.7931034482758621</v>
      </c>
    </row>
    <row r="113" spans="1:21" ht="14.4" customHeight="1" x14ac:dyDescent="0.3">
      <c r="A113" s="831">
        <v>12</v>
      </c>
      <c r="B113" s="832" t="s">
        <v>1204</v>
      </c>
      <c r="C113" s="832" t="s">
        <v>1210</v>
      </c>
      <c r="D113" s="833" t="s">
        <v>2733</v>
      </c>
      <c r="E113" s="834" t="s">
        <v>1219</v>
      </c>
      <c r="F113" s="832" t="s">
        <v>1205</v>
      </c>
      <c r="G113" s="832" t="s">
        <v>1330</v>
      </c>
      <c r="H113" s="832" t="s">
        <v>583</v>
      </c>
      <c r="I113" s="832" t="s">
        <v>1422</v>
      </c>
      <c r="J113" s="832" t="s">
        <v>1423</v>
      </c>
      <c r="K113" s="832" t="s">
        <v>1424</v>
      </c>
      <c r="L113" s="835">
        <v>58.22</v>
      </c>
      <c r="M113" s="835">
        <v>232.88</v>
      </c>
      <c r="N113" s="832">
        <v>4</v>
      </c>
      <c r="O113" s="836">
        <v>1</v>
      </c>
      <c r="P113" s="835">
        <v>232.88</v>
      </c>
      <c r="Q113" s="837">
        <v>1</v>
      </c>
      <c r="R113" s="832">
        <v>4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12</v>
      </c>
      <c r="B114" s="832" t="s">
        <v>1204</v>
      </c>
      <c r="C114" s="832" t="s">
        <v>1210</v>
      </c>
      <c r="D114" s="833" t="s">
        <v>2733</v>
      </c>
      <c r="E114" s="834" t="s">
        <v>1219</v>
      </c>
      <c r="F114" s="832" t="s">
        <v>1205</v>
      </c>
      <c r="G114" s="832" t="s">
        <v>1330</v>
      </c>
      <c r="H114" s="832" t="s">
        <v>583</v>
      </c>
      <c r="I114" s="832" t="s">
        <v>1425</v>
      </c>
      <c r="J114" s="832" t="s">
        <v>1332</v>
      </c>
      <c r="K114" s="832" t="s">
        <v>1333</v>
      </c>
      <c r="L114" s="835">
        <v>432.12</v>
      </c>
      <c r="M114" s="835">
        <v>1296.3600000000001</v>
      </c>
      <c r="N114" s="832">
        <v>3</v>
      </c>
      <c r="O114" s="836">
        <v>0.5</v>
      </c>
      <c r="P114" s="835">
        <v>1296.3600000000001</v>
      </c>
      <c r="Q114" s="837">
        <v>1</v>
      </c>
      <c r="R114" s="832">
        <v>3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12</v>
      </c>
      <c r="B115" s="832" t="s">
        <v>1204</v>
      </c>
      <c r="C115" s="832" t="s">
        <v>1210</v>
      </c>
      <c r="D115" s="833" t="s">
        <v>2733</v>
      </c>
      <c r="E115" s="834" t="s">
        <v>1219</v>
      </c>
      <c r="F115" s="832" t="s">
        <v>1205</v>
      </c>
      <c r="G115" s="832" t="s">
        <v>1330</v>
      </c>
      <c r="H115" s="832" t="s">
        <v>583</v>
      </c>
      <c r="I115" s="832" t="s">
        <v>1426</v>
      </c>
      <c r="J115" s="832" t="s">
        <v>1332</v>
      </c>
      <c r="K115" s="832" t="s">
        <v>1427</v>
      </c>
      <c r="L115" s="835">
        <v>648.16999999999996</v>
      </c>
      <c r="M115" s="835">
        <v>1944.5099999999998</v>
      </c>
      <c r="N115" s="832">
        <v>3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12</v>
      </c>
      <c r="B116" s="832" t="s">
        <v>1204</v>
      </c>
      <c r="C116" s="832" t="s">
        <v>1210</v>
      </c>
      <c r="D116" s="833" t="s">
        <v>2733</v>
      </c>
      <c r="E116" s="834" t="s">
        <v>1219</v>
      </c>
      <c r="F116" s="832" t="s">
        <v>1205</v>
      </c>
      <c r="G116" s="832" t="s">
        <v>1330</v>
      </c>
      <c r="H116" s="832" t="s">
        <v>583</v>
      </c>
      <c r="I116" s="832" t="s">
        <v>1428</v>
      </c>
      <c r="J116" s="832" t="s">
        <v>1429</v>
      </c>
      <c r="K116" s="832" t="s">
        <v>1430</v>
      </c>
      <c r="L116" s="835">
        <v>89.88</v>
      </c>
      <c r="M116" s="835">
        <v>1348.1999999999998</v>
      </c>
      <c r="N116" s="832">
        <v>15</v>
      </c>
      <c r="O116" s="836">
        <v>5.5</v>
      </c>
      <c r="P116" s="835">
        <v>898.8</v>
      </c>
      <c r="Q116" s="837">
        <v>0.66666666666666674</v>
      </c>
      <c r="R116" s="832">
        <v>10</v>
      </c>
      <c r="S116" s="837">
        <v>0.66666666666666663</v>
      </c>
      <c r="T116" s="836">
        <v>3.5</v>
      </c>
      <c r="U116" s="838">
        <v>0.63636363636363635</v>
      </c>
    </row>
    <row r="117" spans="1:21" ht="14.4" customHeight="1" x14ac:dyDescent="0.3">
      <c r="A117" s="831">
        <v>12</v>
      </c>
      <c r="B117" s="832" t="s">
        <v>1204</v>
      </c>
      <c r="C117" s="832" t="s">
        <v>1210</v>
      </c>
      <c r="D117" s="833" t="s">
        <v>2733</v>
      </c>
      <c r="E117" s="834" t="s">
        <v>1219</v>
      </c>
      <c r="F117" s="832" t="s">
        <v>1205</v>
      </c>
      <c r="G117" s="832" t="s">
        <v>1330</v>
      </c>
      <c r="H117" s="832" t="s">
        <v>583</v>
      </c>
      <c r="I117" s="832" t="s">
        <v>1431</v>
      </c>
      <c r="J117" s="832" t="s">
        <v>1332</v>
      </c>
      <c r="K117" s="832" t="s">
        <v>1427</v>
      </c>
      <c r="L117" s="835">
        <v>648.16999999999996</v>
      </c>
      <c r="M117" s="835">
        <v>7778.0399999999991</v>
      </c>
      <c r="N117" s="832">
        <v>12</v>
      </c>
      <c r="O117" s="836">
        <v>3.5</v>
      </c>
      <c r="P117" s="835">
        <v>3889.0199999999995</v>
      </c>
      <c r="Q117" s="837">
        <v>0.5</v>
      </c>
      <c r="R117" s="832">
        <v>6</v>
      </c>
      <c r="S117" s="837">
        <v>0.5</v>
      </c>
      <c r="T117" s="836">
        <v>1.5</v>
      </c>
      <c r="U117" s="838">
        <v>0.42857142857142855</v>
      </c>
    </row>
    <row r="118" spans="1:21" ht="14.4" customHeight="1" x14ac:dyDescent="0.3">
      <c r="A118" s="831">
        <v>12</v>
      </c>
      <c r="B118" s="832" t="s">
        <v>1204</v>
      </c>
      <c r="C118" s="832" t="s">
        <v>1210</v>
      </c>
      <c r="D118" s="833" t="s">
        <v>2733</v>
      </c>
      <c r="E118" s="834" t="s">
        <v>1219</v>
      </c>
      <c r="F118" s="832" t="s">
        <v>1205</v>
      </c>
      <c r="G118" s="832" t="s">
        <v>1330</v>
      </c>
      <c r="H118" s="832" t="s">
        <v>583</v>
      </c>
      <c r="I118" s="832" t="s">
        <v>1432</v>
      </c>
      <c r="J118" s="832" t="s">
        <v>1429</v>
      </c>
      <c r="K118" s="832" t="s">
        <v>1430</v>
      </c>
      <c r="L118" s="835">
        <v>89.88</v>
      </c>
      <c r="M118" s="835">
        <v>179.76</v>
      </c>
      <c r="N118" s="832">
        <v>2</v>
      </c>
      <c r="O118" s="836">
        <v>1</v>
      </c>
      <c r="P118" s="835">
        <v>179.76</v>
      </c>
      <c r="Q118" s="837">
        <v>1</v>
      </c>
      <c r="R118" s="832">
        <v>2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12</v>
      </c>
      <c r="B119" s="832" t="s">
        <v>1204</v>
      </c>
      <c r="C119" s="832" t="s">
        <v>1210</v>
      </c>
      <c r="D119" s="833" t="s">
        <v>2733</v>
      </c>
      <c r="E119" s="834" t="s">
        <v>1219</v>
      </c>
      <c r="F119" s="832" t="s">
        <v>1205</v>
      </c>
      <c r="G119" s="832" t="s">
        <v>1433</v>
      </c>
      <c r="H119" s="832" t="s">
        <v>583</v>
      </c>
      <c r="I119" s="832" t="s">
        <v>1434</v>
      </c>
      <c r="J119" s="832" t="s">
        <v>1435</v>
      </c>
      <c r="K119" s="832" t="s">
        <v>1436</v>
      </c>
      <c r="L119" s="835">
        <v>0</v>
      </c>
      <c r="M119" s="835">
        <v>0</v>
      </c>
      <c r="N119" s="832">
        <v>3</v>
      </c>
      <c r="O119" s="836">
        <v>3</v>
      </c>
      <c r="P119" s="835">
        <v>0</v>
      </c>
      <c r="Q119" s="837"/>
      <c r="R119" s="832">
        <v>2</v>
      </c>
      <c r="S119" s="837">
        <v>0.66666666666666663</v>
      </c>
      <c r="T119" s="836">
        <v>2</v>
      </c>
      <c r="U119" s="838">
        <v>0.66666666666666663</v>
      </c>
    </row>
    <row r="120" spans="1:21" ht="14.4" customHeight="1" x14ac:dyDescent="0.3">
      <c r="A120" s="831">
        <v>12</v>
      </c>
      <c r="B120" s="832" t="s">
        <v>1204</v>
      </c>
      <c r="C120" s="832" t="s">
        <v>1210</v>
      </c>
      <c r="D120" s="833" t="s">
        <v>2733</v>
      </c>
      <c r="E120" s="834" t="s">
        <v>1219</v>
      </c>
      <c r="F120" s="832" t="s">
        <v>1205</v>
      </c>
      <c r="G120" s="832" t="s">
        <v>1433</v>
      </c>
      <c r="H120" s="832" t="s">
        <v>583</v>
      </c>
      <c r="I120" s="832" t="s">
        <v>1437</v>
      </c>
      <c r="J120" s="832" t="s">
        <v>1438</v>
      </c>
      <c r="K120" s="832" t="s">
        <v>1436</v>
      </c>
      <c r="L120" s="835">
        <v>0</v>
      </c>
      <c r="M120" s="835">
        <v>0</v>
      </c>
      <c r="N120" s="832">
        <v>2</v>
      </c>
      <c r="O120" s="836">
        <v>2</v>
      </c>
      <c r="P120" s="835">
        <v>0</v>
      </c>
      <c r="Q120" s="837"/>
      <c r="R120" s="832">
        <v>2</v>
      </c>
      <c r="S120" s="837">
        <v>1</v>
      </c>
      <c r="T120" s="836">
        <v>2</v>
      </c>
      <c r="U120" s="838">
        <v>1</v>
      </c>
    </row>
    <row r="121" spans="1:21" ht="14.4" customHeight="1" x14ac:dyDescent="0.3">
      <c r="A121" s="831">
        <v>12</v>
      </c>
      <c r="B121" s="832" t="s">
        <v>1204</v>
      </c>
      <c r="C121" s="832" t="s">
        <v>1210</v>
      </c>
      <c r="D121" s="833" t="s">
        <v>2733</v>
      </c>
      <c r="E121" s="834" t="s">
        <v>1219</v>
      </c>
      <c r="F121" s="832" t="s">
        <v>1205</v>
      </c>
      <c r="G121" s="832" t="s">
        <v>1439</v>
      </c>
      <c r="H121" s="832" t="s">
        <v>583</v>
      </c>
      <c r="I121" s="832" t="s">
        <v>1440</v>
      </c>
      <c r="J121" s="832" t="s">
        <v>1441</v>
      </c>
      <c r="K121" s="832" t="s">
        <v>1442</v>
      </c>
      <c r="L121" s="835">
        <v>100.1</v>
      </c>
      <c r="M121" s="835">
        <v>100.1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12</v>
      </c>
      <c r="B122" s="832" t="s">
        <v>1204</v>
      </c>
      <c r="C122" s="832" t="s">
        <v>1210</v>
      </c>
      <c r="D122" s="833" t="s">
        <v>2733</v>
      </c>
      <c r="E122" s="834" t="s">
        <v>1219</v>
      </c>
      <c r="F122" s="832" t="s">
        <v>1205</v>
      </c>
      <c r="G122" s="832" t="s">
        <v>1443</v>
      </c>
      <c r="H122" s="832" t="s">
        <v>583</v>
      </c>
      <c r="I122" s="832" t="s">
        <v>1444</v>
      </c>
      <c r="J122" s="832" t="s">
        <v>798</v>
      </c>
      <c r="K122" s="832" t="s">
        <v>1445</v>
      </c>
      <c r="L122" s="835">
        <v>54.13</v>
      </c>
      <c r="M122" s="835">
        <v>108.26</v>
      </c>
      <c r="N122" s="832">
        <v>2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12</v>
      </c>
      <c r="B123" s="832" t="s">
        <v>1204</v>
      </c>
      <c r="C123" s="832" t="s">
        <v>1210</v>
      </c>
      <c r="D123" s="833" t="s">
        <v>2733</v>
      </c>
      <c r="E123" s="834" t="s">
        <v>1219</v>
      </c>
      <c r="F123" s="832" t="s">
        <v>1205</v>
      </c>
      <c r="G123" s="832" t="s">
        <v>1443</v>
      </c>
      <c r="H123" s="832" t="s">
        <v>583</v>
      </c>
      <c r="I123" s="832" t="s">
        <v>1444</v>
      </c>
      <c r="J123" s="832" t="s">
        <v>798</v>
      </c>
      <c r="K123" s="832" t="s">
        <v>1445</v>
      </c>
      <c r="L123" s="835">
        <v>54.43</v>
      </c>
      <c r="M123" s="835">
        <v>163.29</v>
      </c>
      <c r="N123" s="832">
        <v>3</v>
      </c>
      <c r="O123" s="836">
        <v>0.5</v>
      </c>
      <c r="P123" s="835">
        <v>163.29</v>
      </c>
      <c r="Q123" s="837">
        <v>1</v>
      </c>
      <c r="R123" s="832">
        <v>3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12</v>
      </c>
      <c r="B124" s="832" t="s">
        <v>1204</v>
      </c>
      <c r="C124" s="832" t="s">
        <v>1210</v>
      </c>
      <c r="D124" s="833" t="s">
        <v>2733</v>
      </c>
      <c r="E124" s="834" t="s">
        <v>1219</v>
      </c>
      <c r="F124" s="832" t="s">
        <v>1205</v>
      </c>
      <c r="G124" s="832" t="s">
        <v>1446</v>
      </c>
      <c r="H124" s="832" t="s">
        <v>583</v>
      </c>
      <c r="I124" s="832" t="s">
        <v>1447</v>
      </c>
      <c r="J124" s="832" t="s">
        <v>1448</v>
      </c>
      <c r="K124" s="832" t="s">
        <v>1449</v>
      </c>
      <c r="L124" s="835">
        <v>1543.27</v>
      </c>
      <c r="M124" s="835">
        <v>23149.050000000003</v>
      </c>
      <c r="N124" s="832">
        <v>15</v>
      </c>
      <c r="O124" s="836">
        <v>12.5</v>
      </c>
      <c r="P124" s="835">
        <v>21605.780000000002</v>
      </c>
      <c r="Q124" s="837">
        <v>0.93333333333333335</v>
      </c>
      <c r="R124" s="832">
        <v>14</v>
      </c>
      <c r="S124" s="837">
        <v>0.93333333333333335</v>
      </c>
      <c r="T124" s="836">
        <v>11.5</v>
      </c>
      <c r="U124" s="838">
        <v>0.92</v>
      </c>
    </row>
    <row r="125" spans="1:21" ht="14.4" customHeight="1" x14ac:dyDescent="0.3">
      <c r="A125" s="831">
        <v>12</v>
      </c>
      <c r="B125" s="832" t="s">
        <v>1204</v>
      </c>
      <c r="C125" s="832" t="s">
        <v>1210</v>
      </c>
      <c r="D125" s="833" t="s">
        <v>2733</v>
      </c>
      <c r="E125" s="834" t="s">
        <v>1219</v>
      </c>
      <c r="F125" s="832" t="s">
        <v>1205</v>
      </c>
      <c r="G125" s="832" t="s">
        <v>1446</v>
      </c>
      <c r="H125" s="832" t="s">
        <v>583</v>
      </c>
      <c r="I125" s="832" t="s">
        <v>1450</v>
      </c>
      <c r="J125" s="832" t="s">
        <v>1448</v>
      </c>
      <c r="K125" s="832" t="s">
        <v>1451</v>
      </c>
      <c r="L125" s="835">
        <v>3086.53</v>
      </c>
      <c r="M125" s="835">
        <v>21605.710000000003</v>
      </c>
      <c r="N125" s="832">
        <v>7</v>
      </c>
      <c r="O125" s="836">
        <v>7</v>
      </c>
      <c r="P125" s="835">
        <v>15432.650000000001</v>
      </c>
      <c r="Q125" s="837">
        <v>0.7142857142857143</v>
      </c>
      <c r="R125" s="832">
        <v>5</v>
      </c>
      <c r="S125" s="837">
        <v>0.7142857142857143</v>
      </c>
      <c r="T125" s="836">
        <v>5</v>
      </c>
      <c r="U125" s="838">
        <v>0.7142857142857143</v>
      </c>
    </row>
    <row r="126" spans="1:21" ht="14.4" customHeight="1" x14ac:dyDescent="0.3">
      <c r="A126" s="831">
        <v>12</v>
      </c>
      <c r="B126" s="832" t="s">
        <v>1204</v>
      </c>
      <c r="C126" s="832" t="s">
        <v>1210</v>
      </c>
      <c r="D126" s="833" t="s">
        <v>2733</v>
      </c>
      <c r="E126" s="834" t="s">
        <v>1219</v>
      </c>
      <c r="F126" s="832" t="s">
        <v>1205</v>
      </c>
      <c r="G126" s="832" t="s">
        <v>1255</v>
      </c>
      <c r="H126" s="832" t="s">
        <v>583</v>
      </c>
      <c r="I126" s="832" t="s">
        <v>1256</v>
      </c>
      <c r="J126" s="832" t="s">
        <v>1257</v>
      </c>
      <c r="K126" s="832" t="s">
        <v>1258</v>
      </c>
      <c r="L126" s="835">
        <v>42.54</v>
      </c>
      <c r="M126" s="835">
        <v>425.4</v>
      </c>
      <c r="N126" s="832">
        <v>10</v>
      </c>
      <c r="O126" s="836">
        <v>7.5</v>
      </c>
      <c r="P126" s="835">
        <v>340.32</v>
      </c>
      <c r="Q126" s="837">
        <v>0.8</v>
      </c>
      <c r="R126" s="832">
        <v>8</v>
      </c>
      <c r="S126" s="837">
        <v>0.8</v>
      </c>
      <c r="T126" s="836">
        <v>5.5</v>
      </c>
      <c r="U126" s="838">
        <v>0.73333333333333328</v>
      </c>
    </row>
    <row r="127" spans="1:21" ht="14.4" customHeight="1" x14ac:dyDescent="0.3">
      <c r="A127" s="831">
        <v>12</v>
      </c>
      <c r="B127" s="832" t="s">
        <v>1204</v>
      </c>
      <c r="C127" s="832" t="s">
        <v>1210</v>
      </c>
      <c r="D127" s="833" t="s">
        <v>2733</v>
      </c>
      <c r="E127" s="834" t="s">
        <v>1219</v>
      </c>
      <c r="F127" s="832" t="s">
        <v>1205</v>
      </c>
      <c r="G127" s="832" t="s">
        <v>1452</v>
      </c>
      <c r="H127" s="832" t="s">
        <v>583</v>
      </c>
      <c r="I127" s="832" t="s">
        <v>1453</v>
      </c>
      <c r="J127" s="832" t="s">
        <v>1454</v>
      </c>
      <c r="K127" s="832" t="s">
        <v>1455</v>
      </c>
      <c r="L127" s="835">
        <v>333.68</v>
      </c>
      <c r="M127" s="835">
        <v>5338.8799999999992</v>
      </c>
      <c r="N127" s="832">
        <v>16</v>
      </c>
      <c r="O127" s="836">
        <v>11.5</v>
      </c>
      <c r="P127" s="835">
        <v>4671.5199999999995</v>
      </c>
      <c r="Q127" s="837">
        <v>0.875</v>
      </c>
      <c r="R127" s="832">
        <v>14</v>
      </c>
      <c r="S127" s="837">
        <v>0.875</v>
      </c>
      <c r="T127" s="836">
        <v>9.5</v>
      </c>
      <c r="U127" s="838">
        <v>0.82608695652173914</v>
      </c>
    </row>
    <row r="128" spans="1:21" ht="14.4" customHeight="1" x14ac:dyDescent="0.3">
      <c r="A128" s="831">
        <v>12</v>
      </c>
      <c r="B128" s="832" t="s">
        <v>1204</v>
      </c>
      <c r="C128" s="832" t="s">
        <v>1210</v>
      </c>
      <c r="D128" s="833" t="s">
        <v>2733</v>
      </c>
      <c r="E128" s="834" t="s">
        <v>1219</v>
      </c>
      <c r="F128" s="832" t="s">
        <v>1205</v>
      </c>
      <c r="G128" s="832" t="s">
        <v>1452</v>
      </c>
      <c r="H128" s="832" t="s">
        <v>621</v>
      </c>
      <c r="I128" s="832" t="s">
        <v>1093</v>
      </c>
      <c r="J128" s="832" t="s">
        <v>707</v>
      </c>
      <c r="K128" s="832" t="s">
        <v>1094</v>
      </c>
      <c r="L128" s="835">
        <v>300.31</v>
      </c>
      <c r="M128" s="835">
        <v>1501.55</v>
      </c>
      <c r="N128" s="832">
        <v>5</v>
      </c>
      <c r="O128" s="836">
        <v>3</v>
      </c>
      <c r="P128" s="835">
        <v>1501.55</v>
      </c>
      <c r="Q128" s="837">
        <v>1</v>
      </c>
      <c r="R128" s="832">
        <v>5</v>
      </c>
      <c r="S128" s="837">
        <v>1</v>
      </c>
      <c r="T128" s="836">
        <v>3</v>
      </c>
      <c r="U128" s="838">
        <v>1</v>
      </c>
    </row>
    <row r="129" spans="1:21" ht="14.4" customHeight="1" x14ac:dyDescent="0.3">
      <c r="A129" s="831">
        <v>12</v>
      </c>
      <c r="B129" s="832" t="s">
        <v>1204</v>
      </c>
      <c r="C129" s="832" t="s">
        <v>1210</v>
      </c>
      <c r="D129" s="833" t="s">
        <v>2733</v>
      </c>
      <c r="E129" s="834" t="s">
        <v>1219</v>
      </c>
      <c r="F129" s="832" t="s">
        <v>1205</v>
      </c>
      <c r="G129" s="832" t="s">
        <v>1456</v>
      </c>
      <c r="H129" s="832" t="s">
        <v>621</v>
      </c>
      <c r="I129" s="832" t="s">
        <v>1457</v>
      </c>
      <c r="J129" s="832" t="s">
        <v>1086</v>
      </c>
      <c r="K129" s="832" t="s">
        <v>1458</v>
      </c>
      <c r="L129" s="835">
        <v>263.68</v>
      </c>
      <c r="M129" s="835">
        <v>263.68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12</v>
      </c>
      <c r="B130" s="832" t="s">
        <v>1204</v>
      </c>
      <c r="C130" s="832" t="s">
        <v>1210</v>
      </c>
      <c r="D130" s="833" t="s">
        <v>2733</v>
      </c>
      <c r="E130" s="834" t="s">
        <v>1219</v>
      </c>
      <c r="F130" s="832" t="s">
        <v>1205</v>
      </c>
      <c r="G130" s="832" t="s">
        <v>1459</v>
      </c>
      <c r="H130" s="832" t="s">
        <v>583</v>
      </c>
      <c r="I130" s="832" t="s">
        <v>1460</v>
      </c>
      <c r="J130" s="832" t="s">
        <v>1461</v>
      </c>
      <c r="K130" s="832" t="s">
        <v>1462</v>
      </c>
      <c r="L130" s="835">
        <v>224.69</v>
      </c>
      <c r="M130" s="835">
        <v>3595.04</v>
      </c>
      <c r="N130" s="832">
        <v>16</v>
      </c>
      <c r="O130" s="836">
        <v>2.5</v>
      </c>
      <c r="P130" s="835">
        <v>1348.1399999999999</v>
      </c>
      <c r="Q130" s="837">
        <v>0.37499999999999994</v>
      </c>
      <c r="R130" s="832">
        <v>6</v>
      </c>
      <c r="S130" s="837">
        <v>0.375</v>
      </c>
      <c r="T130" s="836">
        <v>0.5</v>
      </c>
      <c r="U130" s="838">
        <v>0.2</v>
      </c>
    </row>
    <row r="131" spans="1:21" ht="14.4" customHeight="1" x14ac:dyDescent="0.3">
      <c r="A131" s="831">
        <v>12</v>
      </c>
      <c r="B131" s="832" t="s">
        <v>1204</v>
      </c>
      <c r="C131" s="832" t="s">
        <v>1210</v>
      </c>
      <c r="D131" s="833" t="s">
        <v>2733</v>
      </c>
      <c r="E131" s="834" t="s">
        <v>1219</v>
      </c>
      <c r="F131" s="832" t="s">
        <v>1205</v>
      </c>
      <c r="G131" s="832" t="s">
        <v>1459</v>
      </c>
      <c r="H131" s="832" t="s">
        <v>583</v>
      </c>
      <c r="I131" s="832" t="s">
        <v>1463</v>
      </c>
      <c r="J131" s="832" t="s">
        <v>1461</v>
      </c>
      <c r="K131" s="832" t="s">
        <v>1464</v>
      </c>
      <c r="L131" s="835">
        <v>112.35</v>
      </c>
      <c r="M131" s="835">
        <v>1348.2</v>
      </c>
      <c r="N131" s="832">
        <v>12</v>
      </c>
      <c r="O131" s="836">
        <v>4</v>
      </c>
      <c r="P131" s="835">
        <v>1348.2</v>
      </c>
      <c r="Q131" s="837">
        <v>1</v>
      </c>
      <c r="R131" s="832">
        <v>12</v>
      </c>
      <c r="S131" s="837">
        <v>1</v>
      </c>
      <c r="T131" s="836">
        <v>4</v>
      </c>
      <c r="U131" s="838">
        <v>1</v>
      </c>
    </row>
    <row r="132" spans="1:21" ht="14.4" customHeight="1" x14ac:dyDescent="0.3">
      <c r="A132" s="831">
        <v>12</v>
      </c>
      <c r="B132" s="832" t="s">
        <v>1204</v>
      </c>
      <c r="C132" s="832" t="s">
        <v>1210</v>
      </c>
      <c r="D132" s="833" t="s">
        <v>2733</v>
      </c>
      <c r="E132" s="834" t="s">
        <v>1219</v>
      </c>
      <c r="F132" s="832" t="s">
        <v>1205</v>
      </c>
      <c r="G132" s="832" t="s">
        <v>1465</v>
      </c>
      <c r="H132" s="832" t="s">
        <v>583</v>
      </c>
      <c r="I132" s="832" t="s">
        <v>1466</v>
      </c>
      <c r="J132" s="832" t="s">
        <v>1467</v>
      </c>
      <c r="K132" s="832" t="s">
        <v>1468</v>
      </c>
      <c r="L132" s="835">
        <v>1388.93</v>
      </c>
      <c r="M132" s="835">
        <v>2777.86</v>
      </c>
      <c r="N132" s="832">
        <v>2</v>
      </c>
      <c r="O132" s="836">
        <v>1</v>
      </c>
      <c r="P132" s="835">
        <v>2777.86</v>
      </c>
      <c r="Q132" s="837">
        <v>1</v>
      </c>
      <c r="R132" s="832">
        <v>2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12</v>
      </c>
      <c r="B133" s="832" t="s">
        <v>1204</v>
      </c>
      <c r="C133" s="832" t="s">
        <v>1210</v>
      </c>
      <c r="D133" s="833" t="s">
        <v>2733</v>
      </c>
      <c r="E133" s="834" t="s">
        <v>1219</v>
      </c>
      <c r="F133" s="832" t="s">
        <v>1205</v>
      </c>
      <c r="G133" s="832" t="s">
        <v>1469</v>
      </c>
      <c r="H133" s="832" t="s">
        <v>583</v>
      </c>
      <c r="I133" s="832" t="s">
        <v>1470</v>
      </c>
      <c r="J133" s="832" t="s">
        <v>1471</v>
      </c>
      <c r="K133" s="832" t="s">
        <v>1472</v>
      </c>
      <c r="L133" s="835">
        <v>1546.98</v>
      </c>
      <c r="M133" s="835">
        <v>6187.92</v>
      </c>
      <c r="N133" s="832">
        <v>4</v>
      </c>
      <c r="O133" s="836">
        <v>3</v>
      </c>
      <c r="P133" s="835">
        <v>4640.9400000000005</v>
      </c>
      <c r="Q133" s="837">
        <v>0.75000000000000011</v>
      </c>
      <c r="R133" s="832">
        <v>3</v>
      </c>
      <c r="S133" s="837">
        <v>0.75</v>
      </c>
      <c r="T133" s="836">
        <v>2.5</v>
      </c>
      <c r="U133" s="838">
        <v>0.83333333333333337</v>
      </c>
    </row>
    <row r="134" spans="1:21" ht="14.4" customHeight="1" x14ac:dyDescent="0.3">
      <c r="A134" s="831">
        <v>12</v>
      </c>
      <c r="B134" s="832" t="s">
        <v>1204</v>
      </c>
      <c r="C134" s="832" t="s">
        <v>1210</v>
      </c>
      <c r="D134" s="833" t="s">
        <v>2733</v>
      </c>
      <c r="E134" s="834" t="s">
        <v>1219</v>
      </c>
      <c r="F134" s="832" t="s">
        <v>1205</v>
      </c>
      <c r="G134" s="832" t="s">
        <v>1473</v>
      </c>
      <c r="H134" s="832" t="s">
        <v>583</v>
      </c>
      <c r="I134" s="832" t="s">
        <v>1474</v>
      </c>
      <c r="J134" s="832" t="s">
        <v>1475</v>
      </c>
      <c r="K134" s="832" t="s">
        <v>1476</v>
      </c>
      <c r="L134" s="835">
        <v>0</v>
      </c>
      <c r="M134" s="835">
        <v>0</v>
      </c>
      <c r="N134" s="832">
        <v>1</v>
      </c>
      <c r="O134" s="836">
        <v>0.5</v>
      </c>
      <c r="P134" s="835">
        <v>0</v>
      </c>
      <c r="Q134" s="837"/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12</v>
      </c>
      <c r="B135" s="832" t="s">
        <v>1204</v>
      </c>
      <c r="C135" s="832" t="s">
        <v>1210</v>
      </c>
      <c r="D135" s="833" t="s">
        <v>2733</v>
      </c>
      <c r="E135" s="834" t="s">
        <v>1219</v>
      </c>
      <c r="F135" s="832" t="s">
        <v>1205</v>
      </c>
      <c r="G135" s="832" t="s">
        <v>1477</v>
      </c>
      <c r="H135" s="832" t="s">
        <v>583</v>
      </c>
      <c r="I135" s="832" t="s">
        <v>1478</v>
      </c>
      <c r="J135" s="832" t="s">
        <v>1479</v>
      </c>
      <c r="K135" s="832" t="s">
        <v>1480</v>
      </c>
      <c r="L135" s="835">
        <v>0</v>
      </c>
      <c r="M135" s="835">
        <v>0</v>
      </c>
      <c r="N135" s="832">
        <v>2</v>
      </c>
      <c r="O135" s="836">
        <v>2</v>
      </c>
      <c r="P135" s="835">
        <v>0</v>
      </c>
      <c r="Q135" s="837"/>
      <c r="R135" s="832">
        <v>2</v>
      </c>
      <c r="S135" s="837">
        <v>1</v>
      </c>
      <c r="T135" s="836">
        <v>2</v>
      </c>
      <c r="U135" s="838">
        <v>1</v>
      </c>
    </row>
    <row r="136" spans="1:21" ht="14.4" customHeight="1" x14ac:dyDescent="0.3">
      <c r="A136" s="831">
        <v>12</v>
      </c>
      <c r="B136" s="832" t="s">
        <v>1204</v>
      </c>
      <c r="C136" s="832" t="s">
        <v>1210</v>
      </c>
      <c r="D136" s="833" t="s">
        <v>2733</v>
      </c>
      <c r="E136" s="834" t="s">
        <v>1219</v>
      </c>
      <c r="F136" s="832" t="s">
        <v>1205</v>
      </c>
      <c r="G136" s="832" t="s">
        <v>1481</v>
      </c>
      <c r="H136" s="832" t="s">
        <v>583</v>
      </c>
      <c r="I136" s="832" t="s">
        <v>1482</v>
      </c>
      <c r="J136" s="832" t="s">
        <v>1483</v>
      </c>
      <c r="K136" s="832" t="s">
        <v>1484</v>
      </c>
      <c r="L136" s="835">
        <v>837.19</v>
      </c>
      <c r="M136" s="835">
        <v>3348.76</v>
      </c>
      <c r="N136" s="832">
        <v>4</v>
      </c>
      <c r="O136" s="836">
        <v>2.5</v>
      </c>
      <c r="P136" s="835">
        <v>2511.5700000000002</v>
      </c>
      <c r="Q136" s="837">
        <v>0.75</v>
      </c>
      <c r="R136" s="832">
        <v>3</v>
      </c>
      <c r="S136" s="837">
        <v>0.75</v>
      </c>
      <c r="T136" s="836">
        <v>2</v>
      </c>
      <c r="U136" s="838">
        <v>0.8</v>
      </c>
    </row>
    <row r="137" spans="1:21" ht="14.4" customHeight="1" x14ac:dyDescent="0.3">
      <c r="A137" s="831">
        <v>12</v>
      </c>
      <c r="B137" s="832" t="s">
        <v>1204</v>
      </c>
      <c r="C137" s="832" t="s">
        <v>1210</v>
      </c>
      <c r="D137" s="833" t="s">
        <v>2733</v>
      </c>
      <c r="E137" s="834" t="s">
        <v>1219</v>
      </c>
      <c r="F137" s="832" t="s">
        <v>1205</v>
      </c>
      <c r="G137" s="832" t="s">
        <v>1481</v>
      </c>
      <c r="H137" s="832" t="s">
        <v>583</v>
      </c>
      <c r="I137" s="832" t="s">
        <v>1485</v>
      </c>
      <c r="J137" s="832" t="s">
        <v>1483</v>
      </c>
      <c r="K137" s="832" t="s">
        <v>1486</v>
      </c>
      <c r="L137" s="835">
        <v>1674.38</v>
      </c>
      <c r="M137" s="835">
        <v>3348.76</v>
      </c>
      <c r="N137" s="832">
        <v>2</v>
      </c>
      <c r="O137" s="836">
        <v>2</v>
      </c>
      <c r="P137" s="835">
        <v>1674.38</v>
      </c>
      <c r="Q137" s="837">
        <v>0.5</v>
      </c>
      <c r="R137" s="832">
        <v>1</v>
      </c>
      <c r="S137" s="837">
        <v>0.5</v>
      </c>
      <c r="T137" s="836">
        <v>1</v>
      </c>
      <c r="U137" s="838">
        <v>0.5</v>
      </c>
    </row>
    <row r="138" spans="1:21" ht="14.4" customHeight="1" x14ac:dyDescent="0.3">
      <c r="A138" s="831">
        <v>12</v>
      </c>
      <c r="B138" s="832" t="s">
        <v>1204</v>
      </c>
      <c r="C138" s="832" t="s">
        <v>1210</v>
      </c>
      <c r="D138" s="833" t="s">
        <v>2733</v>
      </c>
      <c r="E138" s="834" t="s">
        <v>1219</v>
      </c>
      <c r="F138" s="832" t="s">
        <v>1205</v>
      </c>
      <c r="G138" s="832" t="s">
        <v>1481</v>
      </c>
      <c r="H138" s="832" t="s">
        <v>583</v>
      </c>
      <c r="I138" s="832" t="s">
        <v>1487</v>
      </c>
      <c r="J138" s="832" t="s">
        <v>1483</v>
      </c>
      <c r="K138" s="832" t="s">
        <v>1488</v>
      </c>
      <c r="L138" s="835">
        <v>3024.8</v>
      </c>
      <c r="M138" s="835">
        <v>3024.8</v>
      </c>
      <c r="N138" s="832">
        <v>1</v>
      </c>
      <c r="O138" s="836">
        <v>1</v>
      </c>
      <c r="P138" s="835">
        <v>3024.8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12</v>
      </c>
      <c r="B139" s="832" t="s">
        <v>1204</v>
      </c>
      <c r="C139" s="832" t="s">
        <v>1210</v>
      </c>
      <c r="D139" s="833" t="s">
        <v>2733</v>
      </c>
      <c r="E139" s="834" t="s">
        <v>1219</v>
      </c>
      <c r="F139" s="832" t="s">
        <v>1205</v>
      </c>
      <c r="G139" s="832" t="s">
        <v>1254</v>
      </c>
      <c r="H139" s="832" t="s">
        <v>621</v>
      </c>
      <c r="I139" s="832" t="s">
        <v>1110</v>
      </c>
      <c r="J139" s="832" t="s">
        <v>903</v>
      </c>
      <c r="K139" s="832" t="s">
        <v>1111</v>
      </c>
      <c r="L139" s="835">
        <v>154.36000000000001</v>
      </c>
      <c r="M139" s="835">
        <v>154.36000000000001</v>
      </c>
      <c r="N139" s="832">
        <v>1</v>
      </c>
      <c r="O139" s="836">
        <v>1</v>
      </c>
      <c r="P139" s="835">
        <v>154.36000000000001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12</v>
      </c>
      <c r="B140" s="832" t="s">
        <v>1204</v>
      </c>
      <c r="C140" s="832" t="s">
        <v>1210</v>
      </c>
      <c r="D140" s="833" t="s">
        <v>2733</v>
      </c>
      <c r="E140" s="834" t="s">
        <v>1219</v>
      </c>
      <c r="F140" s="832" t="s">
        <v>1205</v>
      </c>
      <c r="G140" s="832" t="s">
        <v>1254</v>
      </c>
      <c r="H140" s="832" t="s">
        <v>583</v>
      </c>
      <c r="I140" s="832" t="s">
        <v>1264</v>
      </c>
      <c r="J140" s="832" t="s">
        <v>903</v>
      </c>
      <c r="K140" s="832" t="s">
        <v>1111</v>
      </c>
      <c r="L140" s="835">
        <v>154.36000000000001</v>
      </c>
      <c r="M140" s="835">
        <v>771.80000000000007</v>
      </c>
      <c r="N140" s="832">
        <v>5</v>
      </c>
      <c r="O140" s="836">
        <v>4</v>
      </c>
      <c r="P140" s="835">
        <v>617.44000000000005</v>
      </c>
      <c r="Q140" s="837">
        <v>0.8</v>
      </c>
      <c r="R140" s="832">
        <v>4</v>
      </c>
      <c r="S140" s="837">
        <v>0.8</v>
      </c>
      <c r="T140" s="836">
        <v>3</v>
      </c>
      <c r="U140" s="838">
        <v>0.75</v>
      </c>
    </row>
    <row r="141" spans="1:21" ht="14.4" customHeight="1" x14ac:dyDescent="0.3">
      <c r="A141" s="831">
        <v>12</v>
      </c>
      <c r="B141" s="832" t="s">
        <v>1204</v>
      </c>
      <c r="C141" s="832" t="s">
        <v>1210</v>
      </c>
      <c r="D141" s="833" t="s">
        <v>2733</v>
      </c>
      <c r="E141" s="834" t="s">
        <v>1219</v>
      </c>
      <c r="F141" s="832" t="s">
        <v>1205</v>
      </c>
      <c r="G141" s="832" t="s">
        <v>1254</v>
      </c>
      <c r="H141" s="832" t="s">
        <v>621</v>
      </c>
      <c r="I141" s="832" t="s">
        <v>1108</v>
      </c>
      <c r="J141" s="832" t="s">
        <v>903</v>
      </c>
      <c r="K141" s="832" t="s">
        <v>1109</v>
      </c>
      <c r="L141" s="835">
        <v>225.06</v>
      </c>
      <c r="M141" s="835">
        <v>225.06</v>
      </c>
      <c r="N141" s="832">
        <v>1</v>
      </c>
      <c r="O141" s="836">
        <v>1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12</v>
      </c>
      <c r="B142" s="832" t="s">
        <v>1204</v>
      </c>
      <c r="C142" s="832" t="s">
        <v>1210</v>
      </c>
      <c r="D142" s="833" t="s">
        <v>2733</v>
      </c>
      <c r="E142" s="834" t="s">
        <v>1219</v>
      </c>
      <c r="F142" s="832" t="s">
        <v>1207</v>
      </c>
      <c r="G142" s="832" t="s">
        <v>1489</v>
      </c>
      <c r="H142" s="832" t="s">
        <v>583</v>
      </c>
      <c r="I142" s="832" t="s">
        <v>1490</v>
      </c>
      <c r="J142" s="832" t="s">
        <v>1491</v>
      </c>
      <c r="K142" s="832" t="s">
        <v>1492</v>
      </c>
      <c r="L142" s="835">
        <v>599.44000000000005</v>
      </c>
      <c r="M142" s="835">
        <v>599.44000000000005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12</v>
      </c>
      <c r="B143" s="832" t="s">
        <v>1204</v>
      </c>
      <c r="C143" s="832" t="s">
        <v>1210</v>
      </c>
      <c r="D143" s="833" t="s">
        <v>2733</v>
      </c>
      <c r="E143" s="834" t="s">
        <v>1219</v>
      </c>
      <c r="F143" s="832" t="s">
        <v>1207</v>
      </c>
      <c r="G143" s="832" t="s">
        <v>1493</v>
      </c>
      <c r="H143" s="832" t="s">
        <v>583</v>
      </c>
      <c r="I143" s="832" t="s">
        <v>1494</v>
      </c>
      <c r="J143" s="832" t="s">
        <v>1495</v>
      </c>
      <c r="K143" s="832" t="s">
        <v>1496</v>
      </c>
      <c r="L143" s="835">
        <v>100</v>
      </c>
      <c r="M143" s="835">
        <v>400</v>
      </c>
      <c r="N143" s="832">
        <v>4</v>
      </c>
      <c r="O143" s="836">
        <v>1</v>
      </c>
      <c r="P143" s="835">
        <v>400</v>
      </c>
      <c r="Q143" s="837">
        <v>1</v>
      </c>
      <c r="R143" s="832">
        <v>4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12</v>
      </c>
      <c r="B144" s="832" t="s">
        <v>1204</v>
      </c>
      <c r="C144" s="832" t="s">
        <v>1210</v>
      </c>
      <c r="D144" s="833" t="s">
        <v>2733</v>
      </c>
      <c r="E144" s="834" t="s">
        <v>1219</v>
      </c>
      <c r="F144" s="832" t="s">
        <v>1207</v>
      </c>
      <c r="G144" s="832" t="s">
        <v>1493</v>
      </c>
      <c r="H144" s="832" t="s">
        <v>583</v>
      </c>
      <c r="I144" s="832" t="s">
        <v>1497</v>
      </c>
      <c r="J144" s="832" t="s">
        <v>1498</v>
      </c>
      <c r="K144" s="832" t="s">
        <v>1499</v>
      </c>
      <c r="L144" s="835">
        <v>50</v>
      </c>
      <c r="M144" s="835">
        <v>100</v>
      </c>
      <c r="N144" s="832">
        <v>2</v>
      </c>
      <c r="O144" s="836">
        <v>1</v>
      </c>
      <c r="P144" s="835">
        <v>100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12</v>
      </c>
      <c r="B145" s="832" t="s">
        <v>1204</v>
      </c>
      <c r="C145" s="832" t="s">
        <v>1210</v>
      </c>
      <c r="D145" s="833" t="s">
        <v>2733</v>
      </c>
      <c r="E145" s="834" t="s">
        <v>1219</v>
      </c>
      <c r="F145" s="832" t="s">
        <v>1207</v>
      </c>
      <c r="G145" s="832" t="s">
        <v>1250</v>
      </c>
      <c r="H145" s="832" t="s">
        <v>583</v>
      </c>
      <c r="I145" s="832" t="s">
        <v>1500</v>
      </c>
      <c r="J145" s="832" t="s">
        <v>1501</v>
      </c>
      <c r="K145" s="832" t="s">
        <v>1502</v>
      </c>
      <c r="L145" s="835">
        <v>162.71</v>
      </c>
      <c r="M145" s="835">
        <v>4067.75</v>
      </c>
      <c r="N145" s="832">
        <v>25</v>
      </c>
      <c r="O145" s="836">
        <v>4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12</v>
      </c>
      <c r="B146" s="832" t="s">
        <v>1204</v>
      </c>
      <c r="C146" s="832" t="s">
        <v>1210</v>
      </c>
      <c r="D146" s="833" t="s">
        <v>2733</v>
      </c>
      <c r="E146" s="834" t="s">
        <v>1219</v>
      </c>
      <c r="F146" s="832" t="s">
        <v>1207</v>
      </c>
      <c r="G146" s="832" t="s">
        <v>1250</v>
      </c>
      <c r="H146" s="832" t="s">
        <v>583</v>
      </c>
      <c r="I146" s="832" t="s">
        <v>1503</v>
      </c>
      <c r="J146" s="832" t="s">
        <v>1504</v>
      </c>
      <c r="K146" s="832" t="s">
        <v>1505</v>
      </c>
      <c r="L146" s="835">
        <v>99.99</v>
      </c>
      <c r="M146" s="835">
        <v>1199.8799999999999</v>
      </c>
      <c r="N146" s="832">
        <v>12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12</v>
      </c>
      <c r="B147" s="832" t="s">
        <v>1204</v>
      </c>
      <c r="C147" s="832" t="s">
        <v>1210</v>
      </c>
      <c r="D147" s="833" t="s">
        <v>2733</v>
      </c>
      <c r="E147" s="834" t="s">
        <v>1219</v>
      </c>
      <c r="F147" s="832" t="s">
        <v>1207</v>
      </c>
      <c r="G147" s="832" t="s">
        <v>1250</v>
      </c>
      <c r="H147" s="832" t="s">
        <v>583</v>
      </c>
      <c r="I147" s="832" t="s">
        <v>1339</v>
      </c>
      <c r="J147" s="832" t="s">
        <v>1340</v>
      </c>
      <c r="K147" s="832" t="s">
        <v>1341</v>
      </c>
      <c r="L147" s="835">
        <v>48.75</v>
      </c>
      <c r="M147" s="835">
        <v>48.75</v>
      </c>
      <c r="N147" s="832">
        <v>1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12</v>
      </c>
      <c r="B148" s="832" t="s">
        <v>1204</v>
      </c>
      <c r="C148" s="832" t="s">
        <v>1210</v>
      </c>
      <c r="D148" s="833" t="s">
        <v>2733</v>
      </c>
      <c r="E148" s="834" t="s">
        <v>1219</v>
      </c>
      <c r="F148" s="832" t="s">
        <v>1207</v>
      </c>
      <c r="G148" s="832" t="s">
        <v>1250</v>
      </c>
      <c r="H148" s="832" t="s">
        <v>583</v>
      </c>
      <c r="I148" s="832" t="s">
        <v>1506</v>
      </c>
      <c r="J148" s="832" t="s">
        <v>1507</v>
      </c>
      <c r="K148" s="832" t="s">
        <v>1508</v>
      </c>
      <c r="L148" s="835">
        <v>500</v>
      </c>
      <c r="M148" s="835">
        <v>1000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12</v>
      </c>
      <c r="B149" s="832" t="s">
        <v>1204</v>
      </c>
      <c r="C149" s="832" t="s">
        <v>1210</v>
      </c>
      <c r="D149" s="833" t="s">
        <v>2733</v>
      </c>
      <c r="E149" s="834" t="s">
        <v>1219</v>
      </c>
      <c r="F149" s="832" t="s">
        <v>1207</v>
      </c>
      <c r="G149" s="832" t="s">
        <v>1250</v>
      </c>
      <c r="H149" s="832" t="s">
        <v>583</v>
      </c>
      <c r="I149" s="832" t="s">
        <v>1509</v>
      </c>
      <c r="J149" s="832" t="s">
        <v>1510</v>
      </c>
      <c r="K149" s="832" t="s">
        <v>1511</v>
      </c>
      <c r="L149" s="835">
        <v>189.85</v>
      </c>
      <c r="M149" s="835">
        <v>1328.95</v>
      </c>
      <c r="N149" s="832">
        <v>7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12</v>
      </c>
      <c r="B150" s="832" t="s">
        <v>1204</v>
      </c>
      <c r="C150" s="832" t="s">
        <v>1210</v>
      </c>
      <c r="D150" s="833" t="s">
        <v>2733</v>
      </c>
      <c r="E150" s="834" t="s">
        <v>1219</v>
      </c>
      <c r="F150" s="832" t="s">
        <v>1207</v>
      </c>
      <c r="G150" s="832" t="s">
        <v>1250</v>
      </c>
      <c r="H150" s="832" t="s">
        <v>583</v>
      </c>
      <c r="I150" s="832" t="s">
        <v>1251</v>
      </c>
      <c r="J150" s="832" t="s">
        <v>1252</v>
      </c>
      <c r="K150" s="832" t="s">
        <v>1253</v>
      </c>
      <c r="L150" s="835">
        <v>190</v>
      </c>
      <c r="M150" s="835">
        <v>3990</v>
      </c>
      <c r="N150" s="832">
        <v>21</v>
      </c>
      <c r="O150" s="836">
        <v>3</v>
      </c>
      <c r="P150" s="835">
        <v>1330</v>
      </c>
      <c r="Q150" s="837">
        <v>0.33333333333333331</v>
      </c>
      <c r="R150" s="832">
        <v>7</v>
      </c>
      <c r="S150" s="837">
        <v>0.33333333333333331</v>
      </c>
      <c r="T150" s="836">
        <v>1</v>
      </c>
      <c r="U150" s="838">
        <v>0.33333333333333331</v>
      </c>
    </row>
    <row r="151" spans="1:21" ht="14.4" customHeight="1" x14ac:dyDescent="0.3">
      <c r="A151" s="831">
        <v>12</v>
      </c>
      <c r="B151" s="832" t="s">
        <v>1204</v>
      </c>
      <c r="C151" s="832" t="s">
        <v>1210</v>
      </c>
      <c r="D151" s="833" t="s">
        <v>2733</v>
      </c>
      <c r="E151" s="834" t="s">
        <v>1219</v>
      </c>
      <c r="F151" s="832" t="s">
        <v>1207</v>
      </c>
      <c r="G151" s="832" t="s">
        <v>1250</v>
      </c>
      <c r="H151" s="832" t="s">
        <v>583</v>
      </c>
      <c r="I151" s="832" t="s">
        <v>1512</v>
      </c>
      <c r="J151" s="832" t="s">
        <v>1513</v>
      </c>
      <c r="K151" s="832" t="s">
        <v>1514</v>
      </c>
      <c r="L151" s="835">
        <v>377</v>
      </c>
      <c r="M151" s="835">
        <v>1508</v>
      </c>
      <c r="N151" s="832">
        <v>4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12</v>
      </c>
      <c r="B152" s="832" t="s">
        <v>1204</v>
      </c>
      <c r="C152" s="832" t="s">
        <v>1210</v>
      </c>
      <c r="D152" s="833" t="s">
        <v>2733</v>
      </c>
      <c r="E152" s="834" t="s">
        <v>1219</v>
      </c>
      <c r="F152" s="832" t="s">
        <v>1207</v>
      </c>
      <c r="G152" s="832" t="s">
        <v>1250</v>
      </c>
      <c r="H152" s="832" t="s">
        <v>583</v>
      </c>
      <c r="I152" s="832" t="s">
        <v>1515</v>
      </c>
      <c r="J152" s="832" t="s">
        <v>1516</v>
      </c>
      <c r="K152" s="832" t="s">
        <v>1517</v>
      </c>
      <c r="L152" s="835">
        <v>700</v>
      </c>
      <c r="M152" s="835">
        <v>700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12</v>
      </c>
      <c r="B153" s="832" t="s">
        <v>1204</v>
      </c>
      <c r="C153" s="832" t="s">
        <v>1210</v>
      </c>
      <c r="D153" s="833" t="s">
        <v>2733</v>
      </c>
      <c r="E153" s="834" t="s">
        <v>1219</v>
      </c>
      <c r="F153" s="832" t="s">
        <v>1207</v>
      </c>
      <c r="G153" s="832" t="s">
        <v>1250</v>
      </c>
      <c r="H153" s="832" t="s">
        <v>583</v>
      </c>
      <c r="I153" s="832" t="s">
        <v>1518</v>
      </c>
      <c r="J153" s="832" t="s">
        <v>1519</v>
      </c>
      <c r="K153" s="832" t="s">
        <v>1520</v>
      </c>
      <c r="L153" s="835">
        <v>500</v>
      </c>
      <c r="M153" s="835">
        <v>500</v>
      </c>
      <c r="N153" s="832">
        <v>1</v>
      </c>
      <c r="O153" s="836">
        <v>1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12</v>
      </c>
      <c r="B154" s="832" t="s">
        <v>1204</v>
      </c>
      <c r="C154" s="832" t="s">
        <v>1210</v>
      </c>
      <c r="D154" s="833" t="s">
        <v>2733</v>
      </c>
      <c r="E154" s="834" t="s">
        <v>1219</v>
      </c>
      <c r="F154" s="832" t="s">
        <v>1207</v>
      </c>
      <c r="G154" s="832" t="s">
        <v>1250</v>
      </c>
      <c r="H154" s="832" t="s">
        <v>583</v>
      </c>
      <c r="I154" s="832" t="s">
        <v>1521</v>
      </c>
      <c r="J154" s="832" t="s">
        <v>1522</v>
      </c>
      <c r="K154" s="832" t="s">
        <v>1523</v>
      </c>
      <c r="L154" s="835">
        <v>396.17</v>
      </c>
      <c r="M154" s="835">
        <v>4754.04</v>
      </c>
      <c r="N154" s="832">
        <v>12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12</v>
      </c>
      <c r="B155" s="832" t="s">
        <v>1204</v>
      </c>
      <c r="C155" s="832" t="s">
        <v>1210</v>
      </c>
      <c r="D155" s="833" t="s">
        <v>2733</v>
      </c>
      <c r="E155" s="834" t="s">
        <v>1219</v>
      </c>
      <c r="F155" s="832" t="s">
        <v>1207</v>
      </c>
      <c r="G155" s="832" t="s">
        <v>1250</v>
      </c>
      <c r="H155" s="832" t="s">
        <v>583</v>
      </c>
      <c r="I155" s="832" t="s">
        <v>1524</v>
      </c>
      <c r="J155" s="832" t="s">
        <v>1525</v>
      </c>
      <c r="K155" s="832" t="s">
        <v>1526</v>
      </c>
      <c r="L155" s="835">
        <v>69.989999999999995</v>
      </c>
      <c r="M155" s="835">
        <v>1329.81</v>
      </c>
      <c r="N155" s="832">
        <v>19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12</v>
      </c>
      <c r="B156" s="832" t="s">
        <v>1204</v>
      </c>
      <c r="C156" s="832" t="s">
        <v>1210</v>
      </c>
      <c r="D156" s="833" t="s">
        <v>2733</v>
      </c>
      <c r="E156" s="834" t="s">
        <v>1219</v>
      </c>
      <c r="F156" s="832" t="s">
        <v>1207</v>
      </c>
      <c r="G156" s="832" t="s">
        <v>1250</v>
      </c>
      <c r="H156" s="832" t="s">
        <v>583</v>
      </c>
      <c r="I156" s="832" t="s">
        <v>1527</v>
      </c>
      <c r="J156" s="832" t="s">
        <v>1528</v>
      </c>
      <c r="K156" s="832" t="s">
        <v>1517</v>
      </c>
      <c r="L156" s="835">
        <v>651.20000000000005</v>
      </c>
      <c r="M156" s="835">
        <v>1302.4000000000001</v>
      </c>
      <c r="N156" s="832">
        <v>2</v>
      </c>
      <c r="O156" s="836">
        <v>2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12</v>
      </c>
      <c r="B157" s="832" t="s">
        <v>1204</v>
      </c>
      <c r="C157" s="832" t="s">
        <v>1210</v>
      </c>
      <c r="D157" s="833" t="s">
        <v>2733</v>
      </c>
      <c r="E157" s="834" t="s">
        <v>1219</v>
      </c>
      <c r="F157" s="832" t="s">
        <v>1207</v>
      </c>
      <c r="G157" s="832" t="s">
        <v>1250</v>
      </c>
      <c r="H157" s="832" t="s">
        <v>583</v>
      </c>
      <c r="I157" s="832" t="s">
        <v>1529</v>
      </c>
      <c r="J157" s="832" t="s">
        <v>1530</v>
      </c>
      <c r="K157" s="832" t="s">
        <v>1531</v>
      </c>
      <c r="L157" s="835">
        <v>100</v>
      </c>
      <c r="M157" s="835">
        <v>3800</v>
      </c>
      <c r="N157" s="832">
        <v>38</v>
      </c>
      <c r="O157" s="836">
        <v>3</v>
      </c>
      <c r="P157" s="835">
        <v>1200</v>
      </c>
      <c r="Q157" s="837">
        <v>0.31578947368421051</v>
      </c>
      <c r="R157" s="832">
        <v>12</v>
      </c>
      <c r="S157" s="837">
        <v>0.31578947368421051</v>
      </c>
      <c r="T157" s="836">
        <v>1</v>
      </c>
      <c r="U157" s="838">
        <v>0.33333333333333331</v>
      </c>
    </row>
    <row r="158" spans="1:21" ht="14.4" customHeight="1" x14ac:dyDescent="0.3">
      <c r="A158" s="831">
        <v>12</v>
      </c>
      <c r="B158" s="832" t="s">
        <v>1204</v>
      </c>
      <c r="C158" s="832" t="s">
        <v>1210</v>
      </c>
      <c r="D158" s="833" t="s">
        <v>2733</v>
      </c>
      <c r="E158" s="834" t="s">
        <v>1219</v>
      </c>
      <c r="F158" s="832" t="s">
        <v>1207</v>
      </c>
      <c r="G158" s="832" t="s">
        <v>1250</v>
      </c>
      <c r="H158" s="832" t="s">
        <v>583</v>
      </c>
      <c r="I158" s="832" t="s">
        <v>1532</v>
      </c>
      <c r="J158" s="832" t="s">
        <v>1533</v>
      </c>
      <c r="K158" s="832" t="s">
        <v>1534</v>
      </c>
      <c r="L158" s="835">
        <v>90</v>
      </c>
      <c r="M158" s="835">
        <v>1350</v>
      </c>
      <c r="N158" s="832">
        <v>15</v>
      </c>
      <c r="O158" s="836">
        <v>1</v>
      </c>
      <c r="P158" s="835">
        <v>1350</v>
      </c>
      <c r="Q158" s="837">
        <v>1</v>
      </c>
      <c r="R158" s="832">
        <v>15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12</v>
      </c>
      <c r="B159" s="832" t="s">
        <v>1204</v>
      </c>
      <c r="C159" s="832" t="s">
        <v>1210</v>
      </c>
      <c r="D159" s="833" t="s">
        <v>2733</v>
      </c>
      <c r="E159" s="834" t="s">
        <v>1219</v>
      </c>
      <c r="F159" s="832" t="s">
        <v>1207</v>
      </c>
      <c r="G159" s="832" t="s">
        <v>1250</v>
      </c>
      <c r="H159" s="832" t="s">
        <v>583</v>
      </c>
      <c r="I159" s="832" t="s">
        <v>1535</v>
      </c>
      <c r="J159" s="832" t="s">
        <v>1536</v>
      </c>
      <c r="K159" s="832" t="s">
        <v>1537</v>
      </c>
      <c r="L159" s="835">
        <v>127</v>
      </c>
      <c r="M159" s="835">
        <v>1905</v>
      </c>
      <c r="N159" s="832">
        <v>15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12</v>
      </c>
      <c r="B160" s="832" t="s">
        <v>1204</v>
      </c>
      <c r="C160" s="832" t="s">
        <v>1210</v>
      </c>
      <c r="D160" s="833" t="s">
        <v>2733</v>
      </c>
      <c r="E160" s="834" t="s">
        <v>1219</v>
      </c>
      <c r="F160" s="832" t="s">
        <v>1207</v>
      </c>
      <c r="G160" s="832" t="s">
        <v>1250</v>
      </c>
      <c r="H160" s="832" t="s">
        <v>583</v>
      </c>
      <c r="I160" s="832" t="s">
        <v>1538</v>
      </c>
      <c r="J160" s="832" t="s">
        <v>1539</v>
      </c>
      <c r="K160" s="832" t="s">
        <v>1540</v>
      </c>
      <c r="L160" s="835">
        <v>122.16</v>
      </c>
      <c r="M160" s="835">
        <v>122.16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12</v>
      </c>
      <c r="B161" s="832" t="s">
        <v>1204</v>
      </c>
      <c r="C161" s="832" t="s">
        <v>1210</v>
      </c>
      <c r="D161" s="833" t="s">
        <v>2733</v>
      </c>
      <c r="E161" s="834" t="s">
        <v>1219</v>
      </c>
      <c r="F161" s="832" t="s">
        <v>1207</v>
      </c>
      <c r="G161" s="832" t="s">
        <v>1250</v>
      </c>
      <c r="H161" s="832" t="s">
        <v>583</v>
      </c>
      <c r="I161" s="832" t="s">
        <v>1541</v>
      </c>
      <c r="J161" s="832" t="s">
        <v>1542</v>
      </c>
      <c r="K161" s="832" t="s">
        <v>1543</v>
      </c>
      <c r="L161" s="835">
        <v>293.74</v>
      </c>
      <c r="M161" s="835">
        <v>4699.84</v>
      </c>
      <c r="N161" s="832">
        <v>16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12</v>
      </c>
      <c r="B162" s="832" t="s">
        <v>1204</v>
      </c>
      <c r="C162" s="832" t="s">
        <v>1210</v>
      </c>
      <c r="D162" s="833" t="s">
        <v>2733</v>
      </c>
      <c r="E162" s="834" t="s">
        <v>1219</v>
      </c>
      <c r="F162" s="832" t="s">
        <v>1207</v>
      </c>
      <c r="G162" s="832" t="s">
        <v>1250</v>
      </c>
      <c r="H162" s="832" t="s">
        <v>583</v>
      </c>
      <c r="I162" s="832" t="s">
        <v>1544</v>
      </c>
      <c r="J162" s="832" t="s">
        <v>1545</v>
      </c>
      <c r="K162" s="832" t="s">
        <v>1546</v>
      </c>
      <c r="L162" s="835">
        <v>112.5</v>
      </c>
      <c r="M162" s="835">
        <v>1350</v>
      </c>
      <c r="N162" s="832">
        <v>12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12</v>
      </c>
      <c r="B163" s="832" t="s">
        <v>1204</v>
      </c>
      <c r="C163" s="832" t="s">
        <v>1210</v>
      </c>
      <c r="D163" s="833" t="s">
        <v>2733</v>
      </c>
      <c r="E163" s="834" t="s">
        <v>1219</v>
      </c>
      <c r="F163" s="832" t="s">
        <v>1207</v>
      </c>
      <c r="G163" s="832" t="s">
        <v>1547</v>
      </c>
      <c r="H163" s="832" t="s">
        <v>583</v>
      </c>
      <c r="I163" s="832" t="s">
        <v>1548</v>
      </c>
      <c r="J163" s="832" t="s">
        <v>1549</v>
      </c>
      <c r="K163" s="832" t="s">
        <v>1550</v>
      </c>
      <c r="L163" s="835">
        <v>1496</v>
      </c>
      <c r="M163" s="835">
        <v>67320</v>
      </c>
      <c r="N163" s="832">
        <v>45</v>
      </c>
      <c r="O163" s="836">
        <v>3</v>
      </c>
      <c r="P163" s="835">
        <v>67320</v>
      </c>
      <c r="Q163" s="837">
        <v>1</v>
      </c>
      <c r="R163" s="832">
        <v>45</v>
      </c>
      <c r="S163" s="837">
        <v>1</v>
      </c>
      <c r="T163" s="836">
        <v>3</v>
      </c>
      <c r="U163" s="838">
        <v>1</v>
      </c>
    </row>
    <row r="164" spans="1:21" ht="14.4" customHeight="1" x14ac:dyDescent="0.3">
      <c r="A164" s="831">
        <v>12</v>
      </c>
      <c r="B164" s="832" t="s">
        <v>1204</v>
      </c>
      <c r="C164" s="832" t="s">
        <v>1210</v>
      </c>
      <c r="D164" s="833" t="s">
        <v>2733</v>
      </c>
      <c r="E164" s="834" t="s">
        <v>1219</v>
      </c>
      <c r="F164" s="832" t="s">
        <v>1207</v>
      </c>
      <c r="G164" s="832" t="s">
        <v>1547</v>
      </c>
      <c r="H164" s="832" t="s">
        <v>583</v>
      </c>
      <c r="I164" s="832" t="s">
        <v>1551</v>
      </c>
      <c r="J164" s="832" t="s">
        <v>1552</v>
      </c>
      <c r="K164" s="832" t="s">
        <v>1553</v>
      </c>
      <c r="L164" s="835">
        <v>1500</v>
      </c>
      <c r="M164" s="835">
        <v>45000</v>
      </c>
      <c r="N164" s="832">
        <v>30</v>
      </c>
      <c r="O164" s="836">
        <v>2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12</v>
      </c>
      <c r="B165" s="832" t="s">
        <v>1204</v>
      </c>
      <c r="C165" s="832" t="s">
        <v>1210</v>
      </c>
      <c r="D165" s="833" t="s">
        <v>2733</v>
      </c>
      <c r="E165" s="834" t="s">
        <v>1219</v>
      </c>
      <c r="F165" s="832" t="s">
        <v>1207</v>
      </c>
      <c r="G165" s="832" t="s">
        <v>1547</v>
      </c>
      <c r="H165" s="832" t="s">
        <v>583</v>
      </c>
      <c r="I165" s="832" t="s">
        <v>1554</v>
      </c>
      <c r="J165" s="832" t="s">
        <v>1555</v>
      </c>
      <c r="K165" s="832" t="s">
        <v>1556</v>
      </c>
      <c r="L165" s="835">
        <v>1500</v>
      </c>
      <c r="M165" s="835">
        <v>90000</v>
      </c>
      <c r="N165" s="832">
        <v>60</v>
      </c>
      <c r="O165" s="836">
        <v>4</v>
      </c>
      <c r="P165" s="835">
        <v>67500</v>
      </c>
      <c r="Q165" s="837">
        <v>0.75</v>
      </c>
      <c r="R165" s="832">
        <v>45</v>
      </c>
      <c r="S165" s="837">
        <v>0.75</v>
      </c>
      <c r="T165" s="836">
        <v>3</v>
      </c>
      <c r="U165" s="838">
        <v>0.75</v>
      </c>
    </row>
    <row r="166" spans="1:21" ht="14.4" customHeight="1" x14ac:dyDescent="0.3">
      <c r="A166" s="831">
        <v>12</v>
      </c>
      <c r="B166" s="832" t="s">
        <v>1204</v>
      </c>
      <c r="C166" s="832" t="s">
        <v>1210</v>
      </c>
      <c r="D166" s="833" t="s">
        <v>2733</v>
      </c>
      <c r="E166" s="834" t="s">
        <v>1219</v>
      </c>
      <c r="F166" s="832" t="s">
        <v>1207</v>
      </c>
      <c r="G166" s="832" t="s">
        <v>1547</v>
      </c>
      <c r="H166" s="832" t="s">
        <v>583</v>
      </c>
      <c r="I166" s="832" t="s">
        <v>1557</v>
      </c>
      <c r="J166" s="832" t="s">
        <v>1558</v>
      </c>
      <c r="K166" s="832" t="s">
        <v>1559</v>
      </c>
      <c r="L166" s="835">
        <v>1500</v>
      </c>
      <c r="M166" s="835">
        <v>45000</v>
      </c>
      <c r="N166" s="832">
        <v>30</v>
      </c>
      <c r="O166" s="836">
        <v>2</v>
      </c>
      <c r="P166" s="835">
        <v>45000</v>
      </c>
      <c r="Q166" s="837">
        <v>1</v>
      </c>
      <c r="R166" s="832">
        <v>30</v>
      </c>
      <c r="S166" s="837">
        <v>1</v>
      </c>
      <c r="T166" s="836">
        <v>2</v>
      </c>
      <c r="U166" s="838">
        <v>1</v>
      </c>
    </row>
    <row r="167" spans="1:21" ht="14.4" customHeight="1" x14ac:dyDescent="0.3">
      <c r="A167" s="831">
        <v>12</v>
      </c>
      <c r="B167" s="832" t="s">
        <v>1204</v>
      </c>
      <c r="C167" s="832" t="s">
        <v>1210</v>
      </c>
      <c r="D167" s="833" t="s">
        <v>2733</v>
      </c>
      <c r="E167" s="834" t="s">
        <v>1219</v>
      </c>
      <c r="F167" s="832" t="s">
        <v>1207</v>
      </c>
      <c r="G167" s="832" t="s">
        <v>1547</v>
      </c>
      <c r="H167" s="832" t="s">
        <v>583</v>
      </c>
      <c r="I167" s="832" t="s">
        <v>1560</v>
      </c>
      <c r="J167" s="832" t="s">
        <v>1561</v>
      </c>
      <c r="K167" s="832" t="s">
        <v>1562</v>
      </c>
      <c r="L167" s="835">
        <v>1500</v>
      </c>
      <c r="M167" s="835">
        <v>22500</v>
      </c>
      <c r="N167" s="832">
        <v>15</v>
      </c>
      <c r="O167" s="836">
        <v>1</v>
      </c>
      <c r="P167" s="835">
        <v>22500</v>
      </c>
      <c r="Q167" s="837">
        <v>1</v>
      </c>
      <c r="R167" s="832">
        <v>15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12</v>
      </c>
      <c r="B168" s="832" t="s">
        <v>1204</v>
      </c>
      <c r="C168" s="832" t="s">
        <v>1210</v>
      </c>
      <c r="D168" s="833" t="s">
        <v>2733</v>
      </c>
      <c r="E168" s="834" t="s">
        <v>1219</v>
      </c>
      <c r="F168" s="832" t="s">
        <v>1207</v>
      </c>
      <c r="G168" s="832" t="s">
        <v>1547</v>
      </c>
      <c r="H168" s="832" t="s">
        <v>583</v>
      </c>
      <c r="I168" s="832" t="s">
        <v>1563</v>
      </c>
      <c r="J168" s="832" t="s">
        <v>1564</v>
      </c>
      <c r="K168" s="832" t="s">
        <v>1565</v>
      </c>
      <c r="L168" s="835">
        <v>1250</v>
      </c>
      <c r="M168" s="835">
        <v>22500</v>
      </c>
      <c r="N168" s="832">
        <v>18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12</v>
      </c>
      <c r="B169" s="832" t="s">
        <v>1204</v>
      </c>
      <c r="C169" s="832" t="s">
        <v>1210</v>
      </c>
      <c r="D169" s="833" t="s">
        <v>2733</v>
      </c>
      <c r="E169" s="834" t="s">
        <v>1219</v>
      </c>
      <c r="F169" s="832" t="s">
        <v>1207</v>
      </c>
      <c r="G169" s="832" t="s">
        <v>1547</v>
      </c>
      <c r="H169" s="832" t="s">
        <v>583</v>
      </c>
      <c r="I169" s="832" t="s">
        <v>1566</v>
      </c>
      <c r="J169" s="832" t="s">
        <v>1567</v>
      </c>
      <c r="K169" s="832" t="s">
        <v>1568</v>
      </c>
      <c r="L169" s="835">
        <v>1500</v>
      </c>
      <c r="M169" s="835">
        <v>148500</v>
      </c>
      <c r="N169" s="832">
        <v>99</v>
      </c>
      <c r="O169" s="836">
        <v>9</v>
      </c>
      <c r="P169" s="835">
        <v>148500</v>
      </c>
      <c r="Q169" s="837">
        <v>1</v>
      </c>
      <c r="R169" s="832">
        <v>99</v>
      </c>
      <c r="S169" s="837">
        <v>1</v>
      </c>
      <c r="T169" s="836">
        <v>9</v>
      </c>
      <c r="U169" s="838">
        <v>1</v>
      </c>
    </row>
    <row r="170" spans="1:21" ht="14.4" customHeight="1" x14ac:dyDescent="0.3">
      <c r="A170" s="831">
        <v>12</v>
      </c>
      <c r="B170" s="832" t="s">
        <v>1204</v>
      </c>
      <c r="C170" s="832" t="s">
        <v>1210</v>
      </c>
      <c r="D170" s="833" t="s">
        <v>2733</v>
      </c>
      <c r="E170" s="834" t="s">
        <v>1219</v>
      </c>
      <c r="F170" s="832" t="s">
        <v>1207</v>
      </c>
      <c r="G170" s="832" t="s">
        <v>1547</v>
      </c>
      <c r="H170" s="832" t="s">
        <v>583</v>
      </c>
      <c r="I170" s="832" t="s">
        <v>1569</v>
      </c>
      <c r="J170" s="832" t="s">
        <v>1570</v>
      </c>
      <c r="K170" s="832" t="s">
        <v>1571</v>
      </c>
      <c r="L170" s="835">
        <v>1499.31</v>
      </c>
      <c r="M170" s="835">
        <v>17991.72</v>
      </c>
      <c r="N170" s="832">
        <v>12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12</v>
      </c>
      <c r="B171" s="832" t="s">
        <v>1204</v>
      </c>
      <c r="C171" s="832" t="s">
        <v>1210</v>
      </c>
      <c r="D171" s="833" t="s">
        <v>2733</v>
      </c>
      <c r="E171" s="834" t="s">
        <v>1219</v>
      </c>
      <c r="F171" s="832" t="s">
        <v>1207</v>
      </c>
      <c r="G171" s="832" t="s">
        <v>1547</v>
      </c>
      <c r="H171" s="832" t="s">
        <v>583</v>
      </c>
      <c r="I171" s="832" t="s">
        <v>1572</v>
      </c>
      <c r="J171" s="832" t="s">
        <v>1573</v>
      </c>
      <c r="K171" s="832" t="s">
        <v>1574</v>
      </c>
      <c r="L171" s="835">
        <v>544.09</v>
      </c>
      <c r="M171" s="835">
        <v>1088.18</v>
      </c>
      <c r="N171" s="832">
        <v>2</v>
      </c>
      <c r="O171" s="836">
        <v>1</v>
      </c>
      <c r="P171" s="835">
        <v>1088.18</v>
      </c>
      <c r="Q171" s="837">
        <v>1</v>
      </c>
      <c r="R171" s="832">
        <v>2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12</v>
      </c>
      <c r="B172" s="832" t="s">
        <v>1204</v>
      </c>
      <c r="C172" s="832" t="s">
        <v>1210</v>
      </c>
      <c r="D172" s="833" t="s">
        <v>2733</v>
      </c>
      <c r="E172" s="834" t="s">
        <v>1219</v>
      </c>
      <c r="F172" s="832" t="s">
        <v>1207</v>
      </c>
      <c r="G172" s="832" t="s">
        <v>1547</v>
      </c>
      <c r="H172" s="832" t="s">
        <v>583</v>
      </c>
      <c r="I172" s="832" t="s">
        <v>1575</v>
      </c>
      <c r="J172" s="832" t="s">
        <v>1561</v>
      </c>
      <c r="K172" s="832" t="s">
        <v>1576</v>
      </c>
      <c r="L172" s="835">
        <v>1500</v>
      </c>
      <c r="M172" s="835">
        <v>22500</v>
      </c>
      <c r="N172" s="832">
        <v>15</v>
      </c>
      <c r="O172" s="836">
        <v>1</v>
      </c>
      <c r="P172" s="835">
        <v>22500</v>
      </c>
      <c r="Q172" s="837">
        <v>1</v>
      </c>
      <c r="R172" s="832">
        <v>15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12</v>
      </c>
      <c r="B173" s="832" t="s">
        <v>1204</v>
      </c>
      <c r="C173" s="832" t="s">
        <v>1210</v>
      </c>
      <c r="D173" s="833" t="s">
        <v>2733</v>
      </c>
      <c r="E173" s="834" t="s">
        <v>1220</v>
      </c>
      <c r="F173" s="832" t="s">
        <v>1205</v>
      </c>
      <c r="G173" s="832" t="s">
        <v>1345</v>
      </c>
      <c r="H173" s="832" t="s">
        <v>583</v>
      </c>
      <c r="I173" s="832" t="s">
        <v>1346</v>
      </c>
      <c r="J173" s="832" t="s">
        <v>1347</v>
      </c>
      <c r="K173" s="832" t="s">
        <v>1348</v>
      </c>
      <c r="L173" s="835">
        <v>0</v>
      </c>
      <c r="M173" s="835">
        <v>0</v>
      </c>
      <c r="N173" s="832">
        <v>10</v>
      </c>
      <c r="O173" s="836">
        <v>4.5</v>
      </c>
      <c r="P173" s="835">
        <v>0</v>
      </c>
      <c r="Q173" s="837"/>
      <c r="R173" s="832">
        <v>7</v>
      </c>
      <c r="S173" s="837">
        <v>0.7</v>
      </c>
      <c r="T173" s="836">
        <v>3.5</v>
      </c>
      <c r="U173" s="838">
        <v>0.77777777777777779</v>
      </c>
    </row>
    <row r="174" spans="1:21" ht="14.4" customHeight="1" x14ac:dyDescent="0.3">
      <c r="A174" s="831">
        <v>12</v>
      </c>
      <c r="B174" s="832" t="s">
        <v>1204</v>
      </c>
      <c r="C174" s="832" t="s">
        <v>1210</v>
      </c>
      <c r="D174" s="833" t="s">
        <v>2733</v>
      </c>
      <c r="E174" s="834" t="s">
        <v>1220</v>
      </c>
      <c r="F174" s="832" t="s">
        <v>1205</v>
      </c>
      <c r="G174" s="832" t="s">
        <v>1345</v>
      </c>
      <c r="H174" s="832" t="s">
        <v>583</v>
      </c>
      <c r="I174" s="832" t="s">
        <v>1577</v>
      </c>
      <c r="J174" s="832" t="s">
        <v>1578</v>
      </c>
      <c r="K174" s="832" t="s">
        <v>1579</v>
      </c>
      <c r="L174" s="835">
        <v>0</v>
      </c>
      <c r="M174" s="835">
        <v>0</v>
      </c>
      <c r="N174" s="832">
        <v>11</v>
      </c>
      <c r="O174" s="836">
        <v>7.5</v>
      </c>
      <c r="P174" s="835">
        <v>0</v>
      </c>
      <c r="Q174" s="837"/>
      <c r="R174" s="832">
        <v>6</v>
      </c>
      <c r="S174" s="837">
        <v>0.54545454545454541</v>
      </c>
      <c r="T174" s="836">
        <v>4.5</v>
      </c>
      <c r="U174" s="838">
        <v>0.6</v>
      </c>
    </row>
    <row r="175" spans="1:21" ht="14.4" customHeight="1" x14ac:dyDescent="0.3">
      <c r="A175" s="831">
        <v>12</v>
      </c>
      <c r="B175" s="832" t="s">
        <v>1204</v>
      </c>
      <c r="C175" s="832" t="s">
        <v>1210</v>
      </c>
      <c r="D175" s="833" t="s">
        <v>2733</v>
      </c>
      <c r="E175" s="834" t="s">
        <v>1220</v>
      </c>
      <c r="F175" s="832" t="s">
        <v>1205</v>
      </c>
      <c r="G175" s="832" t="s">
        <v>1580</v>
      </c>
      <c r="H175" s="832" t="s">
        <v>583</v>
      </c>
      <c r="I175" s="832" t="s">
        <v>1581</v>
      </c>
      <c r="J175" s="832" t="s">
        <v>1582</v>
      </c>
      <c r="K175" s="832" t="s">
        <v>1583</v>
      </c>
      <c r="L175" s="835">
        <v>119.7</v>
      </c>
      <c r="M175" s="835">
        <v>478.8</v>
      </c>
      <c r="N175" s="832">
        <v>4</v>
      </c>
      <c r="O175" s="836">
        <v>2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12</v>
      </c>
      <c r="B176" s="832" t="s">
        <v>1204</v>
      </c>
      <c r="C176" s="832" t="s">
        <v>1210</v>
      </c>
      <c r="D176" s="833" t="s">
        <v>2733</v>
      </c>
      <c r="E176" s="834" t="s">
        <v>1220</v>
      </c>
      <c r="F176" s="832" t="s">
        <v>1205</v>
      </c>
      <c r="G176" s="832" t="s">
        <v>1584</v>
      </c>
      <c r="H176" s="832" t="s">
        <v>583</v>
      </c>
      <c r="I176" s="832" t="s">
        <v>1585</v>
      </c>
      <c r="J176" s="832" t="s">
        <v>1586</v>
      </c>
      <c r="K176" s="832" t="s">
        <v>1587</v>
      </c>
      <c r="L176" s="835">
        <v>46.03</v>
      </c>
      <c r="M176" s="835">
        <v>46.03</v>
      </c>
      <c r="N176" s="832">
        <v>1</v>
      </c>
      <c r="O176" s="836">
        <v>1</v>
      </c>
      <c r="P176" s="835">
        <v>46.03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12</v>
      </c>
      <c r="B177" s="832" t="s">
        <v>1204</v>
      </c>
      <c r="C177" s="832" t="s">
        <v>1210</v>
      </c>
      <c r="D177" s="833" t="s">
        <v>2733</v>
      </c>
      <c r="E177" s="834" t="s">
        <v>1220</v>
      </c>
      <c r="F177" s="832" t="s">
        <v>1205</v>
      </c>
      <c r="G177" s="832" t="s">
        <v>1588</v>
      </c>
      <c r="H177" s="832" t="s">
        <v>583</v>
      </c>
      <c r="I177" s="832" t="s">
        <v>1589</v>
      </c>
      <c r="J177" s="832" t="s">
        <v>1590</v>
      </c>
      <c r="K177" s="832" t="s">
        <v>1591</v>
      </c>
      <c r="L177" s="835">
        <v>0</v>
      </c>
      <c r="M177" s="835">
        <v>0</v>
      </c>
      <c r="N177" s="832">
        <v>1</v>
      </c>
      <c r="O177" s="836">
        <v>0.5</v>
      </c>
      <c r="P177" s="835"/>
      <c r="Q177" s="837"/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12</v>
      </c>
      <c r="B178" s="832" t="s">
        <v>1204</v>
      </c>
      <c r="C178" s="832" t="s">
        <v>1210</v>
      </c>
      <c r="D178" s="833" t="s">
        <v>2733</v>
      </c>
      <c r="E178" s="834" t="s">
        <v>1220</v>
      </c>
      <c r="F178" s="832" t="s">
        <v>1205</v>
      </c>
      <c r="G178" s="832" t="s">
        <v>1355</v>
      </c>
      <c r="H178" s="832" t="s">
        <v>621</v>
      </c>
      <c r="I178" s="832" t="s">
        <v>1592</v>
      </c>
      <c r="J178" s="832" t="s">
        <v>1357</v>
      </c>
      <c r="K178" s="832" t="s">
        <v>1593</v>
      </c>
      <c r="L178" s="835">
        <v>206.88</v>
      </c>
      <c r="M178" s="835">
        <v>620.64</v>
      </c>
      <c r="N178" s="832">
        <v>3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12</v>
      </c>
      <c r="B179" s="832" t="s">
        <v>1204</v>
      </c>
      <c r="C179" s="832" t="s">
        <v>1210</v>
      </c>
      <c r="D179" s="833" t="s">
        <v>2733</v>
      </c>
      <c r="E179" s="834" t="s">
        <v>1220</v>
      </c>
      <c r="F179" s="832" t="s">
        <v>1205</v>
      </c>
      <c r="G179" s="832" t="s">
        <v>1355</v>
      </c>
      <c r="H179" s="832" t="s">
        <v>621</v>
      </c>
      <c r="I179" s="832" t="s">
        <v>1594</v>
      </c>
      <c r="J179" s="832" t="s">
        <v>1357</v>
      </c>
      <c r="K179" s="832" t="s">
        <v>1595</v>
      </c>
      <c r="L179" s="835">
        <v>3818.86</v>
      </c>
      <c r="M179" s="835">
        <v>7637.72</v>
      </c>
      <c r="N179" s="832">
        <v>2</v>
      </c>
      <c r="O179" s="836">
        <v>2</v>
      </c>
      <c r="P179" s="835">
        <v>7637.72</v>
      </c>
      <c r="Q179" s="837">
        <v>1</v>
      </c>
      <c r="R179" s="832">
        <v>2</v>
      </c>
      <c r="S179" s="837">
        <v>1</v>
      </c>
      <c r="T179" s="836">
        <v>2</v>
      </c>
      <c r="U179" s="838">
        <v>1</v>
      </c>
    </row>
    <row r="180" spans="1:21" ht="14.4" customHeight="1" x14ac:dyDescent="0.3">
      <c r="A180" s="831">
        <v>12</v>
      </c>
      <c r="B180" s="832" t="s">
        <v>1204</v>
      </c>
      <c r="C180" s="832" t="s">
        <v>1210</v>
      </c>
      <c r="D180" s="833" t="s">
        <v>2733</v>
      </c>
      <c r="E180" s="834" t="s">
        <v>1220</v>
      </c>
      <c r="F180" s="832" t="s">
        <v>1205</v>
      </c>
      <c r="G180" s="832" t="s">
        <v>1355</v>
      </c>
      <c r="H180" s="832" t="s">
        <v>583</v>
      </c>
      <c r="I180" s="832" t="s">
        <v>1596</v>
      </c>
      <c r="J180" s="832" t="s">
        <v>1597</v>
      </c>
      <c r="K180" s="832" t="s">
        <v>1598</v>
      </c>
      <c r="L180" s="835">
        <v>1169.03</v>
      </c>
      <c r="M180" s="835">
        <v>3507.09</v>
      </c>
      <c r="N180" s="832">
        <v>3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12</v>
      </c>
      <c r="B181" s="832" t="s">
        <v>1204</v>
      </c>
      <c r="C181" s="832" t="s">
        <v>1210</v>
      </c>
      <c r="D181" s="833" t="s">
        <v>2733</v>
      </c>
      <c r="E181" s="834" t="s">
        <v>1220</v>
      </c>
      <c r="F181" s="832" t="s">
        <v>1205</v>
      </c>
      <c r="G181" s="832" t="s">
        <v>1599</v>
      </c>
      <c r="H181" s="832" t="s">
        <v>583</v>
      </c>
      <c r="I181" s="832" t="s">
        <v>1600</v>
      </c>
      <c r="J181" s="832" t="s">
        <v>1601</v>
      </c>
      <c r="K181" s="832" t="s">
        <v>1602</v>
      </c>
      <c r="L181" s="835">
        <v>46.75</v>
      </c>
      <c r="M181" s="835">
        <v>93.5</v>
      </c>
      <c r="N181" s="832">
        <v>2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12</v>
      </c>
      <c r="B182" s="832" t="s">
        <v>1204</v>
      </c>
      <c r="C182" s="832" t="s">
        <v>1210</v>
      </c>
      <c r="D182" s="833" t="s">
        <v>2733</v>
      </c>
      <c r="E182" s="834" t="s">
        <v>1220</v>
      </c>
      <c r="F182" s="832" t="s">
        <v>1205</v>
      </c>
      <c r="G182" s="832" t="s">
        <v>1603</v>
      </c>
      <c r="H182" s="832" t="s">
        <v>621</v>
      </c>
      <c r="I182" s="832" t="s">
        <v>1069</v>
      </c>
      <c r="J182" s="832" t="s">
        <v>715</v>
      </c>
      <c r="K182" s="832" t="s">
        <v>1070</v>
      </c>
      <c r="L182" s="835">
        <v>85.02</v>
      </c>
      <c r="M182" s="835">
        <v>85.02</v>
      </c>
      <c r="N182" s="832">
        <v>1</v>
      </c>
      <c r="O182" s="836">
        <v>1</v>
      </c>
      <c r="P182" s="835">
        <v>85.02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12</v>
      </c>
      <c r="B183" s="832" t="s">
        <v>1204</v>
      </c>
      <c r="C183" s="832" t="s">
        <v>1210</v>
      </c>
      <c r="D183" s="833" t="s">
        <v>2733</v>
      </c>
      <c r="E183" s="834" t="s">
        <v>1220</v>
      </c>
      <c r="F183" s="832" t="s">
        <v>1205</v>
      </c>
      <c r="G183" s="832" t="s">
        <v>1604</v>
      </c>
      <c r="H183" s="832" t="s">
        <v>583</v>
      </c>
      <c r="I183" s="832" t="s">
        <v>1605</v>
      </c>
      <c r="J183" s="832" t="s">
        <v>1606</v>
      </c>
      <c r="K183" s="832" t="s">
        <v>1607</v>
      </c>
      <c r="L183" s="835">
        <v>950.39</v>
      </c>
      <c r="M183" s="835">
        <v>950.39</v>
      </c>
      <c r="N183" s="832">
        <v>1</v>
      </c>
      <c r="O183" s="836">
        <v>0.5</v>
      </c>
      <c r="P183" s="835">
        <v>950.39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12</v>
      </c>
      <c r="B184" s="832" t="s">
        <v>1204</v>
      </c>
      <c r="C184" s="832" t="s">
        <v>1210</v>
      </c>
      <c r="D184" s="833" t="s">
        <v>2733</v>
      </c>
      <c r="E184" s="834" t="s">
        <v>1220</v>
      </c>
      <c r="F184" s="832" t="s">
        <v>1205</v>
      </c>
      <c r="G184" s="832" t="s">
        <v>1608</v>
      </c>
      <c r="H184" s="832" t="s">
        <v>583</v>
      </c>
      <c r="I184" s="832" t="s">
        <v>1609</v>
      </c>
      <c r="J184" s="832" t="s">
        <v>1610</v>
      </c>
      <c r="K184" s="832" t="s">
        <v>1611</v>
      </c>
      <c r="L184" s="835">
        <v>130.69999999999999</v>
      </c>
      <c r="M184" s="835">
        <v>653.5</v>
      </c>
      <c r="N184" s="832">
        <v>5</v>
      </c>
      <c r="O184" s="836">
        <v>1</v>
      </c>
      <c r="P184" s="835">
        <v>653.5</v>
      </c>
      <c r="Q184" s="837">
        <v>1</v>
      </c>
      <c r="R184" s="832">
        <v>5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12</v>
      </c>
      <c r="B185" s="832" t="s">
        <v>1204</v>
      </c>
      <c r="C185" s="832" t="s">
        <v>1210</v>
      </c>
      <c r="D185" s="833" t="s">
        <v>2733</v>
      </c>
      <c r="E185" s="834" t="s">
        <v>1220</v>
      </c>
      <c r="F185" s="832" t="s">
        <v>1205</v>
      </c>
      <c r="G185" s="832" t="s">
        <v>1269</v>
      </c>
      <c r="H185" s="832" t="s">
        <v>621</v>
      </c>
      <c r="I185" s="832" t="s">
        <v>1270</v>
      </c>
      <c r="J185" s="832" t="s">
        <v>1271</v>
      </c>
      <c r="K185" s="832" t="s">
        <v>1272</v>
      </c>
      <c r="L185" s="835">
        <v>1385.62</v>
      </c>
      <c r="M185" s="835">
        <v>1385.62</v>
      </c>
      <c r="N185" s="832">
        <v>1</v>
      </c>
      <c r="O185" s="836">
        <v>1</v>
      </c>
      <c r="P185" s="835">
        <v>1385.62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12</v>
      </c>
      <c r="B186" s="832" t="s">
        <v>1204</v>
      </c>
      <c r="C186" s="832" t="s">
        <v>1210</v>
      </c>
      <c r="D186" s="833" t="s">
        <v>2733</v>
      </c>
      <c r="E186" s="834" t="s">
        <v>1220</v>
      </c>
      <c r="F186" s="832" t="s">
        <v>1205</v>
      </c>
      <c r="G186" s="832" t="s">
        <v>1612</v>
      </c>
      <c r="H186" s="832" t="s">
        <v>583</v>
      </c>
      <c r="I186" s="832" t="s">
        <v>1613</v>
      </c>
      <c r="J186" s="832" t="s">
        <v>1614</v>
      </c>
      <c r="K186" s="832" t="s">
        <v>1615</v>
      </c>
      <c r="L186" s="835">
        <v>0</v>
      </c>
      <c r="M186" s="835">
        <v>0</v>
      </c>
      <c r="N186" s="832">
        <v>1</v>
      </c>
      <c r="O186" s="836">
        <v>0.5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12</v>
      </c>
      <c r="B187" s="832" t="s">
        <v>1204</v>
      </c>
      <c r="C187" s="832" t="s">
        <v>1210</v>
      </c>
      <c r="D187" s="833" t="s">
        <v>2733</v>
      </c>
      <c r="E187" s="834" t="s">
        <v>1220</v>
      </c>
      <c r="F187" s="832" t="s">
        <v>1205</v>
      </c>
      <c r="G187" s="832" t="s">
        <v>1324</v>
      </c>
      <c r="H187" s="832" t="s">
        <v>583</v>
      </c>
      <c r="I187" s="832" t="s">
        <v>1325</v>
      </c>
      <c r="J187" s="832" t="s">
        <v>1326</v>
      </c>
      <c r="K187" s="832" t="s">
        <v>1327</v>
      </c>
      <c r="L187" s="835">
        <v>78.33</v>
      </c>
      <c r="M187" s="835">
        <v>156.66</v>
      </c>
      <c r="N187" s="832">
        <v>2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12</v>
      </c>
      <c r="B188" s="832" t="s">
        <v>1204</v>
      </c>
      <c r="C188" s="832" t="s">
        <v>1210</v>
      </c>
      <c r="D188" s="833" t="s">
        <v>2733</v>
      </c>
      <c r="E188" s="834" t="s">
        <v>1220</v>
      </c>
      <c r="F188" s="832" t="s">
        <v>1205</v>
      </c>
      <c r="G188" s="832" t="s">
        <v>1330</v>
      </c>
      <c r="H188" s="832" t="s">
        <v>583</v>
      </c>
      <c r="I188" s="832" t="s">
        <v>1425</v>
      </c>
      <c r="J188" s="832" t="s">
        <v>1332</v>
      </c>
      <c r="K188" s="832" t="s">
        <v>1333</v>
      </c>
      <c r="L188" s="835">
        <v>432.12</v>
      </c>
      <c r="M188" s="835">
        <v>1296.3600000000001</v>
      </c>
      <c r="N188" s="832">
        <v>3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12</v>
      </c>
      <c r="B189" s="832" t="s">
        <v>1204</v>
      </c>
      <c r="C189" s="832" t="s">
        <v>1210</v>
      </c>
      <c r="D189" s="833" t="s">
        <v>2733</v>
      </c>
      <c r="E189" s="834" t="s">
        <v>1220</v>
      </c>
      <c r="F189" s="832" t="s">
        <v>1205</v>
      </c>
      <c r="G189" s="832" t="s">
        <v>1330</v>
      </c>
      <c r="H189" s="832" t="s">
        <v>583</v>
      </c>
      <c r="I189" s="832" t="s">
        <v>1616</v>
      </c>
      <c r="J189" s="832" t="s">
        <v>1332</v>
      </c>
      <c r="K189" s="832" t="s">
        <v>1333</v>
      </c>
      <c r="L189" s="835">
        <v>432.12</v>
      </c>
      <c r="M189" s="835">
        <v>1296.3600000000001</v>
      </c>
      <c r="N189" s="832">
        <v>3</v>
      </c>
      <c r="O189" s="836">
        <v>1</v>
      </c>
      <c r="P189" s="835">
        <v>1296.3600000000001</v>
      </c>
      <c r="Q189" s="837">
        <v>1</v>
      </c>
      <c r="R189" s="832">
        <v>3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12</v>
      </c>
      <c r="B190" s="832" t="s">
        <v>1204</v>
      </c>
      <c r="C190" s="832" t="s">
        <v>1210</v>
      </c>
      <c r="D190" s="833" t="s">
        <v>2733</v>
      </c>
      <c r="E190" s="834" t="s">
        <v>1220</v>
      </c>
      <c r="F190" s="832" t="s">
        <v>1205</v>
      </c>
      <c r="G190" s="832" t="s">
        <v>1330</v>
      </c>
      <c r="H190" s="832" t="s">
        <v>583</v>
      </c>
      <c r="I190" s="832" t="s">
        <v>1432</v>
      </c>
      <c r="J190" s="832" t="s">
        <v>1429</v>
      </c>
      <c r="K190" s="832" t="s">
        <v>1430</v>
      </c>
      <c r="L190" s="835">
        <v>89.88</v>
      </c>
      <c r="M190" s="835">
        <v>269.64</v>
      </c>
      <c r="N190" s="832">
        <v>3</v>
      </c>
      <c r="O190" s="836">
        <v>1</v>
      </c>
      <c r="P190" s="835">
        <v>269.64</v>
      </c>
      <c r="Q190" s="837">
        <v>1</v>
      </c>
      <c r="R190" s="832">
        <v>3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12</v>
      </c>
      <c r="B191" s="832" t="s">
        <v>1204</v>
      </c>
      <c r="C191" s="832" t="s">
        <v>1210</v>
      </c>
      <c r="D191" s="833" t="s">
        <v>2733</v>
      </c>
      <c r="E191" s="834" t="s">
        <v>1220</v>
      </c>
      <c r="F191" s="832" t="s">
        <v>1205</v>
      </c>
      <c r="G191" s="832" t="s">
        <v>1330</v>
      </c>
      <c r="H191" s="832" t="s">
        <v>583</v>
      </c>
      <c r="I191" s="832" t="s">
        <v>1617</v>
      </c>
      <c r="J191" s="832" t="s">
        <v>1429</v>
      </c>
      <c r="K191" s="832" t="s">
        <v>1618</v>
      </c>
      <c r="L191" s="835">
        <v>89.88</v>
      </c>
      <c r="M191" s="835">
        <v>539.28</v>
      </c>
      <c r="N191" s="832">
        <v>6</v>
      </c>
      <c r="O191" s="836">
        <v>2</v>
      </c>
      <c r="P191" s="835">
        <v>539.28</v>
      </c>
      <c r="Q191" s="837">
        <v>1</v>
      </c>
      <c r="R191" s="832">
        <v>6</v>
      </c>
      <c r="S191" s="837">
        <v>1</v>
      </c>
      <c r="T191" s="836">
        <v>2</v>
      </c>
      <c r="U191" s="838">
        <v>1</v>
      </c>
    </row>
    <row r="192" spans="1:21" ht="14.4" customHeight="1" x14ac:dyDescent="0.3">
      <c r="A192" s="831">
        <v>12</v>
      </c>
      <c r="B192" s="832" t="s">
        <v>1204</v>
      </c>
      <c r="C192" s="832" t="s">
        <v>1210</v>
      </c>
      <c r="D192" s="833" t="s">
        <v>2733</v>
      </c>
      <c r="E192" s="834" t="s">
        <v>1220</v>
      </c>
      <c r="F192" s="832" t="s">
        <v>1205</v>
      </c>
      <c r="G192" s="832" t="s">
        <v>1433</v>
      </c>
      <c r="H192" s="832" t="s">
        <v>583</v>
      </c>
      <c r="I192" s="832" t="s">
        <v>1434</v>
      </c>
      <c r="J192" s="832" t="s">
        <v>1435</v>
      </c>
      <c r="K192" s="832" t="s">
        <v>1436</v>
      </c>
      <c r="L192" s="835">
        <v>0</v>
      </c>
      <c r="M192" s="835">
        <v>0</v>
      </c>
      <c r="N192" s="832">
        <v>51</v>
      </c>
      <c r="O192" s="836">
        <v>18</v>
      </c>
      <c r="P192" s="835">
        <v>0</v>
      </c>
      <c r="Q192" s="837"/>
      <c r="R192" s="832">
        <v>42</v>
      </c>
      <c r="S192" s="837">
        <v>0.82352941176470584</v>
      </c>
      <c r="T192" s="836">
        <v>13.5</v>
      </c>
      <c r="U192" s="838">
        <v>0.75</v>
      </c>
    </row>
    <row r="193" spans="1:21" ht="14.4" customHeight="1" x14ac:dyDescent="0.3">
      <c r="A193" s="831">
        <v>12</v>
      </c>
      <c r="B193" s="832" t="s">
        <v>1204</v>
      </c>
      <c r="C193" s="832" t="s">
        <v>1210</v>
      </c>
      <c r="D193" s="833" t="s">
        <v>2733</v>
      </c>
      <c r="E193" s="834" t="s">
        <v>1220</v>
      </c>
      <c r="F193" s="832" t="s">
        <v>1205</v>
      </c>
      <c r="G193" s="832" t="s">
        <v>1433</v>
      </c>
      <c r="H193" s="832" t="s">
        <v>583</v>
      </c>
      <c r="I193" s="832" t="s">
        <v>1619</v>
      </c>
      <c r="J193" s="832" t="s">
        <v>1620</v>
      </c>
      <c r="K193" s="832" t="s">
        <v>1621</v>
      </c>
      <c r="L193" s="835">
        <v>0</v>
      </c>
      <c r="M193" s="835">
        <v>0</v>
      </c>
      <c r="N193" s="832">
        <v>1</v>
      </c>
      <c r="O193" s="836">
        <v>1</v>
      </c>
      <c r="P193" s="835">
        <v>0</v>
      </c>
      <c r="Q193" s="837"/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12</v>
      </c>
      <c r="B194" s="832" t="s">
        <v>1204</v>
      </c>
      <c r="C194" s="832" t="s">
        <v>1210</v>
      </c>
      <c r="D194" s="833" t="s">
        <v>2733</v>
      </c>
      <c r="E194" s="834" t="s">
        <v>1220</v>
      </c>
      <c r="F194" s="832" t="s">
        <v>1205</v>
      </c>
      <c r="G194" s="832" t="s">
        <v>1338</v>
      </c>
      <c r="H194" s="832" t="s">
        <v>621</v>
      </c>
      <c r="I194" s="832" t="s">
        <v>1162</v>
      </c>
      <c r="J194" s="832" t="s">
        <v>823</v>
      </c>
      <c r="K194" s="832" t="s">
        <v>825</v>
      </c>
      <c r="L194" s="835">
        <v>0</v>
      </c>
      <c r="M194" s="835">
        <v>0</v>
      </c>
      <c r="N194" s="832">
        <v>3</v>
      </c>
      <c r="O194" s="836">
        <v>2</v>
      </c>
      <c r="P194" s="835">
        <v>0</v>
      </c>
      <c r="Q194" s="837"/>
      <c r="R194" s="832">
        <v>2</v>
      </c>
      <c r="S194" s="837">
        <v>0.66666666666666663</v>
      </c>
      <c r="T194" s="836">
        <v>1</v>
      </c>
      <c r="U194" s="838">
        <v>0.5</v>
      </c>
    </row>
    <row r="195" spans="1:21" ht="14.4" customHeight="1" x14ac:dyDescent="0.3">
      <c r="A195" s="831">
        <v>12</v>
      </c>
      <c r="B195" s="832" t="s">
        <v>1204</v>
      </c>
      <c r="C195" s="832" t="s">
        <v>1210</v>
      </c>
      <c r="D195" s="833" t="s">
        <v>2733</v>
      </c>
      <c r="E195" s="834" t="s">
        <v>1220</v>
      </c>
      <c r="F195" s="832" t="s">
        <v>1205</v>
      </c>
      <c r="G195" s="832" t="s">
        <v>1446</v>
      </c>
      <c r="H195" s="832" t="s">
        <v>621</v>
      </c>
      <c r="I195" s="832" t="s">
        <v>1622</v>
      </c>
      <c r="J195" s="832" t="s">
        <v>1623</v>
      </c>
      <c r="K195" s="832" t="s">
        <v>1449</v>
      </c>
      <c r="L195" s="835">
        <v>1543.26</v>
      </c>
      <c r="M195" s="835">
        <v>1543.26</v>
      </c>
      <c r="N195" s="832">
        <v>1</v>
      </c>
      <c r="O195" s="836">
        <v>1</v>
      </c>
      <c r="P195" s="835">
        <v>1543.26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12</v>
      </c>
      <c r="B196" s="832" t="s">
        <v>1204</v>
      </c>
      <c r="C196" s="832" t="s">
        <v>1210</v>
      </c>
      <c r="D196" s="833" t="s">
        <v>2733</v>
      </c>
      <c r="E196" s="834" t="s">
        <v>1220</v>
      </c>
      <c r="F196" s="832" t="s">
        <v>1205</v>
      </c>
      <c r="G196" s="832" t="s">
        <v>1255</v>
      </c>
      <c r="H196" s="832" t="s">
        <v>583</v>
      </c>
      <c r="I196" s="832" t="s">
        <v>1296</v>
      </c>
      <c r="J196" s="832" t="s">
        <v>1257</v>
      </c>
      <c r="K196" s="832" t="s">
        <v>1297</v>
      </c>
      <c r="L196" s="835">
        <v>59.56</v>
      </c>
      <c r="M196" s="835">
        <v>238.24</v>
      </c>
      <c r="N196" s="832">
        <v>4</v>
      </c>
      <c r="O196" s="836">
        <v>2.5</v>
      </c>
      <c r="P196" s="835">
        <v>119.12</v>
      </c>
      <c r="Q196" s="837">
        <v>0.5</v>
      </c>
      <c r="R196" s="832">
        <v>2</v>
      </c>
      <c r="S196" s="837">
        <v>0.5</v>
      </c>
      <c r="T196" s="836">
        <v>1.5</v>
      </c>
      <c r="U196" s="838">
        <v>0.6</v>
      </c>
    </row>
    <row r="197" spans="1:21" ht="14.4" customHeight="1" x14ac:dyDescent="0.3">
      <c r="A197" s="831">
        <v>12</v>
      </c>
      <c r="B197" s="832" t="s">
        <v>1204</v>
      </c>
      <c r="C197" s="832" t="s">
        <v>1210</v>
      </c>
      <c r="D197" s="833" t="s">
        <v>2733</v>
      </c>
      <c r="E197" s="834" t="s">
        <v>1220</v>
      </c>
      <c r="F197" s="832" t="s">
        <v>1205</v>
      </c>
      <c r="G197" s="832" t="s">
        <v>1624</v>
      </c>
      <c r="H197" s="832" t="s">
        <v>583</v>
      </c>
      <c r="I197" s="832" t="s">
        <v>1625</v>
      </c>
      <c r="J197" s="832" t="s">
        <v>1626</v>
      </c>
      <c r="K197" s="832" t="s">
        <v>1627</v>
      </c>
      <c r="L197" s="835">
        <v>0</v>
      </c>
      <c r="M197" s="835">
        <v>0</v>
      </c>
      <c r="N197" s="832">
        <v>1</v>
      </c>
      <c r="O197" s="836">
        <v>0.5</v>
      </c>
      <c r="P197" s="835">
        <v>0</v>
      </c>
      <c r="Q197" s="837"/>
      <c r="R197" s="832">
        <v>1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12</v>
      </c>
      <c r="B198" s="832" t="s">
        <v>1204</v>
      </c>
      <c r="C198" s="832" t="s">
        <v>1210</v>
      </c>
      <c r="D198" s="833" t="s">
        <v>2733</v>
      </c>
      <c r="E198" s="834" t="s">
        <v>1220</v>
      </c>
      <c r="F198" s="832" t="s">
        <v>1205</v>
      </c>
      <c r="G198" s="832" t="s">
        <v>1452</v>
      </c>
      <c r="H198" s="832" t="s">
        <v>583</v>
      </c>
      <c r="I198" s="832" t="s">
        <v>1453</v>
      </c>
      <c r="J198" s="832" t="s">
        <v>1454</v>
      </c>
      <c r="K198" s="832" t="s">
        <v>1455</v>
      </c>
      <c r="L198" s="835">
        <v>333.68</v>
      </c>
      <c r="M198" s="835">
        <v>1668.4</v>
      </c>
      <c r="N198" s="832">
        <v>5</v>
      </c>
      <c r="O198" s="836">
        <v>5</v>
      </c>
      <c r="P198" s="835">
        <v>667.36</v>
      </c>
      <c r="Q198" s="837">
        <v>0.39999999999999997</v>
      </c>
      <c r="R198" s="832">
        <v>2</v>
      </c>
      <c r="S198" s="837">
        <v>0.4</v>
      </c>
      <c r="T198" s="836">
        <v>2</v>
      </c>
      <c r="U198" s="838">
        <v>0.4</v>
      </c>
    </row>
    <row r="199" spans="1:21" ht="14.4" customHeight="1" x14ac:dyDescent="0.3">
      <c r="A199" s="831">
        <v>12</v>
      </c>
      <c r="B199" s="832" t="s">
        <v>1204</v>
      </c>
      <c r="C199" s="832" t="s">
        <v>1210</v>
      </c>
      <c r="D199" s="833" t="s">
        <v>2733</v>
      </c>
      <c r="E199" s="834" t="s">
        <v>1220</v>
      </c>
      <c r="F199" s="832" t="s">
        <v>1205</v>
      </c>
      <c r="G199" s="832" t="s">
        <v>1452</v>
      </c>
      <c r="H199" s="832" t="s">
        <v>621</v>
      </c>
      <c r="I199" s="832" t="s">
        <v>1628</v>
      </c>
      <c r="J199" s="832" t="s">
        <v>707</v>
      </c>
      <c r="K199" s="832" t="s">
        <v>1629</v>
      </c>
      <c r="L199" s="835">
        <v>333.68</v>
      </c>
      <c r="M199" s="835">
        <v>2669.44</v>
      </c>
      <c r="N199" s="832">
        <v>8</v>
      </c>
      <c r="O199" s="836">
        <v>7.5</v>
      </c>
      <c r="P199" s="835">
        <v>1334.72</v>
      </c>
      <c r="Q199" s="837">
        <v>0.5</v>
      </c>
      <c r="R199" s="832">
        <v>4</v>
      </c>
      <c r="S199" s="837">
        <v>0.5</v>
      </c>
      <c r="T199" s="836">
        <v>3.5</v>
      </c>
      <c r="U199" s="838">
        <v>0.46666666666666667</v>
      </c>
    </row>
    <row r="200" spans="1:21" ht="14.4" customHeight="1" x14ac:dyDescent="0.3">
      <c r="A200" s="831">
        <v>12</v>
      </c>
      <c r="B200" s="832" t="s">
        <v>1204</v>
      </c>
      <c r="C200" s="832" t="s">
        <v>1210</v>
      </c>
      <c r="D200" s="833" t="s">
        <v>2733</v>
      </c>
      <c r="E200" s="834" t="s">
        <v>1220</v>
      </c>
      <c r="F200" s="832" t="s">
        <v>1205</v>
      </c>
      <c r="G200" s="832" t="s">
        <v>1452</v>
      </c>
      <c r="H200" s="832" t="s">
        <v>583</v>
      </c>
      <c r="I200" s="832" t="s">
        <v>1630</v>
      </c>
      <c r="J200" s="832" t="s">
        <v>1631</v>
      </c>
      <c r="K200" s="832" t="s">
        <v>1629</v>
      </c>
      <c r="L200" s="835">
        <v>333.68</v>
      </c>
      <c r="M200" s="835">
        <v>333.68</v>
      </c>
      <c r="N200" s="832">
        <v>1</v>
      </c>
      <c r="O200" s="836">
        <v>1</v>
      </c>
      <c r="P200" s="835">
        <v>333.68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12</v>
      </c>
      <c r="B201" s="832" t="s">
        <v>1204</v>
      </c>
      <c r="C201" s="832" t="s">
        <v>1210</v>
      </c>
      <c r="D201" s="833" t="s">
        <v>2733</v>
      </c>
      <c r="E201" s="834" t="s">
        <v>1220</v>
      </c>
      <c r="F201" s="832" t="s">
        <v>1205</v>
      </c>
      <c r="G201" s="832" t="s">
        <v>1632</v>
      </c>
      <c r="H201" s="832" t="s">
        <v>583</v>
      </c>
      <c r="I201" s="832" t="s">
        <v>1633</v>
      </c>
      <c r="J201" s="832" t="s">
        <v>1634</v>
      </c>
      <c r="K201" s="832" t="s">
        <v>1635</v>
      </c>
      <c r="L201" s="835">
        <v>1514.87</v>
      </c>
      <c r="M201" s="835">
        <v>3029.74</v>
      </c>
      <c r="N201" s="832">
        <v>2</v>
      </c>
      <c r="O201" s="836">
        <v>2</v>
      </c>
      <c r="P201" s="835">
        <v>3029.74</v>
      </c>
      <c r="Q201" s="837">
        <v>1</v>
      </c>
      <c r="R201" s="832">
        <v>2</v>
      </c>
      <c r="S201" s="837">
        <v>1</v>
      </c>
      <c r="T201" s="836">
        <v>2</v>
      </c>
      <c r="U201" s="838">
        <v>1</v>
      </c>
    </row>
    <row r="202" spans="1:21" ht="14.4" customHeight="1" x14ac:dyDescent="0.3">
      <c r="A202" s="831">
        <v>12</v>
      </c>
      <c r="B202" s="832" t="s">
        <v>1204</v>
      </c>
      <c r="C202" s="832" t="s">
        <v>1210</v>
      </c>
      <c r="D202" s="833" t="s">
        <v>2733</v>
      </c>
      <c r="E202" s="834" t="s">
        <v>1220</v>
      </c>
      <c r="F202" s="832" t="s">
        <v>1205</v>
      </c>
      <c r="G202" s="832" t="s">
        <v>1636</v>
      </c>
      <c r="H202" s="832" t="s">
        <v>583</v>
      </c>
      <c r="I202" s="832" t="s">
        <v>1637</v>
      </c>
      <c r="J202" s="832" t="s">
        <v>1638</v>
      </c>
      <c r="K202" s="832" t="s">
        <v>1639</v>
      </c>
      <c r="L202" s="835">
        <v>723.06</v>
      </c>
      <c r="M202" s="835">
        <v>2169.1799999999998</v>
      </c>
      <c r="N202" s="832">
        <v>3</v>
      </c>
      <c r="O202" s="836">
        <v>2.5</v>
      </c>
      <c r="P202" s="835">
        <v>2169.1799999999998</v>
      </c>
      <c r="Q202" s="837">
        <v>1</v>
      </c>
      <c r="R202" s="832">
        <v>3</v>
      </c>
      <c r="S202" s="837">
        <v>1</v>
      </c>
      <c r="T202" s="836">
        <v>2.5</v>
      </c>
      <c r="U202" s="838">
        <v>1</v>
      </c>
    </row>
    <row r="203" spans="1:21" ht="14.4" customHeight="1" x14ac:dyDescent="0.3">
      <c r="A203" s="831">
        <v>12</v>
      </c>
      <c r="B203" s="832" t="s">
        <v>1204</v>
      </c>
      <c r="C203" s="832" t="s">
        <v>1210</v>
      </c>
      <c r="D203" s="833" t="s">
        <v>2733</v>
      </c>
      <c r="E203" s="834" t="s">
        <v>1220</v>
      </c>
      <c r="F203" s="832" t="s">
        <v>1205</v>
      </c>
      <c r="G203" s="832" t="s">
        <v>1636</v>
      </c>
      <c r="H203" s="832" t="s">
        <v>583</v>
      </c>
      <c r="I203" s="832" t="s">
        <v>1640</v>
      </c>
      <c r="J203" s="832" t="s">
        <v>1641</v>
      </c>
      <c r="K203" s="832" t="s">
        <v>1642</v>
      </c>
      <c r="L203" s="835">
        <v>180.76</v>
      </c>
      <c r="M203" s="835">
        <v>1446.08</v>
      </c>
      <c r="N203" s="832">
        <v>8</v>
      </c>
      <c r="O203" s="836">
        <v>1</v>
      </c>
      <c r="P203" s="835">
        <v>1446.08</v>
      </c>
      <c r="Q203" s="837">
        <v>1</v>
      </c>
      <c r="R203" s="832">
        <v>8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12</v>
      </c>
      <c r="B204" s="832" t="s">
        <v>1204</v>
      </c>
      <c r="C204" s="832" t="s">
        <v>1210</v>
      </c>
      <c r="D204" s="833" t="s">
        <v>2733</v>
      </c>
      <c r="E204" s="834" t="s">
        <v>1220</v>
      </c>
      <c r="F204" s="832" t="s">
        <v>1205</v>
      </c>
      <c r="G204" s="832" t="s">
        <v>1636</v>
      </c>
      <c r="H204" s="832" t="s">
        <v>583</v>
      </c>
      <c r="I204" s="832" t="s">
        <v>1643</v>
      </c>
      <c r="J204" s="832" t="s">
        <v>1638</v>
      </c>
      <c r="K204" s="832" t="s">
        <v>1639</v>
      </c>
      <c r="L204" s="835">
        <v>723.06</v>
      </c>
      <c r="M204" s="835">
        <v>723.06</v>
      </c>
      <c r="N204" s="832">
        <v>1</v>
      </c>
      <c r="O204" s="836">
        <v>0.5</v>
      </c>
      <c r="P204" s="835">
        <v>723.06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" customHeight="1" x14ac:dyDescent="0.3">
      <c r="A205" s="831">
        <v>12</v>
      </c>
      <c r="B205" s="832" t="s">
        <v>1204</v>
      </c>
      <c r="C205" s="832" t="s">
        <v>1210</v>
      </c>
      <c r="D205" s="833" t="s">
        <v>2733</v>
      </c>
      <c r="E205" s="834" t="s">
        <v>1220</v>
      </c>
      <c r="F205" s="832" t="s">
        <v>1205</v>
      </c>
      <c r="G205" s="832" t="s">
        <v>1636</v>
      </c>
      <c r="H205" s="832" t="s">
        <v>583</v>
      </c>
      <c r="I205" s="832" t="s">
        <v>1644</v>
      </c>
      <c r="J205" s="832" t="s">
        <v>1645</v>
      </c>
      <c r="K205" s="832" t="s">
        <v>1646</v>
      </c>
      <c r="L205" s="835">
        <v>172.16</v>
      </c>
      <c r="M205" s="835">
        <v>516.48</v>
      </c>
      <c r="N205" s="832">
        <v>3</v>
      </c>
      <c r="O205" s="836">
        <v>1</v>
      </c>
      <c r="P205" s="835">
        <v>516.48</v>
      </c>
      <c r="Q205" s="837">
        <v>1</v>
      </c>
      <c r="R205" s="832">
        <v>3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12</v>
      </c>
      <c r="B206" s="832" t="s">
        <v>1204</v>
      </c>
      <c r="C206" s="832" t="s">
        <v>1210</v>
      </c>
      <c r="D206" s="833" t="s">
        <v>2733</v>
      </c>
      <c r="E206" s="834" t="s">
        <v>1220</v>
      </c>
      <c r="F206" s="832" t="s">
        <v>1205</v>
      </c>
      <c r="G206" s="832" t="s">
        <v>1636</v>
      </c>
      <c r="H206" s="832" t="s">
        <v>583</v>
      </c>
      <c r="I206" s="832" t="s">
        <v>1647</v>
      </c>
      <c r="J206" s="832" t="s">
        <v>1648</v>
      </c>
      <c r="K206" s="832" t="s">
        <v>1649</v>
      </c>
      <c r="L206" s="835">
        <v>245.43</v>
      </c>
      <c r="M206" s="835">
        <v>245.43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12</v>
      </c>
      <c r="B207" s="832" t="s">
        <v>1204</v>
      </c>
      <c r="C207" s="832" t="s">
        <v>1210</v>
      </c>
      <c r="D207" s="833" t="s">
        <v>2733</v>
      </c>
      <c r="E207" s="834" t="s">
        <v>1220</v>
      </c>
      <c r="F207" s="832" t="s">
        <v>1205</v>
      </c>
      <c r="G207" s="832" t="s">
        <v>1650</v>
      </c>
      <c r="H207" s="832" t="s">
        <v>583</v>
      </c>
      <c r="I207" s="832" t="s">
        <v>1651</v>
      </c>
      <c r="J207" s="832" t="s">
        <v>1652</v>
      </c>
      <c r="K207" s="832" t="s">
        <v>1653</v>
      </c>
      <c r="L207" s="835">
        <v>52.47</v>
      </c>
      <c r="M207" s="835">
        <v>52.47</v>
      </c>
      <c r="N207" s="832">
        <v>1</v>
      </c>
      <c r="O207" s="836">
        <v>1</v>
      </c>
      <c r="P207" s="835">
        <v>52.47</v>
      </c>
      <c r="Q207" s="837">
        <v>1</v>
      </c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12</v>
      </c>
      <c r="B208" s="832" t="s">
        <v>1204</v>
      </c>
      <c r="C208" s="832" t="s">
        <v>1210</v>
      </c>
      <c r="D208" s="833" t="s">
        <v>2733</v>
      </c>
      <c r="E208" s="834" t="s">
        <v>1220</v>
      </c>
      <c r="F208" s="832" t="s">
        <v>1205</v>
      </c>
      <c r="G208" s="832" t="s">
        <v>1654</v>
      </c>
      <c r="H208" s="832" t="s">
        <v>583</v>
      </c>
      <c r="I208" s="832" t="s">
        <v>1655</v>
      </c>
      <c r="J208" s="832" t="s">
        <v>1656</v>
      </c>
      <c r="K208" s="832" t="s">
        <v>1179</v>
      </c>
      <c r="L208" s="835">
        <v>0</v>
      </c>
      <c r="M208" s="835">
        <v>0</v>
      </c>
      <c r="N208" s="832">
        <v>3</v>
      </c>
      <c r="O208" s="836">
        <v>1</v>
      </c>
      <c r="P208" s="835"/>
      <c r="Q208" s="837"/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12</v>
      </c>
      <c r="B209" s="832" t="s">
        <v>1204</v>
      </c>
      <c r="C209" s="832" t="s">
        <v>1210</v>
      </c>
      <c r="D209" s="833" t="s">
        <v>2733</v>
      </c>
      <c r="E209" s="834" t="s">
        <v>1220</v>
      </c>
      <c r="F209" s="832" t="s">
        <v>1205</v>
      </c>
      <c r="G209" s="832" t="s">
        <v>1469</v>
      </c>
      <c r="H209" s="832" t="s">
        <v>583</v>
      </c>
      <c r="I209" s="832" t="s">
        <v>1470</v>
      </c>
      <c r="J209" s="832" t="s">
        <v>1471</v>
      </c>
      <c r="K209" s="832" t="s">
        <v>1472</v>
      </c>
      <c r="L209" s="835">
        <v>1546.98</v>
      </c>
      <c r="M209" s="835">
        <v>4640.9400000000005</v>
      </c>
      <c r="N209" s="832">
        <v>3</v>
      </c>
      <c r="O209" s="836">
        <v>2.5</v>
      </c>
      <c r="P209" s="835">
        <v>3093.96</v>
      </c>
      <c r="Q209" s="837">
        <v>0.66666666666666663</v>
      </c>
      <c r="R209" s="832">
        <v>2</v>
      </c>
      <c r="S209" s="837">
        <v>0.66666666666666663</v>
      </c>
      <c r="T209" s="836">
        <v>1.5</v>
      </c>
      <c r="U209" s="838">
        <v>0.6</v>
      </c>
    </row>
    <row r="210" spans="1:21" ht="14.4" customHeight="1" x14ac:dyDescent="0.3">
      <c r="A210" s="831">
        <v>12</v>
      </c>
      <c r="B210" s="832" t="s">
        <v>1204</v>
      </c>
      <c r="C210" s="832" t="s">
        <v>1210</v>
      </c>
      <c r="D210" s="833" t="s">
        <v>2733</v>
      </c>
      <c r="E210" s="834" t="s">
        <v>1220</v>
      </c>
      <c r="F210" s="832" t="s">
        <v>1205</v>
      </c>
      <c r="G210" s="832" t="s">
        <v>1469</v>
      </c>
      <c r="H210" s="832" t="s">
        <v>583</v>
      </c>
      <c r="I210" s="832" t="s">
        <v>1657</v>
      </c>
      <c r="J210" s="832" t="s">
        <v>1471</v>
      </c>
      <c r="K210" s="832" t="s">
        <v>1658</v>
      </c>
      <c r="L210" s="835">
        <v>464.09</v>
      </c>
      <c r="M210" s="835">
        <v>464.09</v>
      </c>
      <c r="N210" s="832">
        <v>1</v>
      </c>
      <c r="O210" s="836">
        <v>1</v>
      </c>
      <c r="P210" s="835">
        <v>464.09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12</v>
      </c>
      <c r="B211" s="832" t="s">
        <v>1204</v>
      </c>
      <c r="C211" s="832" t="s">
        <v>1210</v>
      </c>
      <c r="D211" s="833" t="s">
        <v>2733</v>
      </c>
      <c r="E211" s="834" t="s">
        <v>1220</v>
      </c>
      <c r="F211" s="832" t="s">
        <v>1205</v>
      </c>
      <c r="G211" s="832" t="s">
        <v>1477</v>
      </c>
      <c r="H211" s="832" t="s">
        <v>583</v>
      </c>
      <c r="I211" s="832" t="s">
        <v>1478</v>
      </c>
      <c r="J211" s="832" t="s">
        <v>1479</v>
      </c>
      <c r="K211" s="832" t="s">
        <v>1480</v>
      </c>
      <c r="L211" s="835">
        <v>0</v>
      </c>
      <c r="M211" s="835">
        <v>0</v>
      </c>
      <c r="N211" s="832">
        <v>5</v>
      </c>
      <c r="O211" s="836">
        <v>1.5</v>
      </c>
      <c r="P211" s="835">
        <v>0</v>
      </c>
      <c r="Q211" s="837"/>
      <c r="R211" s="832">
        <v>2</v>
      </c>
      <c r="S211" s="837">
        <v>0.4</v>
      </c>
      <c r="T211" s="836">
        <v>1</v>
      </c>
      <c r="U211" s="838">
        <v>0.66666666666666663</v>
      </c>
    </row>
    <row r="212" spans="1:21" ht="14.4" customHeight="1" x14ac:dyDescent="0.3">
      <c r="A212" s="831">
        <v>12</v>
      </c>
      <c r="B212" s="832" t="s">
        <v>1204</v>
      </c>
      <c r="C212" s="832" t="s">
        <v>1210</v>
      </c>
      <c r="D212" s="833" t="s">
        <v>2733</v>
      </c>
      <c r="E212" s="834" t="s">
        <v>1220</v>
      </c>
      <c r="F212" s="832" t="s">
        <v>1205</v>
      </c>
      <c r="G212" s="832" t="s">
        <v>1481</v>
      </c>
      <c r="H212" s="832" t="s">
        <v>583</v>
      </c>
      <c r="I212" s="832" t="s">
        <v>1485</v>
      </c>
      <c r="J212" s="832" t="s">
        <v>1483</v>
      </c>
      <c r="K212" s="832" t="s">
        <v>1486</v>
      </c>
      <c r="L212" s="835">
        <v>1674.38</v>
      </c>
      <c r="M212" s="835">
        <v>3348.76</v>
      </c>
      <c r="N212" s="832">
        <v>2</v>
      </c>
      <c r="O212" s="836">
        <v>1.5</v>
      </c>
      <c r="P212" s="835">
        <v>3348.76</v>
      </c>
      <c r="Q212" s="837">
        <v>1</v>
      </c>
      <c r="R212" s="832">
        <v>2</v>
      </c>
      <c r="S212" s="837">
        <v>1</v>
      </c>
      <c r="T212" s="836">
        <v>1.5</v>
      </c>
      <c r="U212" s="838">
        <v>1</v>
      </c>
    </row>
    <row r="213" spans="1:21" ht="14.4" customHeight="1" x14ac:dyDescent="0.3">
      <c r="A213" s="831">
        <v>12</v>
      </c>
      <c r="B213" s="832" t="s">
        <v>1204</v>
      </c>
      <c r="C213" s="832" t="s">
        <v>1210</v>
      </c>
      <c r="D213" s="833" t="s">
        <v>2733</v>
      </c>
      <c r="E213" s="834" t="s">
        <v>1220</v>
      </c>
      <c r="F213" s="832" t="s">
        <v>1205</v>
      </c>
      <c r="G213" s="832" t="s">
        <v>1481</v>
      </c>
      <c r="H213" s="832" t="s">
        <v>583</v>
      </c>
      <c r="I213" s="832" t="s">
        <v>1659</v>
      </c>
      <c r="J213" s="832" t="s">
        <v>1483</v>
      </c>
      <c r="K213" s="832" t="s">
        <v>1660</v>
      </c>
      <c r="L213" s="835">
        <v>239.19</v>
      </c>
      <c r="M213" s="835">
        <v>239.19</v>
      </c>
      <c r="N213" s="832">
        <v>1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12</v>
      </c>
      <c r="B214" s="832" t="s">
        <v>1204</v>
      </c>
      <c r="C214" s="832" t="s">
        <v>1210</v>
      </c>
      <c r="D214" s="833" t="s">
        <v>2733</v>
      </c>
      <c r="E214" s="834" t="s">
        <v>1220</v>
      </c>
      <c r="F214" s="832" t="s">
        <v>1205</v>
      </c>
      <c r="G214" s="832" t="s">
        <v>1254</v>
      </c>
      <c r="H214" s="832" t="s">
        <v>621</v>
      </c>
      <c r="I214" s="832" t="s">
        <v>1110</v>
      </c>
      <c r="J214" s="832" t="s">
        <v>903</v>
      </c>
      <c r="K214" s="832" t="s">
        <v>1111</v>
      </c>
      <c r="L214" s="835">
        <v>154.36000000000001</v>
      </c>
      <c r="M214" s="835">
        <v>154.36000000000001</v>
      </c>
      <c r="N214" s="832">
        <v>1</v>
      </c>
      <c r="O214" s="836">
        <v>0.5</v>
      </c>
      <c r="P214" s="835">
        <v>154.36000000000001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12</v>
      </c>
      <c r="B215" s="832" t="s">
        <v>1204</v>
      </c>
      <c r="C215" s="832" t="s">
        <v>1210</v>
      </c>
      <c r="D215" s="833" t="s">
        <v>2733</v>
      </c>
      <c r="E215" s="834" t="s">
        <v>1220</v>
      </c>
      <c r="F215" s="832" t="s">
        <v>1205</v>
      </c>
      <c r="G215" s="832" t="s">
        <v>1254</v>
      </c>
      <c r="H215" s="832" t="s">
        <v>583</v>
      </c>
      <c r="I215" s="832" t="s">
        <v>1289</v>
      </c>
      <c r="J215" s="832" t="s">
        <v>903</v>
      </c>
      <c r="K215" s="832" t="s">
        <v>1109</v>
      </c>
      <c r="L215" s="835">
        <v>225.06</v>
      </c>
      <c r="M215" s="835">
        <v>225.06</v>
      </c>
      <c r="N215" s="832">
        <v>1</v>
      </c>
      <c r="O215" s="836">
        <v>1</v>
      </c>
      <c r="P215" s="835">
        <v>225.06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12</v>
      </c>
      <c r="B216" s="832" t="s">
        <v>1204</v>
      </c>
      <c r="C216" s="832" t="s">
        <v>1210</v>
      </c>
      <c r="D216" s="833" t="s">
        <v>2733</v>
      </c>
      <c r="E216" s="834" t="s">
        <v>1220</v>
      </c>
      <c r="F216" s="832" t="s">
        <v>1206</v>
      </c>
      <c r="G216" s="832" t="s">
        <v>1661</v>
      </c>
      <c r="H216" s="832" t="s">
        <v>583</v>
      </c>
      <c r="I216" s="832" t="s">
        <v>1662</v>
      </c>
      <c r="J216" s="832" t="s">
        <v>1663</v>
      </c>
      <c r="K216" s="832"/>
      <c r="L216" s="835">
        <v>0</v>
      </c>
      <c r="M216" s="835">
        <v>0</v>
      </c>
      <c r="N216" s="832">
        <v>1</v>
      </c>
      <c r="O216" s="836">
        <v>1</v>
      </c>
      <c r="P216" s="835">
        <v>0</v>
      </c>
      <c r="Q216" s="837"/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12</v>
      </c>
      <c r="B217" s="832" t="s">
        <v>1204</v>
      </c>
      <c r="C217" s="832" t="s">
        <v>1210</v>
      </c>
      <c r="D217" s="833" t="s">
        <v>2733</v>
      </c>
      <c r="E217" s="834" t="s">
        <v>1220</v>
      </c>
      <c r="F217" s="832" t="s">
        <v>1207</v>
      </c>
      <c r="G217" s="832" t="s">
        <v>1250</v>
      </c>
      <c r="H217" s="832" t="s">
        <v>583</v>
      </c>
      <c r="I217" s="832" t="s">
        <v>1509</v>
      </c>
      <c r="J217" s="832" t="s">
        <v>1510</v>
      </c>
      <c r="K217" s="832" t="s">
        <v>1511</v>
      </c>
      <c r="L217" s="835">
        <v>189.85</v>
      </c>
      <c r="M217" s="835">
        <v>4936.1000000000004</v>
      </c>
      <c r="N217" s="832">
        <v>26</v>
      </c>
      <c r="O217" s="836">
        <v>4</v>
      </c>
      <c r="P217" s="835">
        <v>2278.1999999999998</v>
      </c>
      <c r="Q217" s="837">
        <v>0.46153846153846145</v>
      </c>
      <c r="R217" s="832">
        <v>12</v>
      </c>
      <c r="S217" s="837">
        <v>0.46153846153846156</v>
      </c>
      <c r="T217" s="836">
        <v>2</v>
      </c>
      <c r="U217" s="838">
        <v>0.5</v>
      </c>
    </row>
    <row r="218" spans="1:21" ht="14.4" customHeight="1" x14ac:dyDescent="0.3">
      <c r="A218" s="831">
        <v>12</v>
      </c>
      <c r="B218" s="832" t="s">
        <v>1204</v>
      </c>
      <c r="C218" s="832" t="s">
        <v>1210</v>
      </c>
      <c r="D218" s="833" t="s">
        <v>2733</v>
      </c>
      <c r="E218" s="834" t="s">
        <v>1220</v>
      </c>
      <c r="F218" s="832" t="s">
        <v>1207</v>
      </c>
      <c r="G218" s="832" t="s">
        <v>1250</v>
      </c>
      <c r="H218" s="832" t="s">
        <v>583</v>
      </c>
      <c r="I218" s="832" t="s">
        <v>1664</v>
      </c>
      <c r="J218" s="832" t="s">
        <v>1665</v>
      </c>
      <c r="K218" s="832" t="s">
        <v>1666</v>
      </c>
      <c r="L218" s="835">
        <v>315.55</v>
      </c>
      <c r="M218" s="835">
        <v>1893.3000000000002</v>
      </c>
      <c r="N218" s="832">
        <v>6</v>
      </c>
      <c r="O218" s="836">
        <v>1</v>
      </c>
      <c r="P218" s="835">
        <v>1893.3000000000002</v>
      </c>
      <c r="Q218" s="837">
        <v>1</v>
      </c>
      <c r="R218" s="832">
        <v>6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12</v>
      </c>
      <c r="B219" s="832" t="s">
        <v>1204</v>
      </c>
      <c r="C219" s="832" t="s">
        <v>1210</v>
      </c>
      <c r="D219" s="833" t="s">
        <v>2733</v>
      </c>
      <c r="E219" s="834" t="s">
        <v>1220</v>
      </c>
      <c r="F219" s="832" t="s">
        <v>1207</v>
      </c>
      <c r="G219" s="832" t="s">
        <v>1547</v>
      </c>
      <c r="H219" s="832" t="s">
        <v>583</v>
      </c>
      <c r="I219" s="832" t="s">
        <v>1667</v>
      </c>
      <c r="J219" s="832" t="s">
        <v>1552</v>
      </c>
      <c r="K219" s="832" t="s">
        <v>1668</v>
      </c>
      <c r="L219" s="835">
        <v>1500</v>
      </c>
      <c r="M219" s="835">
        <v>60000</v>
      </c>
      <c r="N219" s="832">
        <v>40</v>
      </c>
      <c r="O219" s="836">
        <v>3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12</v>
      </c>
      <c r="B220" s="832" t="s">
        <v>1204</v>
      </c>
      <c r="C220" s="832" t="s">
        <v>1210</v>
      </c>
      <c r="D220" s="833" t="s">
        <v>2733</v>
      </c>
      <c r="E220" s="834" t="s">
        <v>1221</v>
      </c>
      <c r="F220" s="832" t="s">
        <v>1205</v>
      </c>
      <c r="G220" s="832" t="s">
        <v>1580</v>
      </c>
      <c r="H220" s="832" t="s">
        <v>583</v>
      </c>
      <c r="I220" s="832" t="s">
        <v>1669</v>
      </c>
      <c r="J220" s="832" t="s">
        <v>1670</v>
      </c>
      <c r="K220" s="832" t="s">
        <v>1583</v>
      </c>
      <c r="L220" s="835">
        <v>119.69</v>
      </c>
      <c r="M220" s="835">
        <v>119.69</v>
      </c>
      <c r="N220" s="832">
        <v>1</v>
      </c>
      <c r="O220" s="836">
        <v>1</v>
      </c>
      <c r="P220" s="835">
        <v>119.69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12</v>
      </c>
      <c r="B221" s="832" t="s">
        <v>1204</v>
      </c>
      <c r="C221" s="832" t="s">
        <v>1210</v>
      </c>
      <c r="D221" s="833" t="s">
        <v>2733</v>
      </c>
      <c r="E221" s="834" t="s">
        <v>1221</v>
      </c>
      <c r="F221" s="832" t="s">
        <v>1205</v>
      </c>
      <c r="G221" s="832" t="s">
        <v>1300</v>
      </c>
      <c r="H221" s="832" t="s">
        <v>583</v>
      </c>
      <c r="I221" s="832" t="s">
        <v>1420</v>
      </c>
      <c r="J221" s="832" t="s">
        <v>735</v>
      </c>
      <c r="K221" s="832" t="s">
        <v>1421</v>
      </c>
      <c r="L221" s="835">
        <v>103.67</v>
      </c>
      <c r="M221" s="835">
        <v>103.67</v>
      </c>
      <c r="N221" s="832">
        <v>1</v>
      </c>
      <c r="O221" s="836">
        <v>1</v>
      </c>
      <c r="P221" s="835">
        <v>103.67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12</v>
      </c>
      <c r="B222" s="832" t="s">
        <v>1204</v>
      </c>
      <c r="C222" s="832" t="s">
        <v>1210</v>
      </c>
      <c r="D222" s="833" t="s">
        <v>2733</v>
      </c>
      <c r="E222" s="834" t="s">
        <v>1221</v>
      </c>
      <c r="F222" s="832" t="s">
        <v>1205</v>
      </c>
      <c r="G222" s="832" t="s">
        <v>1671</v>
      </c>
      <c r="H222" s="832" t="s">
        <v>583</v>
      </c>
      <c r="I222" s="832" t="s">
        <v>1672</v>
      </c>
      <c r="J222" s="832" t="s">
        <v>1673</v>
      </c>
      <c r="K222" s="832" t="s">
        <v>1674</v>
      </c>
      <c r="L222" s="835">
        <v>0</v>
      </c>
      <c r="M222" s="835">
        <v>0</v>
      </c>
      <c r="N222" s="832">
        <v>2</v>
      </c>
      <c r="O222" s="836">
        <v>1</v>
      </c>
      <c r="P222" s="835">
        <v>0</v>
      </c>
      <c r="Q222" s="837"/>
      <c r="R222" s="832">
        <v>2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12</v>
      </c>
      <c r="B223" s="832" t="s">
        <v>1204</v>
      </c>
      <c r="C223" s="832" t="s">
        <v>1210</v>
      </c>
      <c r="D223" s="833" t="s">
        <v>2733</v>
      </c>
      <c r="E223" s="834" t="s">
        <v>1221</v>
      </c>
      <c r="F223" s="832" t="s">
        <v>1205</v>
      </c>
      <c r="G223" s="832" t="s">
        <v>1675</v>
      </c>
      <c r="H223" s="832" t="s">
        <v>583</v>
      </c>
      <c r="I223" s="832" t="s">
        <v>1676</v>
      </c>
      <c r="J223" s="832" t="s">
        <v>1677</v>
      </c>
      <c r="K223" s="832" t="s">
        <v>1678</v>
      </c>
      <c r="L223" s="835">
        <v>66.2</v>
      </c>
      <c r="M223" s="835">
        <v>397.20000000000005</v>
      </c>
      <c r="N223" s="832">
        <v>6</v>
      </c>
      <c r="O223" s="836">
        <v>1</v>
      </c>
      <c r="P223" s="835">
        <v>397.20000000000005</v>
      </c>
      <c r="Q223" s="837">
        <v>1</v>
      </c>
      <c r="R223" s="832">
        <v>6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12</v>
      </c>
      <c r="B224" s="832" t="s">
        <v>1204</v>
      </c>
      <c r="C224" s="832" t="s">
        <v>1210</v>
      </c>
      <c r="D224" s="833" t="s">
        <v>2733</v>
      </c>
      <c r="E224" s="834" t="s">
        <v>1222</v>
      </c>
      <c r="F224" s="832" t="s">
        <v>1205</v>
      </c>
      <c r="G224" s="832" t="s">
        <v>1679</v>
      </c>
      <c r="H224" s="832" t="s">
        <v>621</v>
      </c>
      <c r="I224" s="832" t="s">
        <v>1170</v>
      </c>
      <c r="J224" s="832" t="s">
        <v>1171</v>
      </c>
      <c r="K224" s="832" t="s">
        <v>1172</v>
      </c>
      <c r="L224" s="835">
        <v>4.7</v>
      </c>
      <c r="M224" s="835">
        <v>9.4</v>
      </c>
      <c r="N224" s="832">
        <v>2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12</v>
      </c>
      <c r="B225" s="832" t="s">
        <v>1204</v>
      </c>
      <c r="C225" s="832" t="s">
        <v>1210</v>
      </c>
      <c r="D225" s="833" t="s">
        <v>2733</v>
      </c>
      <c r="E225" s="834" t="s">
        <v>1222</v>
      </c>
      <c r="F225" s="832" t="s">
        <v>1205</v>
      </c>
      <c r="G225" s="832" t="s">
        <v>1345</v>
      </c>
      <c r="H225" s="832" t="s">
        <v>583</v>
      </c>
      <c r="I225" s="832" t="s">
        <v>1346</v>
      </c>
      <c r="J225" s="832" t="s">
        <v>1347</v>
      </c>
      <c r="K225" s="832" t="s">
        <v>1348</v>
      </c>
      <c r="L225" s="835">
        <v>0</v>
      </c>
      <c r="M225" s="835">
        <v>0</v>
      </c>
      <c r="N225" s="832">
        <v>6</v>
      </c>
      <c r="O225" s="836">
        <v>2.5</v>
      </c>
      <c r="P225" s="835">
        <v>0</v>
      </c>
      <c r="Q225" s="837"/>
      <c r="R225" s="832">
        <v>6</v>
      </c>
      <c r="S225" s="837">
        <v>1</v>
      </c>
      <c r="T225" s="836">
        <v>2.5</v>
      </c>
      <c r="U225" s="838">
        <v>1</v>
      </c>
    </row>
    <row r="226" spans="1:21" ht="14.4" customHeight="1" x14ac:dyDescent="0.3">
      <c r="A226" s="831">
        <v>12</v>
      </c>
      <c r="B226" s="832" t="s">
        <v>1204</v>
      </c>
      <c r="C226" s="832" t="s">
        <v>1210</v>
      </c>
      <c r="D226" s="833" t="s">
        <v>2733</v>
      </c>
      <c r="E226" s="834" t="s">
        <v>1222</v>
      </c>
      <c r="F226" s="832" t="s">
        <v>1205</v>
      </c>
      <c r="G226" s="832" t="s">
        <v>1680</v>
      </c>
      <c r="H226" s="832" t="s">
        <v>583</v>
      </c>
      <c r="I226" s="832" t="s">
        <v>1681</v>
      </c>
      <c r="J226" s="832" t="s">
        <v>802</v>
      </c>
      <c r="K226" s="832" t="s">
        <v>1682</v>
      </c>
      <c r="L226" s="835">
        <v>0</v>
      </c>
      <c r="M226" s="835">
        <v>0</v>
      </c>
      <c r="N226" s="832">
        <v>2</v>
      </c>
      <c r="O226" s="836">
        <v>1</v>
      </c>
      <c r="P226" s="835">
        <v>0</v>
      </c>
      <c r="Q226" s="837"/>
      <c r="R226" s="832">
        <v>2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12</v>
      </c>
      <c r="B227" s="832" t="s">
        <v>1204</v>
      </c>
      <c r="C227" s="832" t="s">
        <v>1210</v>
      </c>
      <c r="D227" s="833" t="s">
        <v>2733</v>
      </c>
      <c r="E227" s="834" t="s">
        <v>1222</v>
      </c>
      <c r="F227" s="832" t="s">
        <v>1205</v>
      </c>
      <c r="G227" s="832" t="s">
        <v>1683</v>
      </c>
      <c r="H227" s="832" t="s">
        <v>583</v>
      </c>
      <c r="I227" s="832" t="s">
        <v>1684</v>
      </c>
      <c r="J227" s="832" t="s">
        <v>1685</v>
      </c>
      <c r="K227" s="832" t="s">
        <v>1451</v>
      </c>
      <c r="L227" s="835">
        <v>196.06</v>
      </c>
      <c r="M227" s="835">
        <v>196.06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12</v>
      </c>
      <c r="B228" s="832" t="s">
        <v>1204</v>
      </c>
      <c r="C228" s="832" t="s">
        <v>1210</v>
      </c>
      <c r="D228" s="833" t="s">
        <v>2733</v>
      </c>
      <c r="E228" s="834" t="s">
        <v>1222</v>
      </c>
      <c r="F228" s="832" t="s">
        <v>1205</v>
      </c>
      <c r="G228" s="832" t="s">
        <v>1263</v>
      </c>
      <c r="H228" s="832" t="s">
        <v>583</v>
      </c>
      <c r="I228" s="832" t="s">
        <v>1686</v>
      </c>
      <c r="J228" s="832" t="s">
        <v>1687</v>
      </c>
      <c r="K228" s="832" t="s">
        <v>1362</v>
      </c>
      <c r="L228" s="835">
        <v>85.27</v>
      </c>
      <c r="M228" s="835">
        <v>85.27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12</v>
      </c>
      <c r="B229" s="832" t="s">
        <v>1204</v>
      </c>
      <c r="C229" s="832" t="s">
        <v>1210</v>
      </c>
      <c r="D229" s="833" t="s">
        <v>2733</v>
      </c>
      <c r="E229" s="834" t="s">
        <v>1222</v>
      </c>
      <c r="F229" s="832" t="s">
        <v>1205</v>
      </c>
      <c r="G229" s="832" t="s">
        <v>1263</v>
      </c>
      <c r="H229" s="832" t="s">
        <v>583</v>
      </c>
      <c r="I229" s="832" t="s">
        <v>1688</v>
      </c>
      <c r="J229" s="832" t="s">
        <v>1687</v>
      </c>
      <c r="K229" s="832" t="s">
        <v>926</v>
      </c>
      <c r="L229" s="835">
        <v>170.52</v>
      </c>
      <c r="M229" s="835">
        <v>2216.7600000000002</v>
      </c>
      <c r="N229" s="832">
        <v>13</v>
      </c>
      <c r="O229" s="836">
        <v>8.5</v>
      </c>
      <c r="P229" s="835">
        <v>1193.6400000000001</v>
      </c>
      <c r="Q229" s="837">
        <v>0.53846153846153844</v>
      </c>
      <c r="R229" s="832">
        <v>7</v>
      </c>
      <c r="S229" s="837">
        <v>0.53846153846153844</v>
      </c>
      <c r="T229" s="836">
        <v>4.5</v>
      </c>
      <c r="U229" s="838">
        <v>0.52941176470588236</v>
      </c>
    </row>
    <row r="230" spans="1:21" ht="14.4" customHeight="1" x14ac:dyDescent="0.3">
      <c r="A230" s="831">
        <v>12</v>
      </c>
      <c r="B230" s="832" t="s">
        <v>1204</v>
      </c>
      <c r="C230" s="832" t="s">
        <v>1210</v>
      </c>
      <c r="D230" s="833" t="s">
        <v>2733</v>
      </c>
      <c r="E230" s="834" t="s">
        <v>1222</v>
      </c>
      <c r="F230" s="832" t="s">
        <v>1205</v>
      </c>
      <c r="G230" s="832" t="s">
        <v>1263</v>
      </c>
      <c r="H230" s="832" t="s">
        <v>621</v>
      </c>
      <c r="I230" s="832" t="s">
        <v>1120</v>
      </c>
      <c r="J230" s="832" t="s">
        <v>1121</v>
      </c>
      <c r="K230" s="832" t="s">
        <v>926</v>
      </c>
      <c r="L230" s="835">
        <v>170.52</v>
      </c>
      <c r="M230" s="835">
        <v>170.52</v>
      </c>
      <c r="N230" s="832">
        <v>1</v>
      </c>
      <c r="O230" s="836">
        <v>1</v>
      </c>
      <c r="P230" s="835">
        <v>170.52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12</v>
      </c>
      <c r="B231" s="832" t="s">
        <v>1204</v>
      </c>
      <c r="C231" s="832" t="s">
        <v>1210</v>
      </c>
      <c r="D231" s="833" t="s">
        <v>2733</v>
      </c>
      <c r="E231" s="834" t="s">
        <v>1222</v>
      </c>
      <c r="F231" s="832" t="s">
        <v>1205</v>
      </c>
      <c r="G231" s="832" t="s">
        <v>1265</v>
      </c>
      <c r="H231" s="832" t="s">
        <v>583</v>
      </c>
      <c r="I231" s="832" t="s">
        <v>1364</v>
      </c>
      <c r="J231" s="832" t="s">
        <v>1365</v>
      </c>
      <c r="K231" s="832" t="s">
        <v>926</v>
      </c>
      <c r="L231" s="835">
        <v>78.33</v>
      </c>
      <c r="M231" s="835">
        <v>313.32</v>
      </c>
      <c r="N231" s="832">
        <v>4</v>
      </c>
      <c r="O231" s="836">
        <v>2</v>
      </c>
      <c r="P231" s="835">
        <v>313.32</v>
      </c>
      <c r="Q231" s="837">
        <v>1</v>
      </c>
      <c r="R231" s="832">
        <v>4</v>
      </c>
      <c r="S231" s="837">
        <v>1</v>
      </c>
      <c r="T231" s="836">
        <v>2</v>
      </c>
      <c r="U231" s="838">
        <v>1</v>
      </c>
    </row>
    <row r="232" spans="1:21" ht="14.4" customHeight="1" x14ac:dyDescent="0.3">
      <c r="A232" s="831">
        <v>12</v>
      </c>
      <c r="B232" s="832" t="s">
        <v>1204</v>
      </c>
      <c r="C232" s="832" t="s">
        <v>1210</v>
      </c>
      <c r="D232" s="833" t="s">
        <v>2733</v>
      </c>
      <c r="E232" s="834" t="s">
        <v>1222</v>
      </c>
      <c r="F232" s="832" t="s">
        <v>1205</v>
      </c>
      <c r="G232" s="832" t="s">
        <v>1689</v>
      </c>
      <c r="H232" s="832" t="s">
        <v>583</v>
      </c>
      <c r="I232" s="832" t="s">
        <v>1690</v>
      </c>
      <c r="J232" s="832" t="s">
        <v>1691</v>
      </c>
      <c r="K232" s="832" t="s">
        <v>1692</v>
      </c>
      <c r="L232" s="835">
        <v>11.75</v>
      </c>
      <c r="M232" s="835">
        <v>11.75</v>
      </c>
      <c r="N232" s="832">
        <v>1</v>
      </c>
      <c r="O232" s="836">
        <v>1</v>
      </c>
      <c r="P232" s="835">
        <v>11.75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12</v>
      </c>
      <c r="B233" s="832" t="s">
        <v>1204</v>
      </c>
      <c r="C233" s="832" t="s">
        <v>1210</v>
      </c>
      <c r="D233" s="833" t="s">
        <v>2733</v>
      </c>
      <c r="E233" s="834" t="s">
        <v>1222</v>
      </c>
      <c r="F233" s="832" t="s">
        <v>1205</v>
      </c>
      <c r="G233" s="832" t="s">
        <v>1693</v>
      </c>
      <c r="H233" s="832" t="s">
        <v>621</v>
      </c>
      <c r="I233" s="832" t="s">
        <v>1694</v>
      </c>
      <c r="J233" s="832" t="s">
        <v>1695</v>
      </c>
      <c r="K233" s="832" t="s">
        <v>1696</v>
      </c>
      <c r="L233" s="835">
        <v>300.31</v>
      </c>
      <c r="M233" s="835">
        <v>300.31</v>
      </c>
      <c r="N233" s="832">
        <v>1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12</v>
      </c>
      <c r="B234" s="832" t="s">
        <v>1204</v>
      </c>
      <c r="C234" s="832" t="s">
        <v>1210</v>
      </c>
      <c r="D234" s="833" t="s">
        <v>2733</v>
      </c>
      <c r="E234" s="834" t="s">
        <v>1222</v>
      </c>
      <c r="F234" s="832" t="s">
        <v>1205</v>
      </c>
      <c r="G234" s="832" t="s">
        <v>1693</v>
      </c>
      <c r="H234" s="832" t="s">
        <v>583</v>
      </c>
      <c r="I234" s="832" t="s">
        <v>1697</v>
      </c>
      <c r="J234" s="832" t="s">
        <v>1698</v>
      </c>
      <c r="K234" s="832" t="s">
        <v>1699</v>
      </c>
      <c r="L234" s="835">
        <v>100.1</v>
      </c>
      <c r="M234" s="835">
        <v>100.1</v>
      </c>
      <c r="N234" s="832">
        <v>1</v>
      </c>
      <c r="O234" s="836">
        <v>1</v>
      </c>
      <c r="P234" s="835">
        <v>100.1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12</v>
      </c>
      <c r="B235" s="832" t="s">
        <v>1204</v>
      </c>
      <c r="C235" s="832" t="s">
        <v>1210</v>
      </c>
      <c r="D235" s="833" t="s">
        <v>2733</v>
      </c>
      <c r="E235" s="834" t="s">
        <v>1222</v>
      </c>
      <c r="F235" s="832" t="s">
        <v>1205</v>
      </c>
      <c r="G235" s="832" t="s">
        <v>1599</v>
      </c>
      <c r="H235" s="832" t="s">
        <v>583</v>
      </c>
      <c r="I235" s="832" t="s">
        <v>1700</v>
      </c>
      <c r="J235" s="832" t="s">
        <v>1701</v>
      </c>
      <c r="K235" s="832" t="s">
        <v>1702</v>
      </c>
      <c r="L235" s="835">
        <v>93.49</v>
      </c>
      <c r="M235" s="835">
        <v>280.46999999999997</v>
      </c>
      <c r="N235" s="832">
        <v>3</v>
      </c>
      <c r="O235" s="836">
        <v>1.5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12</v>
      </c>
      <c r="B236" s="832" t="s">
        <v>1204</v>
      </c>
      <c r="C236" s="832" t="s">
        <v>1210</v>
      </c>
      <c r="D236" s="833" t="s">
        <v>2733</v>
      </c>
      <c r="E236" s="834" t="s">
        <v>1222</v>
      </c>
      <c r="F236" s="832" t="s">
        <v>1205</v>
      </c>
      <c r="G236" s="832" t="s">
        <v>1599</v>
      </c>
      <c r="H236" s="832" t="s">
        <v>583</v>
      </c>
      <c r="I236" s="832" t="s">
        <v>1703</v>
      </c>
      <c r="J236" s="832" t="s">
        <v>1704</v>
      </c>
      <c r="K236" s="832" t="s">
        <v>1602</v>
      </c>
      <c r="L236" s="835">
        <v>46.75</v>
      </c>
      <c r="M236" s="835">
        <v>280.5</v>
      </c>
      <c r="N236" s="832">
        <v>6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12</v>
      </c>
      <c r="B237" s="832" t="s">
        <v>1204</v>
      </c>
      <c r="C237" s="832" t="s">
        <v>1210</v>
      </c>
      <c r="D237" s="833" t="s">
        <v>2733</v>
      </c>
      <c r="E237" s="834" t="s">
        <v>1222</v>
      </c>
      <c r="F237" s="832" t="s">
        <v>1205</v>
      </c>
      <c r="G237" s="832" t="s">
        <v>1389</v>
      </c>
      <c r="H237" s="832" t="s">
        <v>583</v>
      </c>
      <c r="I237" s="832" t="s">
        <v>1390</v>
      </c>
      <c r="J237" s="832" t="s">
        <v>1391</v>
      </c>
      <c r="K237" s="832" t="s">
        <v>1392</v>
      </c>
      <c r="L237" s="835">
        <v>1435.18</v>
      </c>
      <c r="M237" s="835">
        <v>2870.36</v>
      </c>
      <c r="N237" s="832">
        <v>2</v>
      </c>
      <c r="O237" s="836">
        <v>2</v>
      </c>
      <c r="P237" s="835">
        <v>1435.18</v>
      </c>
      <c r="Q237" s="837">
        <v>0.5</v>
      </c>
      <c r="R237" s="832">
        <v>1</v>
      </c>
      <c r="S237" s="837">
        <v>0.5</v>
      </c>
      <c r="T237" s="836">
        <v>1</v>
      </c>
      <c r="U237" s="838">
        <v>0.5</v>
      </c>
    </row>
    <row r="238" spans="1:21" ht="14.4" customHeight="1" x14ac:dyDescent="0.3">
      <c r="A238" s="831">
        <v>12</v>
      </c>
      <c r="B238" s="832" t="s">
        <v>1204</v>
      </c>
      <c r="C238" s="832" t="s">
        <v>1210</v>
      </c>
      <c r="D238" s="833" t="s">
        <v>2733</v>
      </c>
      <c r="E238" s="834" t="s">
        <v>1222</v>
      </c>
      <c r="F238" s="832" t="s">
        <v>1205</v>
      </c>
      <c r="G238" s="832" t="s">
        <v>1389</v>
      </c>
      <c r="H238" s="832" t="s">
        <v>583</v>
      </c>
      <c r="I238" s="832" t="s">
        <v>1393</v>
      </c>
      <c r="J238" s="832" t="s">
        <v>1391</v>
      </c>
      <c r="K238" s="832" t="s">
        <v>1394</v>
      </c>
      <c r="L238" s="835">
        <v>717.59</v>
      </c>
      <c r="M238" s="835">
        <v>2870.36</v>
      </c>
      <c r="N238" s="832">
        <v>4</v>
      </c>
      <c r="O238" s="836">
        <v>4</v>
      </c>
      <c r="P238" s="835">
        <v>2152.77</v>
      </c>
      <c r="Q238" s="837">
        <v>0.75</v>
      </c>
      <c r="R238" s="832">
        <v>3</v>
      </c>
      <c r="S238" s="837">
        <v>0.75</v>
      </c>
      <c r="T238" s="836">
        <v>3</v>
      </c>
      <c r="U238" s="838">
        <v>0.75</v>
      </c>
    </row>
    <row r="239" spans="1:21" ht="14.4" customHeight="1" x14ac:dyDescent="0.3">
      <c r="A239" s="831">
        <v>12</v>
      </c>
      <c r="B239" s="832" t="s">
        <v>1204</v>
      </c>
      <c r="C239" s="832" t="s">
        <v>1210</v>
      </c>
      <c r="D239" s="833" t="s">
        <v>2733</v>
      </c>
      <c r="E239" s="834" t="s">
        <v>1222</v>
      </c>
      <c r="F239" s="832" t="s">
        <v>1205</v>
      </c>
      <c r="G239" s="832" t="s">
        <v>1705</v>
      </c>
      <c r="H239" s="832" t="s">
        <v>583</v>
      </c>
      <c r="I239" s="832" t="s">
        <v>1706</v>
      </c>
      <c r="J239" s="832" t="s">
        <v>1707</v>
      </c>
      <c r="K239" s="832" t="s">
        <v>1708</v>
      </c>
      <c r="L239" s="835">
        <v>611.59</v>
      </c>
      <c r="M239" s="835">
        <v>611.59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12</v>
      </c>
      <c r="B240" s="832" t="s">
        <v>1204</v>
      </c>
      <c r="C240" s="832" t="s">
        <v>1210</v>
      </c>
      <c r="D240" s="833" t="s">
        <v>2733</v>
      </c>
      <c r="E240" s="834" t="s">
        <v>1222</v>
      </c>
      <c r="F240" s="832" t="s">
        <v>1205</v>
      </c>
      <c r="G240" s="832" t="s">
        <v>1705</v>
      </c>
      <c r="H240" s="832" t="s">
        <v>583</v>
      </c>
      <c r="I240" s="832" t="s">
        <v>1709</v>
      </c>
      <c r="J240" s="832" t="s">
        <v>1710</v>
      </c>
      <c r="K240" s="832" t="s">
        <v>1079</v>
      </c>
      <c r="L240" s="835">
        <v>203.86</v>
      </c>
      <c r="M240" s="835">
        <v>203.86</v>
      </c>
      <c r="N240" s="832">
        <v>1</v>
      </c>
      <c r="O240" s="836">
        <v>0.5</v>
      </c>
      <c r="P240" s="835">
        <v>203.86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12</v>
      </c>
      <c r="B241" s="832" t="s">
        <v>1204</v>
      </c>
      <c r="C241" s="832" t="s">
        <v>1210</v>
      </c>
      <c r="D241" s="833" t="s">
        <v>2733</v>
      </c>
      <c r="E241" s="834" t="s">
        <v>1222</v>
      </c>
      <c r="F241" s="832" t="s">
        <v>1205</v>
      </c>
      <c r="G241" s="832" t="s">
        <v>1711</v>
      </c>
      <c r="H241" s="832" t="s">
        <v>583</v>
      </c>
      <c r="I241" s="832" t="s">
        <v>1712</v>
      </c>
      <c r="J241" s="832" t="s">
        <v>1713</v>
      </c>
      <c r="K241" s="832" t="s">
        <v>1714</v>
      </c>
      <c r="L241" s="835">
        <v>0</v>
      </c>
      <c r="M241" s="835">
        <v>0</v>
      </c>
      <c r="N241" s="832">
        <v>1</v>
      </c>
      <c r="O241" s="836">
        <v>1</v>
      </c>
      <c r="P241" s="835"/>
      <c r="Q241" s="837"/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12</v>
      </c>
      <c r="B242" s="832" t="s">
        <v>1204</v>
      </c>
      <c r="C242" s="832" t="s">
        <v>1210</v>
      </c>
      <c r="D242" s="833" t="s">
        <v>2733</v>
      </c>
      <c r="E242" s="834" t="s">
        <v>1222</v>
      </c>
      <c r="F242" s="832" t="s">
        <v>1205</v>
      </c>
      <c r="G242" s="832" t="s">
        <v>1318</v>
      </c>
      <c r="H242" s="832" t="s">
        <v>583</v>
      </c>
      <c r="I242" s="832" t="s">
        <v>1319</v>
      </c>
      <c r="J242" s="832" t="s">
        <v>1320</v>
      </c>
      <c r="K242" s="832" t="s">
        <v>1321</v>
      </c>
      <c r="L242" s="835">
        <v>140.72</v>
      </c>
      <c r="M242" s="835">
        <v>140.72</v>
      </c>
      <c r="N242" s="832">
        <v>1</v>
      </c>
      <c r="O242" s="836">
        <v>1</v>
      </c>
      <c r="P242" s="835">
        <v>140.72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12</v>
      </c>
      <c r="B243" s="832" t="s">
        <v>1204</v>
      </c>
      <c r="C243" s="832" t="s">
        <v>1210</v>
      </c>
      <c r="D243" s="833" t="s">
        <v>2733</v>
      </c>
      <c r="E243" s="834" t="s">
        <v>1222</v>
      </c>
      <c r="F243" s="832" t="s">
        <v>1205</v>
      </c>
      <c r="G243" s="832" t="s">
        <v>1259</v>
      </c>
      <c r="H243" s="832" t="s">
        <v>583</v>
      </c>
      <c r="I243" s="832" t="s">
        <v>1260</v>
      </c>
      <c r="J243" s="832" t="s">
        <v>1261</v>
      </c>
      <c r="K243" s="832" t="s">
        <v>1262</v>
      </c>
      <c r="L243" s="835">
        <v>75.05</v>
      </c>
      <c r="M243" s="835">
        <v>75.05</v>
      </c>
      <c r="N243" s="832">
        <v>1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12</v>
      </c>
      <c r="B244" s="832" t="s">
        <v>1204</v>
      </c>
      <c r="C244" s="832" t="s">
        <v>1210</v>
      </c>
      <c r="D244" s="833" t="s">
        <v>2733</v>
      </c>
      <c r="E244" s="834" t="s">
        <v>1222</v>
      </c>
      <c r="F244" s="832" t="s">
        <v>1205</v>
      </c>
      <c r="G244" s="832" t="s">
        <v>1395</v>
      </c>
      <c r="H244" s="832" t="s">
        <v>583</v>
      </c>
      <c r="I244" s="832" t="s">
        <v>1396</v>
      </c>
      <c r="J244" s="832" t="s">
        <v>1397</v>
      </c>
      <c r="K244" s="832" t="s">
        <v>1398</v>
      </c>
      <c r="L244" s="835">
        <v>45.89</v>
      </c>
      <c r="M244" s="835">
        <v>91.78</v>
      </c>
      <c r="N244" s="832">
        <v>2</v>
      </c>
      <c r="O244" s="836">
        <v>0.5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12</v>
      </c>
      <c r="B245" s="832" t="s">
        <v>1204</v>
      </c>
      <c r="C245" s="832" t="s">
        <v>1210</v>
      </c>
      <c r="D245" s="833" t="s">
        <v>2733</v>
      </c>
      <c r="E245" s="834" t="s">
        <v>1222</v>
      </c>
      <c r="F245" s="832" t="s">
        <v>1205</v>
      </c>
      <c r="G245" s="832" t="s">
        <v>1395</v>
      </c>
      <c r="H245" s="832" t="s">
        <v>583</v>
      </c>
      <c r="I245" s="832" t="s">
        <v>1715</v>
      </c>
      <c r="J245" s="832" t="s">
        <v>1397</v>
      </c>
      <c r="K245" s="832" t="s">
        <v>1716</v>
      </c>
      <c r="L245" s="835">
        <v>91.78</v>
      </c>
      <c r="M245" s="835">
        <v>91.78</v>
      </c>
      <c r="N245" s="832">
        <v>1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12</v>
      </c>
      <c r="B246" s="832" t="s">
        <v>1204</v>
      </c>
      <c r="C246" s="832" t="s">
        <v>1210</v>
      </c>
      <c r="D246" s="833" t="s">
        <v>2733</v>
      </c>
      <c r="E246" s="834" t="s">
        <v>1222</v>
      </c>
      <c r="F246" s="832" t="s">
        <v>1205</v>
      </c>
      <c r="G246" s="832" t="s">
        <v>1717</v>
      </c>
      <c r="H246" s="832" t="s">
        <v>583</v>
      </c>
      <c r="I246" s="832" t="s">
        <v>1718</v>
      </c>
      <c r="J246" s="832" t="s">
        <v>1719</v>
      </c>
      <c r="K246" s="832" t="s">
        <v>1720</v>
      </c>
      <c r="L246" s="835">
        <v>111.72</v>
      </c>
      <c r="M246" s="835">
        <v>223.44</v>
      </c>
      <c r="N246" s="832">
        <v>2</v>
      </c>
      <c r="O246" s="836">
        <v>1</v>
      </c>
      <c r="P246" s="835">
        <v>223.44</v>
      </c>
      <c r="Q246" s="837">
        <v>1</v>
      </c>
      <c r="R246" s="832">
        <v>2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12</v>
      </c>
      <c r="B247" s="832" t="s">
        <v>1204</v>
      </c>
      <c r="C247" s="832" t="s">
        <v>1210</v>
      </c>
      <c r="D247" s="833" t="s">
        <v>2733</v>
      </c>
      <c r="E247" s="834" t="s">
        <v>1222</v>
      </c>
      <c r="F247" s="832" t="s">
        <v>1205</v>
      </c>
      <c r="G247" s="832" t="s">
        <v>1403</v>
      </c>
      <c r="H247" s="832" t="s">
        <v>583</v>
      </c>
      <c r="I247" s="832" t="s">
        <v>1721</v>
      </c>
      <c r="J247" s="832" t="s">
        <v>1405</v>
      </c>
      <c r="K247" s="832" t="s">
        <v>1722</v>
      </c>
      <c r="L247" s="835">
        <v>73.989999999999995</v>
      </c>
      <c r="M247" s="835">
        <v>73.989999999999995</v>
      </c>
      <c r="N247" s="832">
        <v>1</v>
      </c>
      <c r="O247" s="836">
        <v>1</v>
      </c>
      <c r="P247" s="835">
        <v>73.989999999999995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12</v>
      </c>
      <c r="B248" s="832" t="s">
        <v>1204</v>
      </c>
      <c r="C248" s="832" t="s">
        <v>1210</v>
      </c>
      <c r="D248" s="833" t="s">
        <v>2733</v>
      </c>
      <c r="E248" s="834" t="s">
        <v>1222</v>
      </c>
      <c r="F248" s="832" t="s">
        <v>1205</v>
      </c>
      <c r="G248" s="832" t="s">
        <v>1723</v>
      </c>
      <c r="H248" s="832" t="s">
        <v>583</v>
      </c>
      <c r="I248" s="832" t="s">
        <v>1724</v>
      </c>
      <c r="J248" s="832" t="s">
        <v>1725</v>
      </c>
      <c r="K248" s="832" t="s">
        <v>718</v>
      </c>
      <c r="L248" s="835">
        <v>163.54</v>
      </c>
      <c r="M248" s="835">
        <v>817.69999999999993</v>
      </c>
      <c r="N248" s="832">
        <v>5</v>
      </c>
      <c r="O248" s="836">
        <v>2.5</v>
      </c>
      <c r="P248" s="835">
        <v>654.16</v>
      </c>
      <c r="Q248" s="837">
        <v>0.8</v>
      </c>
      <c r="R248" s="832">
        <v>4</v>
      </c>
      <c r="S248" s="837">
        <v>0.8</v>
      </c>
      <c r="T248" s="836">
        <v>2</v>
      </c>
      <c r="U248" s="838">
        <v>0.8</v>
      </c>
    </row>
    <row r="249" spans="1:21" ht="14.4" customHeight="1" x14ac:dyDescent="0.3">
      <c r="A249" s="831">
        <v>12</v>
      </c>
      <c r="B249" s="832" t="s">
        <v>1204</v>
      </c>
      <c r="C249" s="832" t="s">
        <v>1210</v>
      </c>
      <c r="D249" s="833" t="s">
        <v>2733</v>
      </c>
      <c r="E249" s="834" t="s">
        <v>1222</v>
      </c>
      <c r="F249" s="832" t="s">
        <v>1205</v>
      </c>
      <c r="G249" s="832" t="s">
        <v>1267</v>
      </c>
      <c r="H249" s="832" t="s">
        <v>583</v>
      </c>
      <c r="I249" s="832" t="s">
        <v>1268</v>
      </c>
      <c r="J249" s="832" t="s">
        <v>704</v>
      </c>
      <c r="K249" s="832" t="s">
        <v>825</v>
      </c>
      <c r="L249" s="835">
        <v>163.54</v>
      </c>
      <c r="M249" s="835">
        <v>163.54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12</v>
      </c>
      <c r="B250" s="832" t="s">
        <v>1204</v>
      </c>
      <c r="C250" s="832" t="s">
        <v>1210</v>
      </c>
      <c r="D250" s="833" t="s">
        <v>2733</v>
      </c>
      <c r="E250" s="834" t="s">
        <v>1222</v>
      </c>
      <c r="F250" s="832" t="s">
        <v>1205</v>
      </c>
      <c r="G250" s="832" t="s">
        <v>1726</v>
      </c>
      <c r="H250" s="832" t="s">
        <v>583</v>
      </c>
      <c r="I250" s="832" t="s">
        <v>1727</v>
      </c>
      <c r="J250" s="832" t="s">
        <v>870</v>
      </c>
      <c r="K250" s="832" t="s">
        <v>1728</v>
      </c>
      <c r="L250" s="835">
        <v>760.22</v>
      </c>
      <c r="M250" s="835">
        <v>760.22</v>
      </c>
      <c r="N250" s="832">
        <v>1</v>
      </c>
      <c r="O250" s="836">
        <v>0.5</v>
      </c>
      <c r="P250" s="835">
        <v>760.22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12</v>
      </c>
      <c r="B251" s="832" t="s">
        <v>1204</v>
      </c>
      <c r="C251" s="832" t="s">
        <v>1210</v>
      </c>
      <c r="D251" s="833" t="s">
        <v>2733</v>
      </c>
      <c r="E251" s="834" t="s">
        <v>1222</v>
      </c>
      <c r="F251" s="832" t="s">
        <v>1205</v>
      </c>
      <c r="G251" s="832" t="s">
        <v>1729</v>
      </c>
      <c r="H251" s="832" t="s">
        <v>583</v>
      </c>
      <c r="I251" s="832" t="s">
        <v>1730</v>
      </c>
      <c r="J251" s="832" t="s">
        <v>1731</v>
      </c>
      <c r="K251" s="832" t="s">
        <v>1732</v>
      </c>
      <c r="L251" s="835">
        <v>2666.33</v>
      </c>
      <c r="M251" s="835">
        <v>2666.33</v>
      </c>
      <c r="N251" s="832">
        <v>1</v>
      </c>
      <c r="O251" s="836">
        <v>0.5</v>
      </c>
      <c r="P251" s="835">
        <v>2666.33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12</v>
      </c>
      <c r="B252" s="832" t="s">
        <v>1204</v>
      </c>
      <c r="C252" s="832" t="s">
        <v>1210</v>
      </c>
      <c r="D252" s="833" t="s">
        <v>2733</v>
      </c>
      <c r="E252" s="834" t="s">
        <v>1222</v>
      </c>
      <c r="F252" s="832" t="s">
        <v>1205</v>
      </c>
      <c r="G252" s="832" t="s">
        <v>1733</v>
      </c>
      <c r="H252" s="832" t="s">
        <v>621</v>
      </c>
      <c r="I252" s="832" t="s">
        <v>1734</v>
      </c>
      <c r="J252" s="832" t="s">
        <v>1735</v>
      </c>
      <c r="K252" s="832" t="s">
        <v>1736</v>
      </c>
      <c r="L252" s="835">
        <v>140.96</v>
      </c>
      <c r="M252" s="835">
        <v>281.92</v>
      </c>
      <c r="N252" s="832">
        <v>2</v>
      </c>
      <c r="O252" s="836">
        <v>1</v>
      </c>
      <c r="P252" s="835">
        <v>281.92</v>
      </c>
      <c r="Q252" s="837">
        <v>1</v>
      </c>
      <c r="R252" s="832">
        <v>2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12</v>
      </c>
      <c r="B253" s="832" t="s">
        <v>1204</v>
      </c>
      <c r="C253" s="832" t="s">
        <v>1210</v>
      </c>
      <c r="D253" s="833" t="s">
        <v>2733</v>
      </c>
      <c r="E253" s="834" t="s">
        <v>1222</v>
      </c>
      <c r="F253" s="832" t="s">
        <v>1205</v>
      </c>
      <c r="G253" s="832" t="s">
        <v>1269</v>
      </c>
      <c r="H253" s="832" t="s">
        <v>621</v>
      </c>
      <c r="I253" s="832" t="s">
        <v>1270</v>
      </c>
      <c r="J253" s="832" t="s">
        <v>1271</v>
      </c>
      <c r="K253" s="832" t="s">
        <v>1272</v>
      </c>
      <c r="L253" s="835">
        <v>1385.62</v>
      </c>
      <c r="M253" s="835">
        <v>1385.62</v>
      </c>
      <c r="N253" s="832">
        <v>1</v>
      </c>
      <c r="O253" s="836">
        <v>1</v>
      </c>
      <c r="P253" s="835">
        <v>1385.62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12</v>
      </c>
      <c r="B254" s="832" t="s">
        <v>1204</v>
      </c>
      <c r="C254" s="832" t="s">
        <v>1210</v>
      </c>
      <c r="D254" s="833" t="s">
        <v>2733</v>
      </c>
      <c r="E254" s="834" t="s">
        <v>1222</v>
      </c>
      <c r="F254" s="832" t="s">
        <v>1205</v>
      </c>
      <c r="G254" s="832" t="s">
        <v>1737</v>
      </c>
      <c r="H254" s="832" t="s">
        <v>583</v>
      </c>
      <c r="I254" s="832" t="s">
        <v>1738</v>
      </c>
      <c r="J254" s="832" t="s">
        <v>1739</v>
      </c>
      <c r="K254" s="832" t="s">
        <v>1740</v>
      </c>
      <c r="L254" s="835">
        <v>37.979999999999997</v>
      </c>
      <c r="M254" s="835">
        <v>37.979999999999997</v>
      </c>
      <c r="N254" s="832">
        <v>1</v>
      </c>
      <c r="O254" s="836">
        <v>1</v>
      </c>
      <c r="P254" s="835">
        <v>37.979999999999997</v>
      </c>
      <c r="Q254" s="837">
        <v>1</v>
      </c>
      <c r="R254" s="832">
        <v>1</v>
      </c>
      <c r="S254" s="837">
        <v>1</v>
      </c>
      <c r="T254" s="836">
        <v>1</v>
      </c>
      <c r="U254" s="838">
        <v>1</v>
      </c>
    </row>
    <row r="255" spans="1:21" ht="14.4" customHeight="1" x14ac:dyDescent="0.3">
      <c r="A255" s="831">
        <v>12</v>
      </c>
      <c r="B255" s="832" t="s">
        <v>1204</v>
      </c>
      <c r="C255" s="832" t="s">
        <v>1210</v>
      </c>
      <c r="D255" s="833" t="s">
        <v>2733</v>
      </c>
      <c r="E255" s="834" t="s">
        <v>1222</v>
      </c>
      <c r="F255" s="832" t="s">
        <v>1205</v>
      </c>
      <c r="G255" s="832" t="s">
        <v>1246</v>
      </c>
      <c r="H255" s="832" t="s">
        <v>583</v>
      </c>
      <c r="I255" s="832" t="s">
        <v>1247</v>
      </c>
      <c r="J255" s="832" t="s">
        <v>1248</v>
      </c>
      <c r="K255" s="832" t="s">
        <v>1249</v>
      </c>
      <c r="L255" s="835">
        <v>77.599999999999994</v>
      </c>
      <c r="M255" s="835">
        <v>77.599999999999994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12</v>
      </c>
      <c r="B256" s="832" t="s">
        <v>1204</v>
      </c>
      <c r="C256" s="832" t="s">
        <v>1210</v>
      </c>
      <c r="D256" s="833" t="s">
        <v>2733</v>
      </c>
      <c r="E256" s="834" t="s">
        <v>1222</v>
      </c>
      <c r="F256" s="832" t="s">
        <v>1205</v>
      </c>
      <c r="G256" s="832" t="s">
        <v>1292</v>
      </c>
      <c r="H256" s="832" t="s">
        <v>583</v>
      </c>
      <c r="I256" s="832" t="s">
        <v>1293</v>
      </c>
      <c r="J256" s="832" t="s">
        <v>1294</v>
      </c>
      <c r="K256" s="832" t="s">
        <v>1295</v>
      </c>
      <c r="L256" s="835">
        <v>174.59</v>
      </c>
      <c r="M256" s="835">
        <v>698.36</v>
      </c>
      <c r="N256" s="832">
        <v>4</v>
      </c>
      <c r="O256" s="836">
        <v>4</v>
      </c>
      <c r="P256" s="835">
        <v>349.18</v>
      </c>
      <c r="Q256" s="837">
        <v>0.5</v>
      </c>
      <c r="R256" s="832">
        <v>2</v>
      </c>
      <c r="S256" s="837">
        <v>0.5</v>
      </c>
      <c r="T256" s="836">
        <v>2</v>
      </c>
      <c r="U256" s="838">
        <v>0.5</v>
      </c>
    </row>
    <row r="257" spans="1:21" ht="14.4" customHeight="1" x14ac:dyDescent="0.3">
      <c r="A257" s="831">
        <v>12</v>
      </c>
      <c r="B257" s="832" t="s">
        <v>1204</v>
      </c>
      <c r="C257" s="832" t="s">
        <v>1210</v>
      </c>
      <c r="D257" s="833" t="s">
        <v>2733</v>
      </c>
      <c r="E257" s="834" t="s">
        <v>1222</v>
      </c>
      <c r="F257" s="832" t="s">
        <v>1205</v>
      </c>
      <c r="G257" s="832" t="s">
        <v>1416</v>
      </c>
      <c r="H257" s="832" t="s">
        <v>583</v>
      </c>
      <c r="I257" s="832" t="s">
        <v>1417</v>
      </c>
      <c r="J257" s="832" t="s">
        <v>1418</v>
      </c>
      <c r="K257" s="832" t="s">
        <v>1419</v>
      </c>
      <c r="L257" s="835">
        <v>75.739999999999995</v>
      </c>
      <c r="M257" s="835">
        <v>378.7</v>
      </c>
      <c r="N257" s="832">
        <v>5</v>
      </c>
      <c r="O257" s="836">
        <v>2</v>
      </c>
      <c r="P257" s="835">
        <v>302.95999999999998</v>
      </c>
      <c r="Q257" s="837">
        <v>0.79999999999999993</v>
      </c>
      <c r="R257" s="832">
        <v>4</v>
      </c>
      <c r="S257" s="837">
        <v>0.8</v>
      </c>
      <c r="T257" s="836">
        <v>1</v>
      </c>
      <c r="U257" s="838">
        <v>0.5</v>
      </c>
    </row>
    <row r="258" spans="1:21" ht="14.4" customHeight="1" x14ac:dyDescent="0.3">
      <c r="A258" s="831">
        <v>12</v>
      </c>
      <c r="B258" s="832" t="s">
        <v>1204</v>
      </c>
      <c r="C258" s="832" t="s">
        <v>1210</v>
      </c>
      <c r="D258" s="833" t="s">
        <v>2733</v>
      </c>
      <c r="E258" s="834" t="s">
        <v>1222</v>
      </c>
      <c r="F258" s="832" t="s">
        <v>1205</v>
      </c>
      <c r="G258" s="832" t="s">
        <v>1324</v>
      </c>
      <c r="H258" s="832" t="s">
        <v>583</v>
      </c>
      <c r="I258" s="832" t="s">
        <v>1325</v>
      </c>
      <c r="J258" s="832" t="s">
        <v>1326</v>
      </c>
      <c r="K258" s="832" t="s">
        <v>1327</v>
      </c>
      <c r="L258" s="835">
        <v>78.33</v>
      </c>
      <c r="M258" s="835">
        <v>1723.26</v>
      </c>
      <c r="N258" s="832">
        <v>22</v>
      </c>
      <c r="O258" s="836">
        <v>5</v>
      </c>
      <c r="P258" s="835">
        <v>469.98</v>
      </c>
      <c r="Q258" s="837">
        <v>0.27272727272727276</v>
      </c>
      <c r="R258" s="832">
        <v>6</v>
      </c>
      <c r="S258" s="837">
        <v>0.27272727272727271</v>
      </c>
      <c r="T258" s="836">
        <v>1</v>
      </c>
      <c r="U258" s="838">
        <v>0.2</v>
      </c>
    </row>
    <row r="259" spans="1:21" ht="14.4" customHeight="1" x14ac:dyDescent="0.3">
      <c r="A259" s="831">
        <v>12</v>
      </c>
      <c r="B259" s="832" t="s">
        <v>1204</v>
      </c>
      <c r="C259" s="832" t="s">
        <v>1210</v>
      </c>
      <c r="D259" s="833" t="s">
        <v>2733</v>
      </c>
      <c r="E259" s="834" t="s">
        <v>1222</v>
      </c>
      <c r="F259" s="832" t="s">
        <v>1205</v>
      </c>
      <c r="G259" s="832" t="s">
        <v>1300</v>
      </c>
      <c r="H259" s="832" t="s">
        <v>583</v>
      </c>
      <c r="I259" s="832" t="s">
        <v>1741</v>
      </c>
      <c r="J259" s="832" t="s">
        <v>1742</v>
      </c>
      <c r="K259" s="832" t="s">
        <v>1743</v>
      </c>
      <c r="L259" s="835">
        <v>34.56</v>
      </c>
      <c r="M259" s="835">
        <v>103.68</v>
      </c>
      <c r="N259" s="832">
        <v>3</v>
      </c>
      <c r="O259" s="836">
        <v>0.5</v>
      </c>
      <c r="P259" s="835">
        <v>103.68</v>
      </c>
      <c r="Q259" s="837">
        <v>1</v>
      </c>
      <c r="R259" s="832">
        <v>3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12</v>
      </c>
      <c r="B260" s="832" t="s">
        <v>1204</v>
      </c>
      <c r="C260" s="832" t="s">
        <v>1210</v>
      </c>
      <c r="D260" s="833" t="s">
        <v>2733</v>
      </c>
      <c r="E260" s="834" t="s">
        <v>1222</v>
      </c>
      <c r="F260" s="832" t="s">
        <v>1205</v>
      </c>
      <c r="G260" s="832" t="s">
        <v>1744</v>
      </c>
      <c r="H260" s="832" t="s">
        <v>583</v>
      </c>
      <c r="I260" s="832" t="s">
        <v>1745</v>
      </c>
      <c r="J260" s="832" t="s">
        <v>1746</v>
      </c>
      <c r="K260" s="832" t="s">
        <v>1747</v>
      </c>
      <c r="L260" s="835">
        <v>59.92</v>
      </c>
      <c r="M260" s="835">
        <v>539.28</v>
      </c>
      <c r="N260" s="832">
        <v>9</v>
      </c>
      <c r="O260" s="836">
        <v>3</v>
      </c>
      <c r="P260" s="835">
        <v>539.28</v>
      </c>
      <c r="Q260" s="837">
        <v>1</v>
      </c>
      <c r="R260" s="832">
        <v>9</v>
      </c>
      <c r="S260" s="837">
        <v>1</v>
      </c>
      <c r="T260" s="836">
        <v>3</v>
      </c>
      <c r="U260" s="838">
        <v>1</v>
      </c>
    </row>
    <row r="261" spans="1:21" ht="14.4" customHeight="1" x14ac:dyDescent="0.3">
      <c r="A261" s="831">
        <v>12</v>
      </c>
      <c r="B261" s="832" t="s">
        <v>1204</v>
      </c>
      <c r="C261" s="832" t="s">
        <v>1210</v>
      </c>
      <c r="D261" s="833" t="s">
        <v>2733</v>
      </c>
      <c r="E261" s="834" t="s">
        <v>1222</v>
      </c>
      <c r="F261" s="832" t="s">
        <v>1205</v>
      </c>
      <c r="G261" s="832" t="s">
        <v>1748</v>
      </c>
      <c r="H261" s="832" t="s">
        <v>583</v>
      </c>
      <c r="I261" s="832" t="s">
        <v>1749</v>
      </c>
      <c r="J261" s="832" t="s">
        <v>1750</v>
      </c>
      <c r="K261" s="832" t="s">
        <v>1751</v>
      </c>
      <c r="L261" s="835">
        <v>173.31</v>
      </c>
      <c r="M261" s="835">
        <v>173.31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12</v>
      </c>
      <c r="B262" s="832" t="s">
        <v>1204</v>
      </c>
      <c r="C262" s="832" t="s">
        <v>1210</v>
      </c>
      <c r="D262" s="833" t="s">
        <v>2733</v>
      </c>
      <c r="E262" s="834" t="s">
        <v>1222</v>
      </c>
      <c r="F262" s="832" t="s">
        <v>1205</v>
      </c>
      <c r="G262" s="832" t="s">
        <v>1752</v>
      </c>
      <c r="H262" s="832" t="s">
        <v>621</v>
      </c>
      <c r="I262" s="832" t="s">
        <v>1081</v>
      </c>
      <c r="J262" s="832" t="s">
        <v>837</v>
      </c>
      <c r="K262" s="832" t="s">
        <v>1082</v>
      </c>
      <c r="L262" s="835">
        <v>143.09</v>
      </c>
      <c r="M262" s="835">
        <v>143.09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12</v>
      </c>
      <c r="B263" s="832" t="s">
        <v>1204</v>
      </c>
      <c r="C263" s="832" t="s">
        <v>1210</v>
      </c>
      <c r="D263" s="833" t="s">
        <v>2733</v>
      </c>
      <c r="E263" s="834" t="s">
        <v>1222</v>
      </c>
      <c r="F263" s="832" t="s">
        <v>1205</v>
      </c>
      <c r="G263" s="832" t="s">
        <v>1276</v>
      </c>
      <c r="H263" s="832" t="s">
        <v>583</v>
      </c>
      <c r="I263" s="832" t="s">
        <v>1277</v>
      </c>
      <c r="J263" s="832" t="s">
        <v>617</v>
      </c>
      <c r="K263" s="832" t="s">
        <v>1278</v>
      </c>
      <c r="L263" s="835">
        <v>127.91</v>
      </c>
      <c r="M263" s="835">
        <v>127.91</v>
      </c>
      <c r="N263" s="832">
        <v>1</v>
      </c>
      <c r="O263" s="836">
        <v>0.5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" customHeight="1" x14ac:dyDescent="0.3">
      <c r="A264" s="831">
        <v>12</v>
      </c>
      <c r="B264" s="832" t="s">
        <v>1204</v>
      </c>
      <c r="C264" s="832" t="s">
        <v>1210</v>
      </c>
      <c r="D264" s="833" t="s">
        <v>2733</v>
      </c>
      <c r="E264" s="834" t="s">
        <v>1222</v>
      </c>
      <c r="F264" s="832" t="s">
        <v>1205</v>
      </c>
      <c r="G264" s="832" t="s">
        <v>1276</v>
      </c>
      <c r="H264" s="832" t="s">
        <v>583</v>
      </c>
      <c r="I264" s="832" t="s">
        <v>1328</v>
      </c>
      <c r="J264" s="832" t="s">
        <v>617</v>
      </c>
      <c r="K264" s="832" t="s">
        <v>1329</v>
      </c>
      <c r="L264" s="835">
        <v>52.61</v>
      </c>
      <c r="M264" s="835">
        <v>263.04999999999995</v>
      </c>
      <c r="N264" s="832">
        <v>5</v>
      </c>
      <c r="O264" s="836">
        <v>3</v>
      </c>
      <c r="P264" s="835">
        <v>105.22</v>
      </c>
      <c r="Q264" s="837">
        <v>0.40000000000000008</v>
      </c>
      <c r="R264" s="832">
        <v>2</v>
      </c>
      <c r="S264" s="837">
        <v>0.4</v>
      </c>
      <c r="T264" s="836">
        <v>1</v>
      </c>
      <c r="U264" s="838">
        <v>0.33333333333333331</v>
      </c>
    </row>
    <row r="265" spans="1:21" ht="14.4" customHeight="1" x14ac:dyDescent="0.3">
      <c r="A265" s="831">
        <v>12</v>
      </c>
      <c r="B265" s="832" t="s">
        <v>1204</v>
      </c>
      <c r="C265" s="832" t="s">
        <v>1210</v>
      </c>
      <c r="D265" s="833" t="s">
        <v>2733</v>
      </c>
      <c r="E265" s="834" t="s">
        <v>1222</v>
      </c>
      <c r="F265" s="832" t="s">
        <v>1205</v>
      </c>
      <c r="G265" s="832" t="s">
        <v>1330</v>
      </c>
      <c r="H265" s="832" t="s">
        <v>583</v>
      </c>
      <c r="I265" s="832" t="s">
        <v>1428</v>
      </c>
      <c r="J265" s="832" t="s">
        <v>1429</v>
      </c>
      <c r="K265" s="832" t="s">
        <v>1430</v>
      </c>
      <c r="L265" s="835">
        <v>89.88</v>
      </c>
      <c r="M265" s="835">
        <v>269.64</v>
      </c>
      <c r="N265" s="832">
        <v>3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12</v>
      </c>
      <c r="B266" s="832" t="s">
        <v>1204</v>
      </c>
      <c r="C266" s="832" t="s">
        <v>1210</v>
      </c>
      <c r="D266" s="833" t="s">
        <v>2733</v>
      </c>
      <c r="E266" s="834" t="s">
        <v>1222</v>
      </c>
      <c r="F266" s="832" t="s">
        <v>1205</v>
      </c>
      <c r="G266" s="832" t="s">
        <v>1330</v>
      </c>
      <c r="H266" s="832" t="s">
        <v>583</v>
      </c>
      <c r="I266" s="832" t="s">
        <v>1617</v>
      </c>
      <c r="J266" s="832" t="s">
        <v>1429</v>
      </c>
      <c r="K266" s="832" t="s">
        <v>1618</v>
      </c>
      <c r="L266" s="835">
        <v>89.88</v>
      </c>
      <c r="M266" s="835">
        <v>269.64</v>
      </c>
      <c r="N266" s="832">
        <v>3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12</v>
      </c>
      <c r="B267" s="832" t="s">
        <v>1204</v>
      </c>
      <c r="C267" s="832" t="s">
        <v>1210</v>
      </c>
      <c r="D267" s="833" t="s">
        <v>2733</v>
      </c>
      <c r="E267" s="834" t="s">
        <v>1222</v>
      </c>
      <c r="F267" s="832" t="s">
        <v>1205</v>
      </c>
      <c r="G267" s="832" t="s">
        <v>1279</v>
      </c>
      <c r="H267" s="832" t="s">
        <v>583</v>
      </c>
      <c r="I267" s="832" t="s">
        <v>1280</v>
      </c>
      <c r="J267" s="832" t="s">
        <v>1281</v>
      </c>
      <c r="K267" s="832" t="s">
        <v>1282</v>
      </c>
      <c r="L267" s="835">
        <v>308.69</v>
      </c>
      <c r="M267" s="835">
        <v>1543.45</v>
      </c>
      <c r="N267" s="832">
        <v>5</v>
      </c>
      <c r="O267" s="836">
        <v>1</v>
      </c>
      <c r="P267" s="835">
        <v>1543.45</v>
      </c>
      <c r="Q267" s="837">
        <v>1</v>
      </c>
      <c r="R267" s="832">
        <v>5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12</v>
      </c>
      <c r="B268" s="832" t="s">
        <v>1204</v>
      </c>
      <c r="C268" s="832" t="s">
        <v>1210</v>
      </c>
      <c r="D268" s="833" t="s">
        <v>2733</v>
      </c>
      <c r="E268" s="834" t="s">
        <v>1222</v>
      </c>
      <c r="F268" s="832" t="s">
        <v>1205</v>
      </c>
      <c r="G268" s="832" t="s">
        <v>1433</v>
      </c>
      <c r="H268" s="832" t="s">
        <v>583</v>
      </c>
      <c r="I268" s="832" t="s">
        <v>1434</v>
      </c>
      <c r="J268" s="832" t="s">
        <v>1435</v>
      </c>
      <c r="K268" s="832" t="s">
        <v>1436</v>
      </c>
      <c r="L268" s="835">
        <v>0</v>
      </c>
      <c r="M268" s="835">
        <v>0</v>
      </c>
      <c r="N268" s="832">
        <v>5</v>
      </c>
      <c r="O268" s="836">
        <v>2</v>
      </c>
      <c r="P268" s="835">
        <v>0</v>
      </c>
      <c r="Q268" s="837"/>
      <c r="R268" s="832">
        <v>5</v>
      </c>
      <c r="S268" s="837">
        <v>1</v>
      </c>
      <c r="T268" s="836">
        <v>2</v>
      </c>
      <c r="U268" s="838">
        <v>1</v>
      </c>
    </row>
    <row r="269" spans="1:21" ht="14.4" customHeight="1" x14ac:dyDescent="0.3">
      <c r="A269" s="831">
        <v>12</v>
      </c>
      <c r="B269" s="832" t="s">
        <v>1204</v>
      </c>
      <c r="C269" s="832" t="s">
        <v>1210</v>
      </c>
      <c r="D269" s="833" t="s">
        <v>2733</v>
      </c>
      <c r="E269" s="834" t="s">
        <v>1222</v>
      </c>
      <c r="F269" s="832" t="s">
        <v>1205</v>
      </c>
      <c r="G269" s="832" t="s">
        <v>1433</v>
      </c>
      <c r="H269" s="832" t="s">
        <v>583</v>
      </c>
      <c r="I269" s="832" t="s">
        <v>1753</v>
      </c>
      <c r="J269" s="832" t="s">
        <v>1754</v>
      </c>
      <c r="K269" s="832" t="s">
        <v>1755</v>
      </c>
      <c r="L269" s="835">
        <v>0</v>
      </c>
      <c r="M269" s="835">
        <v>0</v>
      </c>
      <c r="N269" s="832">
        <v>1</v>
      </c>
      <c r="O269" s="836">
        <v>1</v>
      </c>
      <c r="P269" s="835">
        <v>0</v>
      </c>
      <c r="Q269" s="837"/>
      <c r="R269" s="832">
        <v>1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12</v>
      </c>
      <c r="B270" s="832" t="s">
        <v>1204</v>
      </c>
      <c r="C270" s="832" t="s">
        <v>1210</v>
      </c>
      <c r="D270" s="833" t="s">
        <v>2733</v>
      </c>
      <c r="E270" s="834" t="s">
        <v>1222</v>
      </c>
      <c r="F270" s="832" t="s">
        <v>1205</v>
      </c>
      <c r="G270" s="832" t="s">
        <v>1446</v>
      </c>
      <c r="H270" s="832" t="s">
        <v>583</v>
      </c>
      <c r="I270" s="832" t="s">
        <v>1450</v>
      </c>
      <c r="J270" s="832" t="s">
        <v>1448</v>
      </c>
      <c r="K270" s="832" t="s">
        <v>1451</v>
      </c>
      <c r="L270" s="835">
        <v>3086.53</v>
      </c>
      <c r="M270" s="835">
        <v>9259.59</v>
      </c>
      <c r="N270" s="832">
        <v>3</v>
      </c>
      <c r="O270" s="836">
        <v>2.5</v>
      </c>
      <c r="P270" s="835">
        <v>6173.06</v>
      </c>
      <c r="Q270" s="837">
        <v>0.66666666666666674</v>
      </c>
      <c r="R270" s="832">
        <v>2</v>
      </c>
      <c r="S270" s="837">
        <v>0.66666666666666663</v>
      </c>
      <c r="T270" s="836">
        <v>2</v>
      </c>
      <c r="U270" s="838">
        <v>0.8</v>
      </c>
    </row>
    <row r="271" spans="1:21" ht="14.4" customHeight="1" x14ac:dyDescent="0.3">
      <c r="A271" s="831">
        <v>12</v>
      </c>
      <c r="B271" s="832" t="s">
        <v>1204</v>
      </c>
      <c r="C271" s="832" t="s">
        <v>1210</v>
      </c>
      <c r="D271" s="833" t="s">
        <v>2733</v>
      </c>
      <c r="E271" s="834" t="s">
        <v>1222</v>
      </c>
      <c r="F271" s="832" t="s">
        <v>1205</v>
      </c>
      <c r="G271" s="832" t="s">
        <v>1255</v>
      </c>
      <c r="H271" s="832" t="s">
        <v>583</v>
      </c>
      <c r="I271" s="832" t="s">
        <v>1256</v>
      </c>
      <c r="J271" s="832" t="s">
        <v>1257</v>
      </c>
      <c r="K271" s="832" t="s">
        <v>1258</v>
      </c>
      <c r="L271" s="835">
        <v>42.54</v>
      </c>
      <c r="M271" s="835">
        <v>85.08</v>
      </c>
      <c r="N271" s="832">
        <v>2</v>
      </c>
      <c r="O271" s="836">
        <v>2</v>
      </c>
      <c r="P271" s="835">
        <v>85.08</v>
      </c>
      <c r="Q271" s="837">
        <v>1</v>
      </c>
      <c r="R271" s="832">
        <v>2</v>
      </c>
      <c r="S271" s="837">
        <v>1</v>
      </c>
      <c r="T271" s="836">
        <v>2</v>
      </c>
      <c r="U271" s="838">
        <v>1</v>
      </c>
    </row>
    <row r="272" spans="1:21" ht="14.4" customHeight="1" x14ac:dyDescent="0.3">
      <c r="A272" s="831">
        <v>12</v>
      </c>
      <c r="B272" s="832" t="s">
        <v>1204</v>
      </c>
      <c r="C272" s="832" t="s">
        <v>1210</v>
      </c>
      <c r="D272" s="833" t="s">
        <v>2733</v>
      </c>
      <c r="E272" s="834" t="s">
        <v>1222</v>
      </c>
      <c r="F272" s="832" t="s">
        <v>1205</v>
      </c>
      <c r="G272" s="832" t="s">
        <v>1255</v>
      </c>
      <c r="H272" s="832" t="s">
        <v>583</v>
      </c>
      <c r="I272" s="832" t="s">
        <v>1303</v>
      </c>
      <c r="J272" s="832" t="s">
        <v>947</v>
      </c>
      <c r="K272" s="832" t="s">
        <v>1258</v>
      </c>
      <c r="L272" s="835">
        <v>42.54</v>
      </c>
      <c r="M272" s="835">
        <v>425.4</v>
      </c>
      <c r="N272" s="832">
        <v>10</v>
      </c>
      <c r="O272" s="836">
        <v>9</v>
      </c>
      <c r="P272" s="835">
        <v>340.32</v>
      </c>
      <c r="Q272" s="837">
        <v>0.8</v>
      </c>
      <c r="R272" s="832">
        <v>8</v>
      </c>
      <c r="S272" s="837">
        <v>0.8</v>
      </c>
      <c r="T272" s="836">
        <v>7</v>
      </c>
      <c r="U272" s="838">
        <v>0.77777777777777779</v>
      </c>
    </row>
    <row r="273" spans="1:21" ht="14.4" customHeight="1" x14ac:dyDescent="0.3">
      <c r="A273" s="831">
        <v>12</v>
      </c>
      <c r="B273" s="832" t="s">
        <v>1204</v>
      </c>
      <c r="C273" s="832" t="s">
        <v>1210</v>
      </c>
      <c r="D273" s="833" t="s">
        <v>2733</v>
      </c>
      <c r="E273" s="834" t="s">
        <v>1222</v>
      </c>
      <c r="F273" s="832" t="s">
        <v>1205</v>
      </c>
      <c r="G273" s="832" t="s">
        <v>1452</v>
      </c>
      <c r="H273" s="832" t="s">
        <v>621</v>
      </c>
      <c r="I273" s="832" t="s">
        <v>1756</v>
      </c>
      <c r="J273" s="832" t="s">
        <v>707</v>
      </c>
      <c r="K273" s="832" t="s">
        <v>1757</v>
      </c>
      <c r="L273" s="835">
        <v>100.1</v>
      </c>
      <c r="M273" s="835">
        <v>100.1</v>
      </c>
      <c r="N273" s="832">
        <v>1</v>
      </c>
      <c r="O273" s="836">
        <v>0.5</v>
      </c>
      <c r="P273" s="835">
        <v>100.1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12</v>
      </c>
      <c r="B274" s="832" t="s">
        <v>1204</v>
      </c>
      <c r="C274" s="832" t="s">
        <v>1210</v>
      </c>
      <c r="D274" s="833" t="s">
        <v>2733</v>
      </c>
      <c r="E274" s="834" t="s">
        <v>1222</v>
      </c>
      <c r="F274" s="832" t="s">
        <v>1205</v>
      </c>
      <c r="G274" s="832" t="s">
        <v>1452</v>
      </c>
      <c r="H274" s="832" t="s">
        <v>583</v>
      </c>
      <c r="I274" s="832" t="s">
        <v>1453</v>
      </c>
      <c r="J274" s="832" t="s">
        <v>1454</v>
      </c>
      <c r="K274" s="832" t="s">
        <v>1455</v>
      </c>
      <c r="L274" s="835">
        <v>333.68</v>
      </c>
      <c r="M274" s="835">
        <v>667.36</v>
      </c>
      <c r="N274" s="832">
        <v>2</v>
      </c>
      <c r="O274" s="836">
        <v>1.5</v>
      </c>
      <c r="P274" s="835">
        <v>333.68</v>
      </c>
      <c r="Q274" s="837">
        <v>0.5</v>
      </c>
      <c r="R274" s="832">
        <v>1</v>
      </c>
      <c r="S274" s="837">
        <v>0.5</v>
      </c>
      <c r="T274" s="836">
        <v>1</v>
      </c>
      <c r="U274" s="838">
        <v>0.66666666666666663</v>
      </c>
    </row>
    <row r="275" spans="1:21" ht="14.4" customHeight="1" x14ac:dyDescent="0.3">
      <c r="A275" s="831">
        <v>12</v>
      </c>
      <c r="B275" s="832" t="s">
        <v>1204</v>
      </c>
      <c r="C275" s="832" t="s">
        <v>1210</v>
      </c>
      <c r="D275" s="833" t="s">
        <v>2733</v>
      </c>
      <c r="E275" s="834" t="s">
        <v>1222</v>
      </c>
      <c r="F275" s="832" t="s">
        <v>1205</v>
      </c>
      <c r="G275" s="832" t="s">
        <v>1452</v>
      </c>
      <c r="H275" s="832" t="s">
        <v>583</v>
      </c>
      <c r="I275" s="832" t="s">
        <v>1758</v>
      </c>
      <c r="J275" s="832" t="s">
        <v>1454</v>
      </c>
      <c r="K275" s="832" t="s">
        <v>1759</v>
      </c>
      <c r="L275" s="835">
        <v>100.1</v>
      </c>
      <c r="M275" s="835">
        <v>100.1</v>
      </c>
      <c r="N275" s="832">
        <v>1</v>
      </c>
      <c r="O275" s="836">
        <v>0.5</v>
      </c>
      <c r="P275" s="835">
        <v>100.1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12</v>
      </c>
      <c r="B276" s="832" t="s">
        <v>1204</v>
      </c>
      <c r="C276" s="832" t="s">
        <v>1210</v>
      </c>
      <c r="D276" s="833" t="s">
        <v>2733</v>
      </c>
      <c r="E276" s="834" t="s">
        <v>1222</v>
      </c>
      <c r="F276" s="832" t="s">
        <v>1205</v>
      </c>
      <c r="G276" s="832" t="s">
        <v>1452</v>
      </c>
      <c r="H276" s="832" t="s">
        <v>621</v>
      </c>
      <c r="I276" s="832" t="s">
        <v>1093</v>
      </c>
      <c r="J276" s="832" t="s">
        <v>707</v>
      </c>
      <c r="K276" s="832" t="s">
        <v>1094</v>
      </c>
      <c r="L276" s="835">
        <v>300.31</v>
      </c>
      <c r="M276" s="835">
        <v>4204.34</v>
      </c>
      <c r="N276" s="832">
        <v>14</v>
      </c>
      <c r="O276" s="836">
        <v>14</v>
      </c>
      <c r="P276" s="835">
        <v>3603.72</v>
      </c>
      <c r="Q276" s="837">
        <v>0.8571428571428571</v>
      </c>
      <c r="R276" s="832">
        <v>12</v>
      </c>
      <c r="S276" s="837">
        <v>0.8571428571428571</v>
      </c>
      <c r="T276" s="836">
        <v>12</v>
      </c>
      <c r="U276" s="838">
        <v>0.8571428571428571</v>
      </c>
    </row>
    <row r="277" spans="1:21" ht="14.4" customHeight="1" x14ac:dyDescent="0.3">
      <c r="A277" s="831">
        <v>12</v>
      </c>
      <c r="B277" s="832" t="s">
        <v>1204</v>
      </c>
      <c r="C277" s="832" t="s">
        <v>1210</v>
      </c>
      <c r="D277" s="833" t="s">
        <v>2733</v>
      </c>
      <c r="E277" s="834" t="s">
        <v>1222</v>
      </c>
      <c r="F277" s="832" t="s">
        <v>1205</v>
      </c>
      <c r="G277" s="832" t="s">
        <v>1452</v>
      </c>
      <c r="H277" s="832" t="s">
        <v>621</v>
      </c>
      <c r="I277" s="832" t="s">
        <v>1628</v>
      </c>
      <c r="J277" s="832" t="s">
        <v>707</v>
      </c>
      <c r="K277" s="832" t="s">
        <v>1629</v>
      </c>
      <c r="L277" s="835">
        <v>333.68</v>
      </c>
      <c r="M277" s="835">
        <v>333.68</v>
      </c>
      <c r="N277" s="832">
        <v>1</v>
      </c>
      <c r="O277" s="836">
        <v>1</v>
      </c>
      <c r="P277" s="835">
        <v>333.68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12</v>
      </c>
      <c r="B278" s="832" t="s">
        <v>1204</v>
      </c>
      <c r="C278" s="832" t="s">
        <v>1210</v>
      </c>
      <c r="D278" s="833" t="s">
        <v>2733</v>
      </c>
      <c r="E278" s="834" t="s">
        <v>1222</v>
      </c>
      <c r="F278" s="832" t="s">
        <v>1205</v>
      </c>
      <c r="G278" s="832" t="s">
        <v>1452</v>
      </c>
      <c r="H278" s="832" t="s">
        <v>583</v>
      </c>
      <c r="I278" s="832" t="s">
        <v>1760</v>
      </c>
      <c r="J278" s="832" t="s">
        <v>1761</v>
      </c>
      <c r="K278" s="832" t="s">
        <v>1629</v>
      </c>
      <c r="L278" s="835">
        <v>333.68</v>
      </c>
      <c r="M278" s="835">
        <v>333.68</v>
      </c>
      <c r="N278" s="832">
        <v>1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12</v>
      </c>
      <c r="B279" s="832" t="s">
        <v>1204</v>
      </c>
      <c r="C279" s="832" t="s">
        <v>1210</v>
      </c>
      <c r="D279" s="833" t="s">
        <v>2733</v>
      </c>
      <c r="E279" s="834" t="s">
        <v>1222</v>
      </c>
      <c r="F279" s="832" t="s">
        <v>1205</v>
      </c>
      <c r="G279" s="832" t="s">
        <v>1632</v>
      </c>
      <c r="H279" s="832" t="s">
        <v>583</v>
      </c>
      <c r="I279" s="832" t="s">
        <v>1633</v>
      </c>
      <c r="J279" s="832" t="s">
        <v>1634</v>
      </c>
      <c r="K279" s="832" t="s">
        <v>1635</v>
      </c>
      <c r="L279" s="835">
        <v>1514.87</v>
      </c>
      <c r="M279" s="835">
        <v>13633.829999999998</v>
      </c>
      <c r="N279" s="832">
        <v>9</v>
      </c>
      <c r="O279" s="836">
        <v>9</v>
      </c>
      <c r="P279" s="835">
        <v>13633.829999999998</v>
      </c>
      <c r="Q279" s="837">
        <v>1</v>
      </c>
      <c r="R279" s="832">
        <v>9</v>
      </c>
      <c r="S279" s="837">
        <v>1</v>
      </c>
      <c r="T279" s="836">
        <v>9</v>
      </c>
      <c r="U279" s="838">
        <v>1</v>
      </c>
    </row>
    <row r="280" spans="1:21" ht="14.4" customHeight="1" x14ac:dyDescent="0.3">
      <c r="A280" s="831">
        <v>12</v>
      </c>
      <c r="B280" s="832" t="s">
        <v>1204</v>
      </c>
      <c r="C280" s="832" t="s">
        <v>1210</v>
      </c>
      <c r="D280" s="833" t="s">
        <v>2733</v>
      </c>
      <c r="E280" s="834" t="s">
        <v>1222</v>
      </c>
      <c r="F280" s="832" t="s">
        <v>1205</v>
      </c>
      <c r="G280" s="832" t="s">
        <v>1762</v>
      </c>
      <c r="H280" s="832" t="s">
        <v>583</v>
      </c>
      <c r="I280" s="832" t="s">
        <v>1763</v>
      </c>
      <c r="J280" s="832" t="s">
        <v>1764</v>
      </c>
      <c r="K280" s="832" t="s">
        <v>1765</v>
      </c>
      <c r="L280" s="835">
        <v>25.12</v>
      </c>
      <c r="M280" s="835">
        <v>75.36</v>
      </c>
      <c r="N280" s="832">
        <v>3</v>
      </c>
      <c r="O280" s="836">
        <v>1.5</v>
      </c>
      <c r="P280" s="835">
        <v>75.36</v>
      </c>
      <c r="Q280" s="837">
        <v>1</v>
      </c>
      <c r="R280" s="832">
        <v>3</v>
      </c>
      <c r="S280" s="837">
        <v>1</v>
      </c>
      <c r="T280" s="836">
        <v>1.5</v>
      </c>
      <c r="U280" s="838">
        <v>1</v>
      </c>
    </row>
    <row r="281" spans="1:21" ht="14.4" customHeight="1" x14ac:dyDescent="0.3">
      <c r="A281" s="831">
        <v>12</v>
      </c>
      <c r="B281" s="832" t="s">
        <v>1204</v>
      </c>
      <c r="C281" s="832" t="s">
        <v>1210</v>
      </c>
      <c r="D281" s="833" t="s">
        <v>2733</v>
      </c>
      <c r="E281" s="834" t="s">
        <v>1222</v>
      </c>
      <c r="F281" s="832" t="s">
        <v>1205</v>
      </c>
      <c r="G281" s="832" t="s">
        <v>1459</v>
      </c>
      <c r="H281" s="832" t="s">
        <v>583</v>
      </c>
      <c r="I281" s="832" t="s">
        <v>1766</v>
      </c>
      <c r="J281" s="832" t="s">
        <v>1461</v>
      </c>
      <c r="K281" s="832" t="s">
        <v>1767</v>
      </c>
      <c r="L281" s="835">
        <v>224.69</v>
      </c>
      <c r="M281" s="835">
        <v>224.69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12</v>
      </c>
      <c r="B282" s="832" t="s">
        <v>1204</v>
      </c>
      <c r="C282" s="832" t="s">
        <v>1210</v>
      </c>
      <c r="D282" s="833" t="s">
        <v>2733</v>
      </c>
      <c r="E282" s="834" t="s">
        <v>1222</v>
      </c>
      <c r="F282" s="832" t="s">
        <v>1205</v>
      </c>
      <c r="G282" s="832" t="s">
        <v>1465</v>
      </c>
      <c r="H282" s="832" t="s">
        <v>583</v>
      </c>
      <c r="I282" s="832" t="s">
        <v>1466</v>
      </c>
      <c r="J282" s="832" t="s">
        <v>1467</v>
      </c>
      <c r="K282" s="832" t="s">
        <v>1468</v>
      </c>
      <c r="L282" s="835">
        <v>1388.93</v>
      </c>
      <c r="M282" s="835">
        <v>4166.79</v>
      </c>
      <c r="N282" s="832">
        <v>3</v>
      </c>
      <c r="O282" s="836">
        <v>3</v>
      </c>
      <c r="P282" s="835">
        <v>4166.79</v>
      </c>
      <c r="Q282" s="837">
        <v>1</v>
      </c>
      <c r="R282" s="832">
        <v>3</v>
      </c>
      <c r="S282" s="837">
        <v>1</v>
      </c>
      <c r="T282" s="836">
        <v>3</v>
      </c>
      <c r="U282" s="838">
        <v>1</v>
      </c>
    </row>
    <row r="283" spans="1:21" ht="14.4" customHeight="1" x14ac:dyDescent="0.3">
      <c r="A283" s="831">
        <v>12</v>
      </c>
      <c r="B283" s="832" t="s">
        <v>1204</v>
      </c>
      <c r="C283" s="832" t="s">
        <v>1210</v>
      </c>
      <c r="D283" s="833" t="s">
        <v>2733</v>
      </c>
      <c r="E283" s="834" t="s">
        <v>1222</v>
      </c>
      <c r="F283" s="832" t="s">
        <v>1205</v>
      </c>
      <c r="G283" s="832" t="s">
        <v>1469</v>
      </c>
      <c r="H283" s="832" t="s">
        <v>583</v>
      </c>
      <c r="I283" s="832" t="s">
        <v>1470</v>
      </c>
      <c r="J283" s="832" t="s">
        <v>1471</v>
      </c>
      <c r="K283" s="832" t="s">
        <v>1472</v>
      </c>
      <c r="L283" s="835">
        <v>1546.98</v>
      </c>
      <c r="M283" s="835">
        <v>13922.82</v>
      </c>
      <c r="N283" s="832">
        <v>9</v>
      </c>
      <c r="O283" s="836">
        <v>9</v>
      </c>
      <c r="P283" s="835">
        <v>10828.859999999999</v>
      </c>
      <c r="Q283" s="837">
        <v>0.77777777777777768</v>
      </c>
      <c r="R283" s="832">
        <v>7</v>
      </c>
      <c r="S283" s="837">
        <v>0.77777777777777779</v>
      </c>
      <c r="T283" s="836">
        <v>7</v>
      </c>
      <c r="U283" s="838">
        <v>0.77777777777777779</v>
      </c>
    </row>
    <row r="284" spans="1:21" ht="14.4" customHeight="1" x14ac:dyDescent="0.3">
      <c r="A284" s="831">
        <v>12</v>
      </c>
      <c r="B284" s="832" t="s">
        <v>1204</v>
      </c>
      <c r="C284" s="832" t="s">
        <v>1210</v>
      </c>
      <c r="D284" s="833" t="s">
        <v>2733</v>
      </c>
      <c r="E284" s="834" t="s">
        <v>1222</v>
      </c>
      <c r="F284" s="832" t="s">
        <v>1205</v>
      </c>
      <c r="G284" s="832" t="s">
        <v>1477</v>
      </c>
      <c r="H284" s="832" t="s">
        <v>583</v>
      </c>
      <c r="I284" s="832" t="s">
        <v>1478</v>
      </c>
      <c r="J284" s="832" t="s">
        <v>1479</v>
      </c>
      <c r="K284" s="832" t="s">
        <v>1480</v>
      </c>
      <c r="L284" s="835">
        <v>0</v>
      </c>
      <c r="M284" s="835">
        <v>0</v>
      </c>
      <c r="N284" s="832">
        <v>4</v>
      </c>
      <c r="O284" s="836">
        <v>4</v>
      </c>
      <c r="P284" s="835">
        <v>0</v>
      </c>
      <c r="Q284" s="837"/>
      <c r="R284" s="832">
        <v>4</v>
      </c>
      <c r="S284" s="837">
        <v>1</v>
      </c>
      <c r="T284" s="836">
        <v>4</v>
      </c>
      <c r="U284" s="838">
        <v>1</v>
      </c>
    </row>
    <row r="285" spans="1:21" ht="14.4" customHeight="1" x14ac:dyDescent="0.3">
      <c r="A285" s="831">
        <v>12</v>
      </c>
      <c r="B285" s="832" t="s">
        <v>1204</v>
      </c>
      <c r="C285" s="832" t="s">
        <v>1210</v>
      </c>
      <c r="D285" s="833" t="s">
        <v>2733</v>
      </c>
      <c r="E285" s="834" t="s">
        <v>1222</v>
      </c>
      <c r="F285" s="832" t="s">
        <v>1205</v>
      </c>
      <c r="G285" s="832" t="s">
        <v>1481</v>
      </c>
      <c r="H285" s="832" t="s">
        <v>583</v>
      </c>
      <c r="I285" s="832" t="s">
        <v>1485</v>
      </c>
      <c r="J285" s="832" t="s">
        <v>1483</v>
      </c>
      <c r="K285" s="832" t="s">
        <v>1486</v>
      </c>
      <c r="L285" s="835">
        <v>1674.38</v>
      </c>
      <c r="M285" s="835">
        <v>1674.38</v>
      </c>
      <c r="N285" s="832">
        <v>1</v>
      </c>
      <c r="O285" s="836">
        <v>0.5</v>
      </c>
      <c r="P285" s="835">
        <v>1674.38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12</v>
      </c>
      <c r="B286" s="832" t="s">
        <v>1204</v>
      </c>
      <c r="C286" s="832" t="s">
        <v>1210</v>
      </c>
      <c r="D286" s="833" t="s">
        <v>2733</v>
      </c>
      <c r="E286" s="834" t="s">
        <v>1222</v>
      </c>
      <c r="F286" s="832" t="s">
        <v>1205</v>
      </c>
      <c r="G286" s="832" t="s">
        <v>1481</v>
      </c>
      <c r="H286" s="832" t="s">
        <v>583</v>
      </c>
      <c r="I286" s="832" t="s">
        <v>1659</v>
      </c>
      <c r="J286" s="832" t="s">
        <v>1483</v>
      </c>
      <c r="K286" s="832" t="s">
        <v>1660</v>
      </c>
      <c r="L286" s="835">
        <v>239.19</v>
      </c>
      <c r="M286" s="835">
        <v>239.19</v>
      </c>
      <c r="N286" s="832">
        <v>1</v>
      </c>
      <c r="O286" s="836">
        <v>0.5</v>
      </c>
      <c r="P286" s="835">
        <v>239.19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" customHeight="1" x14ac:dyDescent="0.3">
      <c r="A287" s="831">
        <v>12</v>
      </c>
      <c r="B287" s="832" t="s">
        <v>1204</v>
      </c>
      <c r="C287" s="832" t="s">
        <v>1210</v>
      </c>
      <c r="D287" s="833" t="s">
        <v>2733</v>
      </c>
      <c r="E287" s="834" t="s">
        <v>1222</v>
      </c>
      <c r="F287" s="832" t="s">
        <v>1205</v>
      </c>
      <c r="G287" s="832" t="s">
        <v>1254</v>
      </c>
      <c r="H287" s="832" t="s">
        <v>621</v>
      </c>
      <c r="I287" s="832" t="s">
        <v>1110</v>
      </c>
      <c r="J287" s="832" t="s">
        <v>903</v>
      </c>
      <c r="K287" s="832" t="s">
        <v>1111</v>
      </c>
      <c r="L287" s="835">
        <v>154.36000000000001</v>
      </c>
      <c r="M287" s="835">
        <v>154.36000000000001</v>
      </c>
      <c r="N287" s="832">
        <v>1</v>
      </c>
      <c r="O287" s="836">
        <v>1</v>
      </c>
      <c r="P287" s="835">
        <v>154.36000000000001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12</v>
      </c>
      <c r="B288" s="832" t="s">
        <v>1204</v>
      </c>
      <c r="C288" s="832" t="s">
        <v>1210</v>
      </c>
      <c r="D288" s="833" t="s">
        <v>2733</v>
      </c>
      <c r="E288" s="834" t="s">
        <v>1222</v>
      </c>
      <c r="F288" s="832" t="s">
        <v>1205</v>
      </c>
      <c r="G288" s="832" t="s">
        <v>1254</v>
      </c>
      <c r="H288" s="832" t="s">
        <v>621</v>
      </c>
      <c r="I288" s="832" t="s">
        <v>1112</v>
      </c>
      <c r="J288" s="832" t="s">
        <v>1113</v>
      </c>
      <c r="K288" s="832" t="s">
        <v>1114</v>
      </c>
      <c r="L288" s="835">
        <v>149.52000000000001</v>
      </c>
      <c r="M288" s="835">
        <v>299.04000000000002</v>
      </c>
      <c r="N288" s="832">
        <v>2</v>
      </c>
      <c r="O288" s="836">
        <v>1</v>
      </c>
      <c r="P288" s="835">
        <v>299.04000000000002</v>
      </c>
      <c r="Q288" s="837">
        <v>1</v>
      </c>
      <c r="R288" s="832">
        <v>2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12</v>
      </c>
      <c r="B289" s="832" t="s">
        <v>1204</v>
      </c>
      <c r="C289" s="832" t="s">
        <v>1210</v>
      </c>
      <c r="D289" s="833" t="s">
        <v>2733</v>
      </c>
      <c r="E289" s="834" t="s">
        <v>1222</v>
      </c>
      <c r="F289" s="832" t="s">
        <v>1205</v>
      </c>
      <c r="G289" s="832" t="s">
        <v>1768</v>
      </c>
      <c r="H289" s="832" t="s">
        <v>583</v>
      </c>
      <c r="I289" s="832" t="s">
        <v>1769</v>
      </c>
      <c r="J289" s="832" t="s">
        <v>1770</v>
      </c>
      <c r="K289" s="832" t="s">
        <v>1771</v>
      </c>
      <c r="L289" s="835">
        <v>0</v>
      </c>
      <c r="M289" s="835">
        <v>0</v>
      </c>
      <c r="N289" s="832">
        <v>1</v>
      </c>
      <c r="O289" s="836">
        <v>0.5</v>
      </c>
      <c r="P289" s="835">
        <v>0</v>
      </c>
      <c r="Q289" s="837"/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12</v>
      </c>
      <c r="B290" s="832" t="s">
        <v>1204</v>
      </c>
      <c r="C290" s="832" t="s">
        <v>1210</v>
      </c>
      <c r="D290" s="833" t="s">
        <v>2733</v>
      </c>
      <c r="E290" s="834" t="s">
        <v>1222</v>
      </c>
      <c r="F290" s="832" t="s">
        <v>1205</v>
      </c>
      <c r="G290" s="832" t="s">
        <v>1772</v>
      </c>
      <c r="H290" s="832" t="s">
        <v>621</v>
      </c>
      <c r="I290" s="832" t="s">
        <v>1773</v>
      </c>
      <c r="J290" s="832" t="s">
        <v>1774</v>
      </c>
      <c r="K290" s="832" t="s">
        <v>1775</v>
      </c>
      <c r="L290" s="835">
        <v>84.18</v>
      </c>
      <c r="M290" s="835">
        <v>84.18</v>
      </c>
      <c r="N290" s="832">
        <v>1</v>
      </c>
      <c r="O290" s="836">
        <v>1</v>
      </c>
      <c r="P290" s="835">
        <v>84.18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12</v>
      </c>
      <c r="B291" s="832" t="s">
        <v>1204</v>
      </c>
      <c r="C291" s="832" t="s">
        <v>1210</v>
      </c>
      <c r="D291" s="833" t="s">
        <v>2733</v>
      </c>
      <c r="E291" s="834" t="s">
        <v>1222</v>
      </c>
      <c r="F291" s="832" t="s">
        <v>1206</v>
      </c>
      <c r="G291" s="832" t="s">
        <v>1661</v>
      </c>
      <c r="H291" s="832" t="s">
        <v>583</v>
      </c>
      <c r="I291" s="832" t="s">
        <v>1776</v>
      </c>
      <c r="J291" s="832" t="s">
        <v>1663</v>
      </c>
      <c r="K291" s="832"/>
      <c r="L291" s="835">
        <v>0</v>
      </c>
      <c r="M291" s="835">
        <v>0</v>
      </c>
      <c r="N291" s="832">
        <v>2</v>
      </c>
      <c r="O291" s="836">
        <v>2</v>
      </c>
      <c r="P291" s="835">
        <v>0</v>
      </c>
      <c r="Q291" s="837"/>
      <c r="R291" s="832">
        <v>2</v>
      </c>
      <c r="S291" s="837">
        <v>1</v>
      </c>
      <c r="T291" s="836">
        <v>2</v>
      </c>
      <c r="U291" s="838">
        <v>1</v>
      </c>
    </row>
    <row r="292" spans="1:21" ht="14.4" customHeight="1" x14ac:dyDescent="0.3">
      <c r="A292" s="831">
        <v>12</v>
      </c>
      <c r="B292" s="832" t="s">
        <v>1204</v>
      </c>
      <c r="C292" s="832" t="s">
        <v>1210</v>
      </c>
      <c r="D292" s="833" t="s">
        <v>2733</v>
      </c>
      <c r="E292" s="834" t="s">
        <v>1222</v>
      </c>
      <c r="F292" s="832" t="s">
        <v>1206</v>
      </c>
      <c r="G292" s="832" t="s">
        <v>1661</v>
      </c>
      <c r="H292" s="832" t="s">
        <v>583</v>
      </c>
      <c r="I292" s="832" t="s">
        <v>1777</v>
      </c>
      <c r="J292" s="832" t="s">
        <v>1663</v>
      </c>
      <c r="K292" s="832"/>
      <c r="L292" s="835">
        <v>0</v>
      </c>
      <c r="M292" s="835">
        <v>0</v>
      </c>
      <c r="N292" s="832">
        <v>1</v>
      </c>
      <c r="O292" s="836">
        <v>1</v>
      </c>
      <c r="P292" s="835">
        <v>0</v>
      </c>
      <c r="Q292" s="837"/>
      <c r="R292" s="832">
        <v>1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12</v>
      </c>
      <c r="B293" s="832" t="s">
        <v>1204</v>
      </c>
      <c r="C293" s="832" t="s">
        <v>1210</v>
      </c>
      <c r="D293" s="833" t="s">
        <v>2733</v>
      </c>
      <c r="E293" s="834" t="s">
        <v>1222</v>
      </c>
      <c r="F293" s="832" t="s">
        <v>1206</v>
      </c>
      <c r="G293" s="832" t="s">
        <v>1661</v>
      </c>
      <c r="H293" s="832" t="s">
        <v>583</v>
      </c>
      <c r="I293" s="832" t="s">
        <v>1662</v>
      </c>
      <c r="J293" s="832" t="s">
        <v>1663</v>
      </c>
      <c r="K293" s="832"/>
      <c r="L293" s="835">
        <v>0</v>
      </c>
      <c r="M293" s="835">
        <v>0</v>
      </c>
      <c r="N293" s="832">
        <v>1</v>
      </c>
      <c r="O293" s="836">
        <v>1</v>
      </c>
      <c r="P293" s="835"/>
      <c r="Q293" s="837"/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12</v>
      </c>
      <c r="B294" s="832" t="s">
        <v>1204</v>
      </c>
      <c r="C294" s="832" t="s">
        <v>1210</v>
      </c>
      <c r="D294" s="833" t="s">
        <v>2733</v>
      </c>
      <c r="E294" s="834" t="s">
        <v>1222</v>
      </c>
      <c r="F294" s="832" t="s">
        <v>1207</v>
      </c>
      <c r="G294" s="832" t="s">
        <v>1489</v>
      </c>
      <c r="H294" s="832" t="s">
        <v>583</v>
      </c>
      <c r="I294" s="832" t="s">
        <v>1778</v>
      </c>
      <c r="J294" s="832" t="s">
        <v>1779</v>
      </c>
      <c r="K294" s="832" t="s">
        <v>1780</v>
      </c>
      <c r="L294" s="835">
        <v>625.5</v>
      </c>
      <c r="M294" s="835">
        <v>5629.5</v>
      </c>
      <c r="N294" s="832">
        <v>9</v>
      </c>
      <c r="O294" s="836">
        <v>1</v>
      </c>
      <c r="P294" s="835">
        <v>5629.5</v>
      </c>
      <c r="Q294" s="837">
        <v>1</v>
      </c>
      <c r="R294" s="832">
        <v>9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12</v>
      </c>
      <c r="B295" s="832" t="s">
        <v>1204</v>
      </c>
      <c r="C295" s="832" t="s">
        <v>1210</v>
      </c>
      <c r="D295" s="833" t="s">
        <v>2733</v>
      </c>
      <c r="E295" s="834" t="s">
        <v>1222</v>
      </c>
      <c r="F295" s="832" t="s">
        <v>1207</v>
      </c>
      <c r="G295" s="832" t="s">
        <v>1781</v>
      </c>
      <c r="H295" s="832" t="s">
        <v>583</v>
      </c>
      <c r="I295" s="832" t="s">
        <v>1782</v>
      </c>
      <c r="J295" s="832" t="s">
        <v>1783</v>
      </c>
      <c r="K295" s="832" t="s">
        <v>1784</v>
      </c>
      <c r="L295" s="835">
        <v>410</v>
      </c>
      <c r="M295" s="835">
        <v>410</v>
      </c>
      <c r="N295" s="832">
        <v>1</v>
      </c>
      <c r="O295" s="836">
        <v>1</v>
      </c>
      <c r="P295" s="835">
        <v>410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12</v>
      </c>
      <c r="B296" s="832" t="s">
        <v>1204</v>
      </c>
      <c r="C296" s="832" t="s">
        <v>1210</v>
      </c>
      <c r="D296" s="833" t="s">
        <v>2733</v>
      </c>
      <c r="E296" s="834" t="s">
        <v>1222</v>
      </c>
      <c r="F296" s="832" t="s">
        <v>1207</v>
      </c>
      <c r="G296" s="832" t="s">
        <v>1785</v>
      </c>
      <c r="H296" s="832" t="s">
        <v>583</v>
      </c>
      <c r="I296" s="832" t="s">
        <v>1786</v>
      </c>
      <c r="J296" s="832" t="s">
        <v>1787</v>
      </c>
      <c r="K296" s="832" t="s">
        <v>1788</v>
      </c>
      <c r="L296" s="835">
        <v>378.48</v>
      </c>
      <c r="M296" s="835">
        <v>378.48</v>
      </c>
      <c r="N296" s="832">
        <v>1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12</v>
      </c>
      <c r="B297" s="832" t="s">
        <v>1204</v>
      </c>
      <c r="C297" s="832" t="s">
        <v>1210</v>
      </c>
      <c r="D297" s="833" t="s">
        <v>2733</v>
      </c>
      <c r="E297" s="834" t="s">
        <v>1222</v>
      </c>
      <c r="F297" s="832" t="s">
        <v>1207</v>
      </c>
      <c r="G297" s="832" t="s">
        <v>1250</v>
      </c>
      <c r="H297" s="832" t="s">
        <v>583</v>
      </c>
      <c r="I297" s="832" t="s">
        <v>1503</v>
      </c>
      <c r="J297" s="832" t="s">
        <v>1504</v>
      </c>
      <c r="K297" s="832" t="s">
        <v>1505</v>
      </c>
      <c r="L297" s="835">
        <v>99.99</v>
      </c>
      <c r="M297" s="835">
        <v>1199.8799999999999</v>
      </c>
      <c r="N297" s="832">
        <v>12</v>
      </c>
      <c r="O297" s="836">
        <v>1</v>
      </c>
      <c r="P297" s="835">
        <v>1199.8799999999999</v>
      </c>
      <c r="Q297" s="837">
        <v>1</v>
      </c>
      <c r="R297" s="832">
        <v>12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12</v>
      </c>
      <c r="B298" s="832" t="s">
        <v>1204</v>
      </c>
      <c r="C298" s="832" t="s">
        <v>1210</v>
      </c>
      <c r="D298" s="833" t="s">
        <v>2733</v>
      </c>
      <c r="E298" s="834" t="s">
        <v>1222</v>
      </c>
      <c r="F298" s="832" t="s">
        <v>1207</v>
      </c>
      <c r="G298" s="832" t="s">
        <v>1250</v>
      </c>
      <c r="H298" s="832" t="s">
        <v>583</v>
      </c>
      <c r="I298" s="832" t="s">
        <v>1339</v>
      </c>
      <c r="J298" s="832" t="s">
        <v>1340</v>
      </c>
      <c r="K298" s="832" t="s">
        <v>1341</v>
      </c>
      <c r="L298" s="835">
        <v>48.75</v>
      </c>
      <c r="M298" s="835">
        <v>48.75</v>
      </c>
      <c r="N298" s="832">
        <v>1</v>
      </c>
      <c r="O298" s="836">
        <v>1</v>
      </c>
      <c r="P298" s="835">
        <v>48.75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12</v>
      </c>
      <c r="B299" s="832" t="s">
        <v>1204</v>
      </c>
      <c r="C299" s="832" t="s">
        <v>1210</v>
      </c>
      <c r="D299" s="833" t="s">
        <v>2733</v>
      </c>
      <c r="E299" s="834" t="s">
        <v>1222</v>
      </c>
      <c r="F299" s="832" t="s">
        <v>1207</v>
      </c>
      <c r="G299" s="832" t="s">
        <v>1250</v>
      </c>
      <c r="H299" s="832" t="s">
        <v>583</v>
      </c>
      <c r="I299" s="832" t="s">
        <v>1789</v>
      </c>
      <c r="J299" s="832" t="s">
        <v>1790</v>
      </c>
      <c r="K299" s="832" t="s">
        <v>1791</v>
      </c>
      <c r="L299" s="835">
        <v>420</v>
      </c>
      <c r="M299" s="835">
        <v>840</v>
      </c>
      <c r="N299" s="832">
        <v>2</v>
      </c>
      <c r="O299" s="836">
        <v>1</v>
      </c>
      <c r="P299" s="835">
        <v>840</v>
      </c>
      <c r="Q299" s="837">
        <v>1</v>
      </c>
      <c r="R299" s="832">
        <v>2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12</v>
      </c>
      <c r="B300" s="832" t="s">
        <v>1204</v>
      </c>
      <c r="C300" s="832" t="s">
        <v>1210</v>
      </c>
      <c r="D300" s="833" t="s">
        <v>2733</v>
      </c>
      <c r="E300" s="834" t="s">
        <v>1222</v>
      </c>
      <c r="F300" s="832" t="s">
        <v>1207</v>
      </c>
      <c r="G300" s="832" t="s">
        <v>1250</v>
      </c>
      <c r="H300" s="832" t="s">
        <v>583</v>
      </c>
      <c r="I300" s="832" t="s">
        <v>1506</v>
      </c>
      <c r="J300" s="832" t="s">
        <v>1507</v>
      </c>
      <c r="K300" s="832" t="s">
        <v>1508</v>
      </c>
      <c r="L300" s="835">
        <v>500</v>
      </c>
      <c r="M300" s="835">
        <v>500</v>
      </c>
      <c r="N300" s="832">
        <v>1</v>
      </c>
      <c r="O300" s="836">
        <v>1</v>
      </c>
      <c r="P300" s="835">
        <v>500</v>
      </c>
      <c r="Q300" s="837">
        <v>1</v>
      </c>
      <c r="R300" s="832">
        <v>1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12</v>
      </c>
      <c r="B301" s="832" t="s">
        <v>1204</v>
      </c>
      <c r="C301" s="832" t="s">
        <v>1210</v>
      </c>
      <c r="D301" s="833" t="s">
        <v>2733</v>
      </c>
      <c r="E301" s="834" t="s">
        <v>1222</v>
      </c>
      <c r="F301" s="832" t="s">
        <v>1207</v>
      </c>
      <c r="G301" s="832" t="s">
        <v>1250</v>
      </c>
      <c r="H301" s="832" t="s">
        <v>583</v>
      </c>
      <c r="I301" s="832" t="s">
        <v>1251</v>
      </c>
      <c r="J301" s="832" t="s">
        <v>1252</v>
      </c>
      <c r="K301" s="832" t="s">
        <v>1253</v>
      </c>
      <c r="L301" s="835">
        <v>190</v>
      </c>
      <c r="M301" s="835">
        <v>1330</v>
      </c>
      <c r="N301" s="832">
        <v>7</v>
      </c>
      <c r="O301" s="836">
        <v>1</v>
      </c>
      <c r="P301" s="835">
        <v>1330</v>
      </c>
      <c r="Q301" s="837">
        <v>1</v>
      </c>
      <c r="R301" s="832">
        <v>7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12</v>
      </c>
      <c r="B302" s="832" t="s">
        <v>1204</v>
      </c>
      <c r="C302" s="832" t="s">
        <v>1210</v>
      </c>
      <c r="D302" s="833" t="s">
        <v>2733</v>
      </c>
      <c r="E302" s="834" t="s">
        <v>1222</v>
      </c>
      <c r="F302" s="832" t="s">
        <v>1207</v>
      </c>
      <c r="G302" s="832" t="s">
        <v>1250</v>
      </c>
      <c r="H302" s="832" t="s">
        <v>583</v>
      </c>
      <c r="I302" s="832" t="s">
        <v>1792</v>
      </c>
      <c r="J302" s="832" t="s">
        <v>1793</v>
      </c>
      <c r="K302" s="832" t="s">
        <v>1794</v>
      </c>
      <c r="L302" s="835">
        <v>16.940000000000001</v>
      </c>
      <c r="M302" s="835">
        <v>508.20000000000005</v>
      </c>
      <c r="N302" s="832">
        <v>30</v>
      </c>
      <c r="O302" s="836">
        <v>1</v>
      </c>
      <c r="P302" s="835">
        <v>508.20000000000005</v>
      </c>
      <c r="Q302" s="837">
        <v>1</v>
      </c>
      <c r="R302" s="832">
        <v>30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12</v>
      </c>
      <c r="B303" s="832" t="s">
        <v>1204</v>
      </c>
      <c r="C303" s="832" t="s">
        <v>1210</v>
      </c>
      <c r="D303" s="833" t="s">
        <v>2733</v>
      </c>
      <c r="E303" s="834" t="s">
        <v>1222</v>
      </c>
      <c r="F303" s="832" t="s">
        <v>1207</v>
      </c>
      <c r="G303" s="832" t="s">
        <v>1250</v>
      </c>
      <c r="H303" s="832" t="s">
        <v>583</v>
      </c>
      <c r="I303" s="832" t="s">
        <v>1795</v>
      </c>
      <c r="J303" s="832" t="s">
        <v>1796</v>
      </c>
      <c r="K303" s="832" t="s">
        <v>1797</v>
      </c>
      <c r="L303" s="835">
        <v>89.99</v>
      </c>
      <c r="M303" s="835">
        <v>1349.85</v>
      </c>
      <c r="N303" s="832">
        <v>15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12</v>
      </c>
      <c r="B304" s="832" t="s">
        <v>1204</v>
      </c>
      <c r="C304" s="832" t="s">
        <v>1210</v>
      </c>
      <c r="D304" s="833" t="s">
        <v>2733</v>
      </c>
      <c r="E304" s="834" t="s">
        <v>1222</v>
      </c>
      <c r="F304" s="832" t="s">
        <v>1207</v>
      </c>
      <c r="G304" s="832" t="s">
        <v>1547</v>
      </c>
      <c r="H304" s="832" t="s">
        <v>583</v>
      </c>
      <c r="I304" s="832" t="s">
        <v>1667</v>
      </c>
      <c r="J304" s="832" t="s">
        <v>1552</v>
      </c>
      <c r="K304" s="832" t="s">
        <v>1668</v>
      </c>
      <c r="L304" s="835">
        <v>1500</v>
      </c>
      <c r="M304" s="835">
        <v>22500</v>
      </c>
      <c r="N304" s="832">
        <v>15</v>
      </c>
      <c r="O304" s="836">
        <v>1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12</v>
      </c>
      <c r="B305" s="832" t="s">
        <v>1204</v>
      </c>
      <c r="C305" s="832" t="s">
        <v>1210</v>
      </c>
      <c r="D305" s="833" t="s">
        <v>2733</v>
      </c>
      <c r="E305" s="834" t="s">
        <v>1222</v>
      </c>
      <c r="F305" s="832" t="s">
        <v>1207</v>
      </c>
      <c r="G305" s="832" t="s">
        <v>1547</v>
      </c>
      <c r="H305" s="832" t="s">
        <v>583</v>
      </c>
      <c r="I305" s="832" t="s">
        <v>1798</v>
      </c>
      <c r="J305" s="832" t="s">
        <v>1799</v>
      </c>
      <c r="K305" s="832" t="s">
        <v>1800</v>
      </c>
      <c r="L305" s="835">
        <v>1500</v>
      </c>
      <c r="M305" s="835">
        <v>13500</v>
      </c>
      <c r="N305" s="832">
        <v>9</v>
      </c>
      <c r="O305" s="836">
        <v>1</v>
      </c>
      <c r="P305" s="835">
        <v>13500</v>
      </c>
      <c r="Q305" s="837">
        <v>1</v>
      </c>
      <c r="R305" s="832">
        <v>9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12</v>
      </c>
      <c r="B306" s="832" t="s">
        <v>1204</v>
      </c>
      <c r="C306" s="832" t="s">
        <v>1210</v>
      </c>
      <c r="D306" s="833" t="s">
        <v>2733</v>
      </c>
      <c r="E306" s="834" t="s">
        <v>1222</v>
      </c>
      <c r="F306" s="832" t="s">
        <v>1207</v>
      </c>
      <c r="G306" s="832" t="s">
        <v>1547</v>
      </c>
      <c r="H306" s="832" t="s">
        <v>583</v>
      </c>
      <c r="I306" s="832" t="s">
        <v>1801</v>
      </c>
      <c r="J306" s="832" t="s">
        <v>1802</v>
      </c>
      <c r="K306" s="832" t="s">
        <v>1803</v>
      </c>
      <c r="L306" s="835">
        <v>9.0399999999999991</v>
      </c>
      <c r="M306" s="835">
        <v>27.119999999999997</v>
      </c>
      <c r="N306" s="832">
        <v>3</v>
      </c>
      <c r="O306" s="836">
        <v>1</v>
      </c>
      <c r="P306" s="835">
        <v>27.119999999999997</v>
      </c>
      <c r="Q306" s="837">
        <v>1</v>
      </c>
      <c r="R306" s="832">
        <v>3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12</v>
      </c>
      <c r="B307" s="832" t="s">
        <v>1204</v>
      </c>
      <c r="C307" s="832" t="s">
        <v>1210</v>
      </c>
      <c r="D307" s="833" t="s">
        <v>2733</v>
      </c>
      <c r="E307" s="834" t="s">
        <v>1223</v>
      </c>
      <c r="F307" s="832" t="s">
        <v>1205</v>
      </c>
      <c r="G307" s="832" t="s">
        <v>1804</v>
      </c>
      <c r="H307" s="832" t="s">
        <v>621</v>
      </c>
      <c r="I307" s="832" t="s">
        <v>1805</v>
      </c>
      <c r="J307" s="832" t="s">
        <v>622</v>
      </c>
      <c r="K307" s="832" t="s">
        <v>1158</v>
      </c>
      <c r="L307" s="835">
        <v>72.55</v>
      </c>
      <c r="M307" s="835">
        <v>72.55</v>
      </c>
      <c r="N307" s="832">
        <v>1</v>
      </c>
      <c r="O307" s="836">
        <v>0.5</v>
      </c>
      <c r="P307" s="835">
        <v>72.55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12</v>
      </c>
      <c r="B308" s="832" t="s">
        <v>1204</v>
      </c>
      <c r="C308" s="832" t="s">
        <v>1210</v>
      </c>
      <c r="D308" s="833" t="s">
        <v>2733</v>
      </c>
      <c r="E308" s="834" t="s">
        <v>1223</v>
      </c>
      <c r="F308" s="832" t="s">
        <v>1205</v>
      </c>
      <c r="G308" s="832" t="s">
        <v>1345</v>
      </c>
      <c r="H308" s="832" t="s">
        <v>583</v>
      </c>
      <c r="I308" s="832" t="s">
        <v>1346</v>
      </c>
      <c r="J308" s="832" t="s">
        <v>1347</v>
      </c>
      <c r="K308" s="832" t="s">
        <v>1348</v>
      </c>
      <c r="L308" s="835">
        <v>0</v>
      </c>
      <c r="M308" s="835">
        <v>0</v>
      </c>
      <c r="N308" s="832">
        <v>2</v>
      </c>
      <c r="O308" s="836">
        <v>2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12</v>
      </c>
      <c r="B309" s="832" t="s">
        <v>1204</v>
      </c>
      <c r="C309" s="832" t="s">
        <v>1210</v>
      </c>
      <c r="D309" s="833" t="s">
        <v>2733</v>
      </c>
      <c r="E309" s="834" t="s">
        <v>1223</v>
      </c>
      <c r="F309" s="832" t="s">
        <v>1205</v>
      </c>
      <c r="G309" s="832" t="s">
        <v>1345</v>
      </c>
      <c r="H309" s="832" t="s">
        <v>583</v>
      </c>
      <c r="I309" s="832" t="s">
        <v>1577</v>
      </c>
      <c r="J309" s="832" t="s">
        <v>1578</v>
      </c>
      <c r="K309" s="832" t="s">
        <v>1579</v>
      </c>
      <c r="L309" s="835">
        <v>0</v>
      </c>
      <c r="M309" s="835">
        <v>0</v>
      </c>
      <c r="N309" s="832">
        <v>1</v>
      </c>
      <c r="O309" s="836">
        <v>1</v>
      </c>
      <c r="P309" s="835">
        <v>0</v>
      </c>
      <c r="Q309" s="837"/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12</v>
      </c>
      <c r="B310" s="832" t="s">
        <v>1204</v>
      </c>
      <c r="C310" s="832" t="s">
        <v>1210</v>
      </c>
      <c r="D310" s="833" t="s">
        <v>2733</v>
      </c>
      <c r="E310" s="834" t="s">
        <v>1223</v>
      </c>
      <c r="F310" s="832" t="s">
        <v>1205</v>
      </c>
      <c r="G310" s="832" t="s">
        <v>1355</v>
      </c>
      <c r="H310" s="832" t="s">
        <v>621</v>
      </c>
      <c r="I310" s="832" t="s">
        <v>1594</v>
      </c>
      <c r="J310" s="832" t="s">
        <v>1357</v>
      </c>
      <c r="K310" s="832" t="s">
        <v>1595</v>
      </c>
      <c r="L310" s="835">
        <v>3818.86</v>
      </c>
      <c r="M310" s="835">
        <v>3818.86</v>
      </c>
      <c r="N310" s="832">
        <v>1</v>
      </c>
      <c r="O310" s="836">
        <v>1</v>
      </c>
      <c r="P310" s="835">
        <v>3818.86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12</v>
      </c>
      <c r="B311" s="832" t="s">
        <v>1204</v>
      </c>
      <c r="C311" s="832" t="s">
        <v>1210</v>
      </c>
      <c r="D311" s="833" t="s">
        <v>2733</v>
      </c>
      <c r="E311" s="834" t="s">
        <v>1223</v>
      </c>
      <c r="F311" s="832" t="s">
        <v>1205</v>
      </c>
      <c r="G311" s="832" t="s">
        <v>1806</v>
      </c>
      <c r="H311" s="832" t="s">
        <v>583</v>
      </c>
      <c r="I311" s="832" t="s">
        <v>1807</v>
      </c>
      <c r="J311" s="832" t="s">
        <v>1808</v>
      </c>
      <c r="K311" s="832" t="s">
        <v>1809</v>
      </c>
      <c r="L311" s="835">
        <v>0</v>
      </c>
      <c r="M311" s="835">
        <v>0</v>
      </c>
      <c r="N311" s="832">
        <v>1</v>
      </c>
      <c r="O311" s="836">
        <v>1</v>
      </c>
      <c r="P311" s="835">
        <v>0</v>
      </c>
      <c r="Q311" s="837"/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12</v>
      </c>
      <c r="B312" s="832" t="s">
        <v>1204</v>
      </c>
      <c r="C312" s="832" t="s">
        <v>1210</v>
      </c>
      <c r="D312" s="833" t="s">
        <v>2733</v>
      </c>
      <c r="E312" s="834" t="s">
        <v>1223</v>
      </c>
      <c r="F312" s="832" t="s">
        <v>1205</v>
      </c>
      <c r="G312" s="832" t="s">
        <v>1263</v>
      </c>
      <c r="H312" s="832" t="s">
        <v>621</v>
      </c>
      <c r="I312" s="832" t="s">
        <v>1120</v>
      </c>
      <c r="J312" s="832" t="s">
        <v>1121</v>
      </c>
      <c r="K312" s="832" t="s">
        <v>926</v>
      </c>
      <c r="L312" s="835">
        <v>170.52</v>
      </c>
      <c r="M312" s="835">
        <v>1193.6400000000001</v>
      </c>
      <c r="N312" s="832">
        <v>7</v>
      </c>
      <c r="O312" s="836">
        <v>3</v>
      </c>
      <c r="P312" s="835">
        <v>1193.6400000000001</v>
      </c>
      <c r="Q312" s="837">
        <v>1</v>
      </c>
      <c r="R312" s="832">
        <v>7</v>
      </c>
      <c r="S312" s="837">
        <v>1</v>
      </c>
      <c r="T312" s="836">
        <v>3</v>
      </c>
      <c r="U312" s="838">
        <v>1</v>
      </c>
    </row>
    <row r="313" spans="1:21" ht="14.4" customHeight="1" x14ac:dyDescent="0.3">
      <c r="A313" s="831">
        <v>12</v>
      </c>
      <c r="B313" s="832" t="s">
        <v>1204</v>
      </c>
      <c r="C313" s="832" t="s">
        <v>1210</v>
      </c>
      <c r="D313" s="833" t="s">
        <v>2733</v>
      </c>
      <c r="E313" s="834" t="s">
        <v>1223</v>
      </c>
      <c r="F313" s="832" t="s">
        <v>1205</v>
      </c>
      <c r="G313" s="832" t="s">
        <v>1309</v>
      </c>
      <c r="H313" s="832" t="s">
        <v>621</v>
      </c>
      <c r="I313" s="832" t="s">
        <v>1810</v>
      </c>
      <c r="J313" s="832" t="s">
        <v>1811</v>
      </c>
      <c r="K313" s="832" t="s">
        <v>1812</v>
      </c>
      <c r="L313" s="835">
        <v>0</v>
      </c>
      <c r="M313" s="835">
        <v>0</v>
      </c>
      <c r="N313" s="832">
        <v>1</v>
      </c>
      <c r="O313" s="836">
        <v>1</v>
      </c>
      <c r="P313" s="835"/>
      <c r="Q313" s="837"/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12</v>
      </c>
      <c r="B314" s="832" t="s">
        <v>1204</v>
      </c>
      <c r="C314" s="832" t="s">
        <v>1210</v>
      </c>
      <c r="D314" s="833" t="s">
        <v>2733</v>
      </c>
      <c r="E314" s="834" t="s">
        <v>1223</v>
      </c>
      <c r="F314" s="832" t="s">
        <v>1205</v>
      </c>
      <c r="G314" s="832" t="s">
        <v>1265</v>
      </c>
      <c r="H314" s="832" t="s">
        <v>583</v>
      </c>
      <c r="I314" s="832" t="s">
        <v>1364</v>
      </c>
      <c r="J314" s="832" t="s">
        <v>1365</v>
      </c>
      <c r="K314" s="832" t="s">
        <v>926</v>
      </c>
      <c r="L314" s="835">
        <v>78.33</v>
      </c>
      <c r="M314" s="835">
        <v>156.66</v>
      </c>
      <c r="N314" s="832">
        <v>2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12</v>
      </c>
      <c r="B315" s="832" t="s">
        <v>1204</v>
      </c>
      <c r="C315" s="832" t="s">
        <v>1210</v>
      </c>
      <c r="D315" s="833" t="s">
        <v>2733</v>
      </c>
      <c r="E315" s="834" t="s">
        <v>1223</v>
      </c>
      <c r="F315" s="832" t="s">
        <v>1205</v>
      </c>
      <c r="G315" s="832" t="s">
        <v>1366</v>
      </c>
      <c r="H315" s="832" t="s">
        <v>583</v>
      </c>
      <c r="I315" s="832" t="s">
        <v>1370</v>
      </c>
      <c r="J315" s="832" t="s">
        <v>1368</v>
      </c>
      <c r="K315" s="832" t="s">
        <v>1371</v>
      </c>
      <c r="L315" s="835">
        <v>1154.81</v>
      </c>
      <c r="M315" s="835">
        <v>3464.43</v>
      </c>
      <c r="N315" s="832">
        <v>3</v>
      </c>
      <c r="O315" s="836">
        <v>0.5</v>
      </c>
      <c r="P315" s="835">
        <v>3464.43</v>
      </c>
      <c r="Q315" s="837">
        <v>1</v>
      </c>
      <c r="R315" s="832">
        <v>3</v>
      </c>
      <c r="S315" s="837">
        <v>1</v>
      </c>
      <c r="T315" s="836">
        <v>0.5</v>
      </c>
      <c r="U315" s="838">
        <v>1</v>
      </c>
    </row>
    <row r="316" spans="1:21" ht="14.4" customHeight="1" x14ac:dyDescent="0.3">
      <c r="A316" s="831">
        <v>12</v>
      </c>
      <c r="B316" s="832" t="s">
        <v>1204</v>
      </c>
      <c r="C316" s="832" t="s">
        <v>1210</v>
      </c>
      <c r="D316" s="833" t="s">
        <v>2733</v>
      </c>
      <c r="E316" s="834" t="s">
        <v>1223</v>
      </c>
      <c r="F316" s="832" t="s">
        <v>1205</v>
      </c>
      <c r="G316" s="832" t="s">
        <v>1813</v>
      </c>
      <c r="H316" s="832" t="s">
        <v>583</v>
      </c>
      <c r="I316" s="832" t="s">
        <v>1814</v>
      </c>
      <c r="J316" s="832" t="s">
        <v>1815</v>
      </c>
      <c r="K316" s="832" t="s">
        <v>1816</v>
      </c>
      <c r="L316" s="835">
        <v>83.35</v>
      </c>
      <c r="M316" s="835">
        <v>83.35</v>
      </c>
      <c r="N316" s="832">
        <v>1</v>
      </c>
      <c r="O316" s="836">
        <v>1</v>
      </c>
      <c r="P316" s="835">
        <v>83.35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12</v>
      </c>
      <c r="B317" s="832" t="s">
        <v>1204</v>
      </c>
      <c r="C317" s="832" t="s">
        <v>1210</v>
      </c>
      <c r="D317" s="833" t="s">
        <v>2733</v>
      </c>
      <c r="E317" s="834" t="s">
        <v>1223</v>
      </c>
      <c r="F317" s="832" t="s">
        <v>1205</v>
      </c>
      <c r="G317" s="832" t="s">
        <v>1385</v>
      </c>
      <c r="H317" s="832" t="s">
        <v>583</v>
      </c>
      <c r="I317" s="832" t="s">
        <v>1386</v>
      </c>
      <c r="J317" s="832" t="s">
        <v>1387</v>
      </c>
      <c r="K317" s="832" t="s">
        <v>1388</v>
      </c>
      <c r="L317" s="835">
        <v>611.59</v>
      </c>
      <c r="M317" s="835">
        <v>611.59</v>
      </c>
      <c r="N317" s="832">
        <v>1</v>
      </c>
      <c r="O317" s="836">
        <v>0.5</v>
      </c>
      <c r="P317" s="835">
        <v>611.59</v>
      </c>
      <c r="Q317" s="837">
        <v>1</v>
      </c>
      <c r="R317" s="832">
        <v>1</v>
      </c>
      <c r="S317" s="837">
        <v>1</v>
      </c>
      <c r="T317" s="836">
        <v>0.5</v>
      </c>
      <c r="U317" s="838">
        <v>1</v>
      </c>
    </row>
    <row r="318" spans="1:21" ht="14.4" customHeight="1" x14ac:dyDescent="0.3">
      <c r="A318" s="831">
        <v>12</v>
      </c>
      <c r="B318" s="832" t="s">
        <v>1204</v>
      </c>
      <c r="C318" s="832" t="s">
        <v>1210</v>
      </c>
      <c r="D318" s="833" t="s">
        <v>2733</v>
      </c>
      <c r="E318" s="834" t="s">
        <v>1223</v>
      </c>
      <c r="F318" s="832" t="s">
        <v>1205</v>
      </c>
      <c r="G318" s="832" t="s">
        <v>1711</v>
      </c>
      <c r="H318" s="832" t="s">
        <v>583</v>
      </c>
      <c r="I318" s="832" t="s">
        <v>1817</v>
      </c>
      <c r="J318" s="832" t="s">
        <v>1818</v>
      </c>
      <c r="K318" s="832" t="s">
        <v>1819</v>
      </c>
      <c r="L318" s="835">
        <v>0</v>
      </c>
      <c r="M318" s="835">
        <v>0</v>
      </c>
      <c r="N318" s="832">
        <v>1</v>
      </c>
      <c r="O318" s="836">
        <v>1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12</v>
      </c>
      <c r="B319" s="832" t="s">
        <v>1204</v>
      </c>
      <c r="C319" s="832" t="s">
        <v>1210</v>
      </c>
      <c r="D319" s="833" t="s">
        <v>2733</v>
      </c>
      <c r="E319" s="834" t="s">
        <v>1223</v>
      </c>
      <c r="F319" s="832" t="s">
        <v>1205</v>
      </c>
      <c r="G319" s="832" t="s">
        <v>1395</v>
      </c>
      <c r="H319" s="832" t="s">
        <v>583</v>
      </c>
      <c r="I319" s="832" t="s">
        <v>1715</v>
      </c>
      <c r="J319" s="832" t="s">
        <v>1397</v>
      </c>
      <c r="K319" s="832" t="s">
        <v>1716</v>
      </c>
      <c r="L319" s="835">
        <v>91.78</v>
      </c>
      <c r="M319" s="835">
        <v>734.24</v>
      </c>
      <c r="N319" s="832">
        <v>8</v>
      </c>
      <c r="O319" s="836">
        <v>4</v>
      </c>
      <c r="P319" s="835">
        <v>458.90000000000003</v>
      </c>
      <c r="Q319" s="837">
        <v>0.625</v>
      </c>
      <c r="R319" s="832">
        <v>5</v>
      </c>
      <c r="S319" s="837">
        <v>0.625</v>
      </c>
      <c r="T319" s="836">
        <v>3</v>
      </c>
      <c r="U319" s="838">
        <v>0.75</v>
      </c>
    </row>
    <row r="320" spans="1:21" ht="14.4" customHeight="1" x14ac:dyDescent="0.3">
      <c r="A320" s="831">
        <v>12</v>
      </c>
      <c r="B320" s="832" t="s">
        <v>1204</v>
      </c>
      <c r="C320" s="832" t="s">
        <v>1210</v>
      </c>
      <c r="D320" s="833" t="s">
        <v>2733</v>
      </c>
      <c r="E320" s="834" t="s">
        <v>1223</v>
      </c>
      <c r="F320" s="832" t="s">
        <v>1205</v>
      </c>
      <c r="G320" s="832" t="s">
        <v>1723</v>
      </c>
      <c r="H320" s="832" t="s">
        <v>583</v>
      </c>
      <c r="I320" s="832" t="s">
        <v>1724</v>
      </c>
      <c r="J320" s="832" t="s">
        <v>1725</v>
      </c>
      <c r="K320" s="832" t="s">
        <v>718</v>
      </c>
      <c r="L320" s="835">
        <v>163.54</v>
      </c>
      <c r="M320" s="835">
        <v>163.54</v>
      </c>
      <c r="N320" s="832">
        <v>1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12</v>
      </c>
      <c r="B321" s="832" t="s">
        <v>1204</v>
      </c>
      <c r="C321" s="832" t="s">
        <v>1210</v>
      </c>
      <c r="D321" s="833" t="s">
        <v>2733</v>
      </c>
      <c r="E321" s="834" t="s">
        <v>1223</v>
      </c>
      <c r="F321" s="832" t="s">
        <v>1205</v>
      </c>
      <c r="G321" s="832" t="s">
        <v>1411</v>
      </c>
      <c r="H321" s="832" t="s">
        <v>583</v>
      </c>
      <c r="I321" s="832" t="s">
        <v>1414</v>
      </c>
      <c r="J321" s="832" t="s">
        <v>1413</v>
      </c>
      <c r="K321" s="832" t="s">
        <v>1415</v>
      </c>
      <c r="L321" s="835">
        <v>35.25</v>
      </c>
      <c r="M321" s="835">
        <v>70.5</v>
      </c>
      <c r="N321" s="832">
        <v>2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12</v>
      </c>
      <c r="B322" s="832" t="s">
        <v>1204</v>
      </c>
      <c r="C322" s="832" t="s">
        <v>1210</v>
      </c>
      <c r="D322" s="833" t="s">
        <v>2733</v>
      </c>
      <c r="E322" s="834" t="s">
        <v>1223</v>
      </c>
      <c r="F322" s="832" t="s">
        <v>1205</v>
      </c>
      <c r="G322" s="832" t="s">
        <v>1292</v>
      </c>
      <c r="H322" s="832" t="s">
        <v>583</v>
      </c>
      <c r="I322" s="832" t="s">
        <v>1293</v>
      </c>
      <c r="J322" s="832" t="s">
        <v>1294</v>
      </c>
      <c r="K322" s="832" t="s">
        <v>1295</v>
      </c>
      <c r="L322" s="835">
        <v>174.59</v>
      </c>
      <c r="M322" s="835">
        <v>174.59</v>
      </c>
      <c r="N322" s="832">
        <v>1</v>
      </c>
      <c r="O322" s="836">
        <v>1</v>
      </c>
      <c r="P322" s="835">
        <v>174.59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12</v>
      </c>
      <c r="B323" s="832" t="s">
        <v>1204</v>
      </c>
      <c r="C323" s="832" t="s">
        <v>1210</v>
      </c>
      <c r="D323" s="833" t="s">
        <v>2733</v>
      </c>
      <c r="E323" s="834" t="s">
        <v>1223</v>
      </c>
      <c r="F323" s="832" t="s">
        <v>1205</v>
      </c>
      <c r="G323" s="832" t="s">
        <v>1416</v>
      </c>
      <c r="H323" s="832" t="s">
        <v>583</v>
      </c>
      <c r="I323" s="832" t="s">
        <v>1417</v>
      </c>
      <c r="J323" s="832" t="s">
        <v>1418</v>
      </c>
      <c r="K323" s="832" t="s">
        <v>1419</v>
      </c>
      <c r="L323" s="835">
        <v>75.739999999999995</v>
      </c>
      <c r="M323" s="835">
        <v>151.47999999999999</v>
      </c>
      <c r="N323" s="832">
        <v>2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12</v>
      </c>
      <c r="B324" s="832" t="s">
        <v>1204</v>
      </c>
      <c r="C324" s="832" t="s">
        <v>1210</v>
      </c>
      <c r="D324" s="833" t="s">
        <v>2733</v>
      </c>
      <c r="E324" s="834" t="s">
        <v>1223</v>
      </c>
      <c r="F324" s="832" t="s">
        <v>1205</v>
      </c>
      <c r="G324" s="832" t="s">
        <v>1324</v>
      </c>
      <c r="H324" s="832" t="s">
        <v>583</v>
      </c>
      <c r="I324" s="832" t="s">
        <v>1325</v>
      </c>
      <c r="J324" s="832" t="s">
        <v>1326</v>
      </c>
      <c r="K324" s="832" t="s">
        <v>1327</v>
      </c>
      <c r="L324" s="835">
        <v>78.33</v>
      </c>
      <c r="M324" s="835">
        <v>78.33</v>
      </c>
      <c r="N324" s="832">
        <v>1</v>
      </c>
      <c r="O324" s="836">
        <v>1</v>
      </c>
      <c r="P324" s="835">
        <v>78.33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12</v>
      </c>
      <c r="B325" s="832" t="s">
        <v>1204</v>
      </c>
      <c r="C325" s="832" t="s">
        <v>1210</v>
      </c>
      <c r="D325" s="833" t="s">
        <v>2733</v>
      </c>
      <c r="E325" s="834" t="s">
        <v>1223</v>
      </c>
      <c r="F325" s="832" t="s">
        <v>1205</v>
      </c>
      <c r="G325" s="832" t="s">
        <v>1276</v>
      </c>
      <c r="H325" s="832" t="s">
        <v>583</v>
      </c>
      <c r="I325" s="832" t="s">
        <v>1277</v>
      </c>
      <c r="J325" s="832" t="s">
        <v>617</v>
      </c>
      <c r="K325" s="832" t="s">
        <v>1278</v>
      </c>
      <c r="L325" s="835">
        <v>108.44</v>
      </c>
      <c r="M325" s="835">
        <v>108.44</v>
      </c>
      <c r="N325" s="832">
        <v>1</v>
      </c>
      <c r="O325" s="836">
        <v>1</v>
      </c>
      <c r="P325" s="835">
        <v>108.44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12</v>
      </c>
      <c r="B326" s="832" t="s">
        <v>1204</v>
      </c>
      <c r="C326" s="832" t="s">
        <v>1210</v>
      </c>
      <c r="D326" s="833" t="s">
        <v>2733</v>
      </c>
      <c r="E326" s="834" t="s">
        <v>1223</v>
      </c>
      <c r="F326" s="832" t="s">
        <v>1205</v>
      </c>
      <c r="G326" s="832" t="s">
        <v>1330</v>
      </c>
      <c r="H326" s="832" t="s">
        <v>583</v>
      </c>
      <c r="I326" s="832" t="s">
        <v>1426</v>
      </c>
      <c r="J326" s="832" t="s">
        <v>1332</v>
      </c>
      <c r="K326" s="832" t="s">
        <v>1427</v>
      </c>
      <c r="L326" s="835">
        <v>648.16999999999996</v>
      </c>
      <c r="M326" s="835">
        <v>1944.5099999999998</v>
      </c>
      <c r="N326" s="832">
        <v>3</v>
      </c>
      <c r="O326" s="836">
        <v>1</v>
      </c>
      <c r="P326" s="835">
        <v>1944.5099999999998</v>
      </c>
      <c r="Q326" s="837">
        <v>1</v>
      </c>
      <c r="R326" s="832">
        <v>3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12</v>
      </c>
      <c r="B327" s="832" t="s">
        <v>1204</v>
      </c>
      <c r="C327" s="832" t="s">
        <v>1210</v>
      </c>
      <c r="D327" s="833" t="s">
        <v>2733</v>
      </c>
      <c r="E327" s="834" t="s">
        <v>1223</v>
      </c>
      <c r="F327" s="832" t="s">
        <v>1205</v>
      </c>
      <c r="G327" s="832" t="s">
        <v>1330</v>
      </c>
      <c r="H327" s="832" t="s">
        <v>583</v>
      </c>
      <c r="I327" s="832" t="s">
        <v>1428</v>
      </c>
      <c r="J327" s="832" t="s">
        <v>1429</v>
      </c>
      <c r="K327" s="832" t="s">
        <v>1430</v>
      </c>
      <c r="L327" s="835">
        <v>89.88</v>
      </c>
      <c r="M327" s="835">
        <v>269.64</v>
      </c>
      <c r="N327" s="832">
        <v>3</v>
      </c>
      <c r="O327" s="836">
        <v>1</v>
      </c>
      <c r="P327" s="835">
        <v>269.64</v>
      </c>
      <c r="Q327" s="837">
        <v>1</v>
      </c>
      <c r="R327" s="832">
        <v>3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12</v>
      </c>
      <c r="B328" s="832" t="s">
        <v>1204</v>
      </c>
      <c r="C328" s="832" t="s">
        <v>1210</v>
      </c>
      <c r="D328" s="833" t="s">
        <v>2733</v>
      </c>
      <c r="E328" s="834" t="s">
        <v>1223</v>
      </c>
      <c r="F328" s="832" t="s">
        <v>1205</v>
      </c>
      <c r="G328" s="832" t="s">
        <v>1279</v>
      </c>
      <c r="H328" s="832" t="s">
        <v>583</v>
      </c>
      <c r="I328" s="832" t="s">
        <v>1280</v>
      </c>
      <c r="J328" s="832" t="s">
        <v>1281</v>
      </c>
      <c r="K328" s="832" t="s">
        <v>1282</v>
      </c>
      <c r="L328" s="835">
        <v>308.69</v>
      </c>
      <c r="M328" s="835">
        <v>2160.83</v>
      </c>
      <c r="N328" s="832">
        <v>7</v>
      </c>
      <c r="O328" s="836">
        <v>2</v>
      </c>
      <c r="P328" s="835">
        <v>2160.83</v>
      </c>
      <c r="Q328" s="837">
        <v>1</v>
      </c>
      <c r="R328" s="832">
        <v>7</v>
      </c>
      <c r="S328" s="837">
        <v>1</v>
      </c>
      <c r="T328" s="836">
        <v>2</v>
      </c>
      <c r="U328" s="838">
        <v>1</v>
      </c>
    </row>
    <row r="329" spans="1:21" ht="14.4" customHeight="1" x14ac:dyDescent="0.3">
      <c r="A329" s="831">
        <v>12</v>
      </c>
      <c r="B329" s="832" t="s">
        <v>1204</v>
      </c>
      <c r="C329" s="832" t="s">
        <v>1210</v>
      </c>
      <c r="D329" s="833" t="s">
        <v>2733</v>
      </c>
      <c r="E329" s="834" t="s">
        <v>1223</v>
      </c>
      <c r="F329" s="832" t="s">
        <v>1205</v>
      </c>
      <c r="G329" s="832" t="s">
        <v>1433</v>
      </c>
      <c r="H329" s="832" t="s">
        <v>583</v>
      </c>
      <c r="I329" s="832" t="s">
        <v>1434</v>
      </c>
      <c r="J329" s="832" t="s">
        <v>1435</v>
      </c>
      <c r="K329" s="832" t="s">
        <v>1436</v>
      </c>
      <c r="L329" s="835">
        <v>0</v>
      </c>
      <c r="M329" s="835">
        <v>0</v>
      </c>
      <c r="N329" s="832">
        <v>14</v>
      </c>
      <c r="O329" s="836">
        <v>7.5</v>
      </c>
      <c r="P329" s="835">
        <v>0</v>
      </c>
      <c r="Q329" s="837"/>
      <c r="R329" s="832">
        <v>14</v>
      </c>
      <c r="S329" s="837">
        <v>1</v>
      </c>
      <c r="T329" s="836">
        <v>7.5</v>
      </c>
      <c r="U329" s="838">
        <v>1</v>
      </c>
    </row>
    <row r="330" spans="1:21" ht="14.4" customHeight="1" x14ac:dyDescent="0.3">
      <c r="A330" s="831">
        <v>12</v>
      </c>
      <c r="B330" s="832" t="s">
        <v>1204</v>
      </c>
      <c r="C330" s="832" t="s">
        <v>1210</v>
      </c>
      <c r="D330" s="833" t="s">
        <v>2733</v>
      </c>
      <c r="E330" s="834" t="s">
        <v>1223</v>
      </c>
      <c r="F330" s="832" t="s">
        <v>1205</v>
      </c>
      <c r="G330" s="832" t="s">
        <v>1433</v>
      </c>
      <c r="H330" s="832" t="s">
        <v>583</v>
      </c>
      <c r="I330" s="832" t="s">
        <v>1820</v>
      </c>
      <c r="J330" s="832" t="s">
        <v>1754</v>
      </c>
      <c r="K330" s="832" t="s">
        <v>1436</v>
      </c>
      <c r="L330" s="835">
        <v>0</v>
      </c>
      <c r="M330" s="835">
        <v>0</v>
      </c>
      <c r="N330" s="832">
        <v>1</v>
      </c>
      <c r="O330" s="836">
        <v>1</v>
      </c>
      <c r="P330" s="835">
        <v>0</v>
      </c>
      <c r="Q330" s="837"/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12</v>
      </c>
      <c r="B331" s="832" t="s">
        <v>1204</v>
      </c>
      <c r="C331" s="832" t="s">
        <v>1210</v>
      </c>
      <c r="D331" s="833" t="s">
        <v>2733</v>
      </c>
      <c r="E331" s="834" t="s">
        <v>1223</v>
      </c>
      <c r="F331" s="832" t="s">
        <v>1205</v>
      </c>
      <c r="G331" s="832" t="s">
        <v>1446</v>
      </c>
      <c r="H331" s="832" t="s">
        <v>583</v>
      </c>
      <c r="I331" s="832" t="s">
        <v>1447</v>
      </c>
      <c r="J331" s="832" t="s">
        <v>1448</v>
      </c>
      <c r="K331" s="832" t="s">
        <v>1449</v>
      </c>
      <c r="L331" s="835">
        <v>1543.27</v>
      </c>
      <c r="M331" s="835">
        <v>1543.27</v>
      </c>
      <c r="N331" s="832">
        <v>1</v>
      </c>
      <c r="O331" s="836">
        <v>1</v>
      </c>
      <c r="P331" s="835">
        <v>1543.27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12</v>
      </c>
      <c r="B332" s="832" t="s">
        <v>1204</v>
      </c>
      <c r="C332" s="832" t="s">
        <v>1210</v>
      </c>
      <c r="D332" s="833" t="s">
        <v>2733</v>
      </c>
      <c r="E332" s="834" t="s">
        <v>1223</v>
      </c>
      <c r="F332" s="832" t="s">
        <v>1205</v>
      </c>
      <c r="G332" s="832" t="s">
        <v>1446</v>
      </c>
      <c r="H332" s="832" t="s">
        <v>583</v>
      </c>
      <c r="I332" s="832" t="s">
        <v>1450</v>
      </c>
      <c r="J332" s="832" t="s">
        <v>1448</v>
      </c>
      <c r="K332" s="832" t="s">
        <v>1451</v>
      </c>
      <c r="L332" s="835">
        <v>3086.53</v>
      </c>
      <c r="M332" s="835">
        <v>12346.12</v>
      </c>
      <c r="N332" s="832">
        <v>4</v>
      </c>
      <c r="O332" s="836">
        <v>2.5</v>
      </c>
      <c r="P332" s="835">
        <v>6173.06</v>
      </c>
      <c r="Q332" s="837">
        <v>0.5</v>
      </c>
      <c r="R332" s="832">
        <v>2</v>
      </c>
      <c r="S332" s="837">
        <v>0.5</v>
      </c>
      <c r="T332" s="836">
        <v>1.5</v>
      </c>
      <c r="U332" s="838">
        <v>0.6</v>
      </c>
    </row>
    <row r="333" spans="1:21" ht="14.4" customHeight="1" x14ac:dyDescent="0.3">
      <c r="A333" s="831">
        <v>12</v>
      </c>
      <c r="B333" s="832" t="s">
        <v>1204</v>
      </c>
      <c r="C333" s="832" t="s">
        <v>1210</v>
      </c>
      <c r="D333" s="833" t="s">
        <v>2733</v>
      </c>
      <c r="E333" s="834" t="s">
        <v>1223</v>
      </c>
      <c r="F333" s="832" t="s">
        <v>1205</v>
      </c>
      <c r="G333" s="832" t="s">
        <v>1255</v>
      </c>
      <c r="H333" s="832" t="s">
        <v>583</v>
      </c>
      <c r="I333" s="832" t="s">
        <v>1821</v>
      </c>
      <c r="J333" s="832" t="s">
        <v>1822</v>
      </c>
      <c r="K333" s="832" t="s">
        <v>1823</v>
      </c>
      <c r="L333" s="835">
        <v>33.44</v>
      </c>
      <c r="M333" s="835">
        <v>200.64</v>
      </c>
      <c r="N333" s="832">
        <v>6</v>
      </c>
      <c r="O333" s="836">
        <v>6</v>
      </c>
      <c r="P333" s="835">
        <v>167.2</v>
      </c>
      <c r="Q333" s="837">
        <v>0.83333333333333337</v>
      </c>
      <c r="R333" s="832">
        <v>5</v>
      </c>
      <c r="S333" s="837">
        <v>0.83333333333333337</v>
      </c>
      <c r="T333" s="836">
        <v>5</v>
      </c>
      <c r="U333" s="838">
        <v>0.83333333333333337</v>
      </c>
    </row>
    <row r="334" spans="1:21" ht="14.4" customHeight="1" x14ac:dyDescent="0.3">
      <c r="A334" s="831">
        <v>12</v>
      </c>
      <c r="B334" s="832" t="s">
        <v>1204</v>
      </c>
      <c r="C334" s="832" t="s">
        <v>1210</v>
      </c>
      <c r="D334" s="833" t="s">
        <v>2733</v>
      </c>
      <c r="E334" s="834" t="s">
        <v>1223</v>
      </c>
      <c r="F334" s="832" t="s">
        <v>1205</v>
      </c>
      <c r="G334" s="832" t="s">
        <v>1255</v>
      </c>
      <c r="H334" s="832" t="s">
        <v>583</v>
      </c>
      <c r="I334" s="832" t="s">
        <v>1824</v>
      </c>
      <c r="J334" s="832" t="s">
        <v>1822</v>
      </c>
      <c r="K334" s="832" t="s">
        <v>1825</v>
      </c>
      <c r="L334" s="835">
        <v>66.88</v>
      </c>
      <c r="M334" s="835">
        <v>133.76</v>
      </c>
      <c r="N334" s="832">
        <v>2</v>
      </c>
      <c r="O334" s="836">
        <v>2</v>
      </c>
      <c r="P334" s="835">
        <v>66.88</v>
      </c>
      <c r="Q334" s="837">
        <v>0.5</v>
      </c>
      <c r="R334" s="832">
        <v>1</v>
      </c>
      <c r="S334" s="837">
        <v>0.5</v>
      </c>
      <c r="T334" s="836">
        <v>1</v>
      </c>
      <c r="U334" s="838">
        <v>0.5</v>
      </c>
    </row>
    <row r="335" spans="1:21" ht="14.4" customHeight="1" x14ac:dyDescent="0.3">
      <c r="A335" s="831">
        <v>12</v>
      </c>
      <c r="B335" s="832" t="s">
        <v>1204</v>
      </c>
      <c r="C335" s="832" t="s">
        <v>1210</v>
      </c>
      <c r="D335" s="833" t="s">
        <v>2733</v>
      </c>
      <c r="E335" s="834" t="s">
        <v>1223</v>
      </c>
      <c r="F335" s="832" t="s">
        <v>1205</v>
      </c>
      <c r="G335" s="832" t="s">
        <v>1452</v>
      </c>
      <c r="H335" s="832" t="s">
        <v>583</v>
      </c>
      <c r="I335" s="832" t="s">
        <v>1453</v>
      </c>
      <c r="J335" s="832" t="s">
        <v>1454</v>
      </c>
      <c r="K335" s="832" t="s">
        <v>1455</v>
      </c>
      <c r="L335" s="835">
        <v>333.68</v>
      </c>
      <c r="M335" s="835">
        <v>1334.72</v>
      </c>
      <c r="N335" s="832">
        <v>4</v>
      </c>
      <c r="O335" s="836">
        <v>4</v>
      </c>
      <c r="P335" s="835">
        <v>1001.04</v>
      </c>
      <c r="Q335" s="837">
        <v>0.75</v>
      </c>
      <c r="R335" s="832">
        <v>3</v>
      </c>
      <c r="S335" s="837">
        <v>0.75</v>
      </c>
      <c r="T335" s="836">
        <v>3</v>
      </c>
      <c r="U335" s="838">
        <v>0.75</v>
      </c>
    </row>
    <row r="336" spans="1:21" ht="14.4" customHeight="1" x14ac:dyDescent="0.3">
      <c r="A336" s="831">
        <v>12</v>
      </c>
      <c r="B336" s="832" t="s">
        <v>1204</v>
      </c>
      <c r="C336" s="832" t="s">
        <v>1210</v>
      </c>
      <c r="D336" s="833" t="s">
        <v>2733</v>
      </c>
      <c r="E336" s="834" t="s">
        <v>1223</v>
      </c>
      <c r="F336" s="832" t="s">
        <v>1205</v>
      </c>
      <c r="G336" s="832" t="s">
        <v>1452</v>
      </c>
      <c r="H336" s="832" t="s">
        <v>621</v>
      </c>
      <c r="I336" s="832" t="s">
        <v>1093</v>
      </c>
      <c r="J336" s="832" t="s">
        <v>707</v>
      </c>
      <c r="K336" s="832" t="s">
        <v>1094</v>
      </c>
      <c r="L336" s="835">
        <v>300.31</v>
      </c>
      <c r="M336" s="835">
        <v>600.62</v>
      </c>
      <c r="N336" s="832">
        <v>2</v>
      </c>
      <c r="O336" s="836">
        <v>2</v>
      </c>
      <c r="P336" s="835">
        <v>600.62</v>
      </c>
      <c r="Q336" s="837">
        <v>1</v>
      </c>
      <c r="R336" s="832">
        <v>2</v>
      </c>
      <c r="S336" s="837">
        <v>1</v>
      </c>
      <c r="T336" s="836">
        <v>2</v>
      </c>
      <c r="U336" s="838">
        <v>1</v>
      </c>
    </row>
    <row r="337" spans="1:21" ht="14.4" customHeight="1" x14ac:dyDescent="0.3">
      <c r="A337" s="831">
        <v>12</v>
      </c>
      <c r="B337" s="832" t="s">
        <v>1204</v>
      </c>
      <c r="C337" s="832" t="s">
        <v>1210</v>
      </c>
      <c r="D337" s="833" t="s">
        <v>2733</v>
      </c>
      <c r="E337" s="834" t="s">
        <v>1223</v>
      </c>
      <c r="F337" s="832" t="s">
        <v>1205</v>
      </c>
      <c r="G337" s="832" t="s">
        <v>1452</v>
      </c>
      <c r="H337" s="832" t="s">
        <v>621</v>
      </c>
      <c r="I337" s="832" t="s">
        <v>1628</v>
      </c>
      <c r="J337" s="832" t="s">
        <v>707</v>
      </c>
      <c r="K337" s="832" t="s">
        <v>1629</v>
      </c>
      <c r="L337" s="835">
        <v>333.68</v>
      </c>
      <c r="M337" s="835">
        <v>2669.44</v>
      </c>
      <c r="N337" s="832">
        <v>8</v>
      </c>
      <c r="O337" s="836">
        <v>7.5</v>
      </c>
      <c r="P337" s="835">
        <v>2335.7600000000002</v>
      </c>
      <c r="Q337" s="837">
        <v>0.87500000000000011</v>
      </c>
      <c r="R337" s="832">
        <v>7</v>
      </c>
      <c r="S337" s="837">
        <v>0.875</v>
      </c>
      <c r="T337" s="836">
        <v>6.5</v>
      </c>
      <c r="U337" s="838">
        <v>0.8666666666666667</v>
      </c>
    </row>
    <row r="338" spans="1:21" ht="14.4" customHeight="1" x14ac:dyDescent="0.3">
      <c r="A338" s="831">
        <v>12</v>
      </c>
      <c r="B338" s="832" t="s">
        <v>1204</v>
      </c>
      <c r="C338" s="832" t="s">
        <v>1210</v>
      </c>
      <c r="D338" s="833" t="s">
        <v>2733</v>
      </c>
      <c r="E338" s="834" t="s">
        <v>1223</v>
      </c>
      <c r="F338" s="832" t="s">
        <v>1205</v>
      </c>
      <c r="G338" s="832" t="s">
        <v>1452</v>
      </c>
      <c r="H338" s="832" t="s">
        <v>583</v>
      </c>
      <c r="I338" s="832" t="s">
        <v>1760</v>
      </c>
      <c r="J338" s="832" t="s">
        <v>1761</v>
      </c>
      <c r="K338" s="832" t="s">
        <v>1629</v>
      </c>
      <c r="L338" s="835">
        <v>333.68</v>
      </c>
      <c r="M338" s="835">
        <v>333.68</v>
      </c>
      <c r="N338" s="832">
        <v>1</v>
      </c>
      <c r="O338" s="836">
        <v>0.5</v>
      </c>
      <c r="P338" s="835"/>
      <c r="Q338" s="837">
        <v>0</v>
      </c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12</v>
      </c>
      <c r="B339" s="832" t="s">
        <v>1204</v>
      </c>
      <c r="C339" s="832" t="s">
        <v>1210</v>
      </c>
      <c r="D339" s="833" t="s">
        <v>2733</v>
      </c>
      <c r="E339" s="834" t="s">
        <v>1223</v>
      </c>
      <c r="F339" s="832" t="s">
        <v>1205</v>
      </c>
      <c r="G339" s="832" t="s">
        <v>1632</v>
      </c>
      <c r="H339" s="832" t="s">
        <v>583</v>
      </c>
      <c r="I339" s="832" t="s">
        <v>1633</v>
      </c>
      <c r="J339" s="832" t="s">
        <v>1634</v>
      </c>
      <c r="K339" s="832" t="s">
        <v>1635</v>
      </c>
      <c r="L339" s="835">
        <v>1514.87</v>
      </c>
      <c r="M339" s="835">
        <v>15148.7</v>
      </c>
      <c r="N339" s="832">
        <v>10</v>
      </c>
      <c r="O339" s="836">
        <v>10</v>
      </c>
      <c r="P339" s="835">
        <v>10604.09</v>
      </c>
      <c r="Q339" s="837">
        <v>0.7</v>
      </c>
      <c r="R339" s="832">
        <v>7</v>
      </c>
      <c r="S339" s="837">
        <v>0.7</v>
      </c>
      <c r="T339" s="836">
        <v>7</v>
      </c>
      <c r="U339" s="838">
        <v>0.7</v>
      </c>
    </row>
    <row r="340" spans="1:21" ht="14.4" customHeight="1" x14ac:dyDescent="0.3">
      <c r="A340" s="831">
        <v>12</v>
      </c>
      <c r="B340" s="832" t="s">
        <v>1204</v>
      </c>
      <c r="C340" s="832" t="s">
        <v>1210</v>
      </c>
      <c r="D340" s="833" t="s">
        <v>2733</v>
      </c>
      <c r="E340" s="834" t="s">
        <v>1223</v>
      </c>
      <c r="F340" s="832" t="s">
        <v>1205</v>
      </c>
      <c r="G340" s="832" t="s">
        <v>1459</v>
      </c>
      <c r="H340" s="832" t="s">
        <v>583</v>
      </c>
      <c r="I340" s="832" t="s">
        <v>1460</v>
      </c>
      <c r="J340" s="832" t="s">
        <v>1461</v>
      </c>
      <c r="K340" s="832" t="s">
        <v>1462</v>
      </c>
      <c r="L340" s="835">
        <v>224.69</v>
      </c>
      <c r="M340" s="835">
        <v>449.38</v>
      </c>
      <c r="N340" s="832">
        <v>2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12</v>
      </c>
      <c r="B341" s="832" t="s">
        <v>1204</v>
      </c>
      <c r="C341" s="832" t="s">
        <v>1210</v>
      </c>
      <c r="D341" s="833" t="s">
        <v>2733</v>
      </c>
      <c r="E341" s="834" t="s">
        <v>1223</v>
      </c>
      <c r="F341" s="832" t="s">
        <v>1205</v>
      </c>
      <c r="G341" s="832" t="s">
        <v>1469</v>
      </c>
      <c r="H341" s="832" t="s">
        <v>583</v>
      </c>
      <c r="I341" s="832" t="s">
        <v>1470</v>
      </c>
      <c r="J341" s="832" t="s">
        <v>1471</v>
      </c>
      <c r="K341" s="832" t="s">
        <v>1472</v>
      </c>
      <c r="L341" s="835">
        <v>1546.98</v>
      </c>
      <c r="M341" s="835">
        <v>9281.8799999999992</v>
      </c>
      <c r="N341" s="832">
        <v>6</v>
      </c>
      <c r="O341" s="836">
        <v>6</v>
      </c>
      <c r="P341" s="835">
        <v>7734.9</v>
      </c>
      <c r="Q341" s="837">
        <v>0.83333333333333337</v>
      </c>
      <c r="R341" s="832">
        <v>5</v>
      </c>
      <c r="S341" s="837">
        <v>0.83333333333333337</v>
      </c>
      <c r="T341" s="836">
        <v>5</v>
      </c>
      <c r="U341" s="838">
        <v>0.83333333333333337</v>
      </c>
    </row>
    <row r="342" spans="1:21" ht="14.4" customHeight="1" x14ac:dyDescent="0.3">
      <c r="A342" s="831">
        <v>12</v>
      </c>
      <c r="B342" s="832" t="s">
        <v>1204</v>
      </c>
      <c r="C342" s="832" t="s">
        <v>1210</v>
      </c>
      <c r="D342" s="833" t="s">
        <v>2733</v>
      </c>
      <c r="E342" s="834" t="s">
        <v>1223</v>
      </c>
      <c r="F342" s="832" t="s">
        <v>1205</v>
      </c>
      <c r="G342" s="832" t="s">
        <v>1477</v>
      </c>
      <c r="H342" s="832" t="s">
        <v>583</v>
      </c>
      <c r="I342" s="832" t="s">
        <v>1478</v>
      </c>
      <c r="J342" s="832" t="s">
        <v>1479</v>
      </c>
      <c r="K342" s="832" t="s">
        <v>1480</v>
      </c>
      <c r="L342" s="835">
        <v>0</v>
      </c>
      <c r="M342" s="835">
        <v>0</v>
      </c>
      <c r="N342" s="832">
        <v>1</v>
      </c>
      <c r="O342" s="836">
        <v>1</v>
      </c>
      <c r="P342" s="835">
        <v>0</v>
      </c>
      <c r="Q342" s="837"/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12</v>
      </c>
      <c r="B343" s="832" t="s">
        <v>1204</v>
      </c>
      <c r="C343" s="832" t="s">
        <v>1210</v>
      </c>
      <c r="D343" s="833" t="s">
        <v>2733</v>
      </c>
      <c r="E343" s="834" t="s">
        <v>1223</v>
      </c>
      <c r="F343" s="832" t="s">
        <v>1205</v>
      </c>
      <c r="G343" s="832" t="s">
        <v>1481</v>
      </c>
      <c r="H343" s="832" t="s">
        <v>583</v>
      </c>
      <c r="I343" s="832" t="s">
        <v>1487</v>
      </c>
      <c r="J343" s="832" t="s">
        <v>1483</v>
      </c>
      <c r="K343" s="832" t="s">
        <v>1488</v>
      </c>
      <c r="L343" s="835">
        <v>3024.8</v>
      </c>
      <c r="M343" s="835">
        <v>6049.6</v>
      </c>
      <c r="N343" s="832">
        <v>2</v>
      </c>
      <c r="O343" s="836">
        <v>2</v>
      </c>
      <c r="P343" s="835">
        <v>6049.6</v>
      </c>
      <c r="Q343" s="837">
        <v>1</v>
      </c>
      <c r="R343" s="832">
        <v>2</v>
      </c>
      <c r="S343" s="837">
        <v>1</v>
      </c>
      <c r="T343" s="836">
        <v>2</v>
      </c>
      <c r="U343" s="838">
        <v>1</v>
      </c>
    </row>
    <row r="344" spans="1:21" ht="14.4" customHeight="1" x14ac:dyDescent="0.3">
      <c r="A344" s="831">
        <v>12</v>
      </c>
      <c r="B344" s="832" t="s">
        <v>1204</v>
      </c>
      <c r="C344" s="832" t="s">
        <v>1210</v>
      </c>
      <c r="D344" s="833" t="s">
        <v>2733</v>
      </c>
      <c r="E344" s="834" t="s">
        <v>1223</v>
      </c>
      <c r="F344" s="832" t="s">
        <v>1205</v>
      </c>
      <c r="G344" s="832" t="s">
        <v>1481</v>
      </c>
      <c r="H344" s="832" t="s">
        <v>583</v>
      </c>
      <c r="I344" s="832" t="s">
        <v>1826</v>
      </c>
      <c r="J344" s="832" t="s">
        <v>1483</v>
      </c>
      <c r="K344" s="832" t="s">
        <v>1827</v>
      </c>
      <c r="L344" s="835">
        <v>1512.39</v>
      </c>
      <c r="M344" s="835">
        <v>1512.39</v>
      </c>
      <c r="N344" s="832">
        <v>1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" customHeight="1" x14ac:dyDescent="0.3">
      <c r="A345" s="831">
        <v>12</v>
      </c>
      <c r="B345" s="832" t="s">
        <v>1204</v>
      </c>
      <c r="C345" s="832" t="s">
        <v>1210</v>
      </c>
      <c r="D345" s="833" t="s">
        <v>2733</v>
      </c>
      <c r="E345" s="834" t="s">
        <v>1223</v>
      </c>
      <c r="F345" s="832" t="s">
        <v>1205</v>
      </c>
      <c r="G345" s="832" t="s">
        <v>1828</v>
      </c>
      <c r="H345" s="832" t="s">
        <v>583</v>
      </c>
      <c r="I345" s="832" t="s">
        <v>1829</v>
      </c>
      <c r="J345" s="832" t="s">
        <v>1830</v>
      </c>
      <c r="K345" s="832" t="s">
        <v>1831</v>
      </c>
      <c r="L345" s="835">
        <v>50.32</v>
      </c>
      <c r="M345" s="835">
        <v>50.32</v>
      </c>
      <c r="N345" s="832">
        <v>1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12</v>
      </c>
      <c r="B346" s="832" t="s">
        <v>1204</v>
      </c>
      <c r="C346" s="832" t="s">
        <v>1210</v>
      </c>
      <c r="D346" s="833" t="s">
        <v>2733</v>
      </c>
      <c r="E346" s="834" t="s">
        <v>1223</v>
      </c>
      <c r="F346" s="832" t="s">
        <v>1205</v>
      </c>
      <c r="G346" s="832" t="s">
        <v>1254</v>
      </c>
      <c r="H346" s="832" t="s">
        <v>621</v>
      </c>
      <c r="I346" s="832" t="s">
        <v>1110</v>
      </c>
      <c r="J346" s="832" t="s">
        <v>903</v>
      </c>
      <c r="K346" s="832" t="s">
        <v>1111</v>
      </c>
      <c r="L346" s="835">
        <v>154.36000000000001</v>
      </c>
      <c r="M346" s="835">
        <v>308.72000000000003</v>
      </c>
      <c r="N346" s="832">
        <v>2</v>
      </c>
      <c r="O346" s="836">
        <v>2</v>
      </c>
      <c r="P346" s="835"/>
      <c r="Q346" s="837">
        <v>0</v>
      </c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12</v>
      </c>
      <c r="B347" s="832" t="s">
        <v>1204</v>
      </c>
      <c r="C347" s="832" t="s">
        <v>1210</v>
      </c>
      <c r="D347" s="833" t="s">
        <v>2733</v>
      </c>
      <c r="E347" s="834" t="s">
        <v>1223</v>
      </c>
      <c r="F347" s="832" t="s">
        <v>1205</v>
      </c>
      <c r="G347" s="832" t="s">
        <v>1254</v>
      </c>
      <c r="H347" s="832" t="s">
        <v>621</v>
      </c>
      <c r="I347" s="832" t="s">
        <v>1108</v>
      </c>
      <c r="J347" s="832" t="s">
        <v>903</v>
      </c>
      <c r="K347" s="832" t="s">
        <v>1109</v>
      </c>
      <c r="L347" s="835">
        <v>225.06</v>
      </c>
      <c r="M347" s="835">
        <v>225.06</v>
      </c>
      <c r="N347" s="832">
        <v>1</v>
      </c>
      <c r="O347" s="836">
        <v>1</v>
      </c>
      <c r="P347" s="835">
        <v>225.06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12</v>
      </c>
      <c r="B348" s="832" t="s">
        <v>1204</v>
      </c>
      <c r="C348" s="832" t="s">
        <v>1210</v>
      </c>
      <c r="D348" s="833" t="s">
        <v>2733</v>
      </c>
      <c r="E348" s="834" t="s">
        <v>1223</v>
      </c>
      <c r="F348" s="832" t="s">
        <v>1206</v>
      </c>
      <c r="G348" s="832" t="s">
        <v>1661</v>
      </c>
      <c r="H348" s="832" t="s">
        <v>583</v>
      </c>
      <c r="I348" s="832" t="s">
        <v>1832</v>
      </c>
      <c r="J348" s="832" t="s">
        <v>1663</v>
      </c>
      <c r="K348" s="832"/>
      <c r="L348" s="835">
        <v>0</v>
      </c>
      <c r="M348" s="835">
        <v>0</v>
      </c>
      <c r="N348" s="832">
        <v>1</v>
      </c>
      <c r="O348" s="836">
        <v>1</v>
      </c>
      <c r="P348" s="835">
        <v>0</v>
      </c>
      <c r="Q348" s="837"/>
      <c r="R348" s="832">
        <v>1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12</v>
      </c>
      <c r="B349" s="832" t="s">
        <v>1204</v>
      </c>
      <c r="C349" s="832" t="s">
        <v>1210</v>
      </c>
      <c r="D349" s="833" t="s">
        <v>2733</v>
      </c>
      <c r="E349" s="834" t="s">
        <v>1223</v>
      </c>
      <c r="F349" s="832" t="s">
        <v>1206</v>
      </c>
      <c r="G349" s="832" t="s">
        <v>1661</v>
      </c>
      <c r="H349" s="832" t="s">
        <v>583</v>
      </c>
      <c r="I349" s="832" t="s">
        <v>1662</v>
      </c>
      <c r="J349" s="832" t="s">
        <v>1663</v>
      </c>
      <c r="K349" s="832"/>
      <c r="L349" s="835">
        <v>0</v>
      </c>
      <c r="M349" s="835">
        <v>0</v>
      </c>
      <c r="N349" s="832">
        <v>1</v>
      </c>
      <c r="O349" s="836">
        <v>1</v>
      </c>
      <c r="P349" s="835">
        <v>0</v>
      </c>
      <c r="Q349" s="837"/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12</v>
      </c>
      <c r="B350" s="832" t="s">
        <v>1204</v>
      </c>
      <c r="C350" s="832" t="s">
        <v>1210</v>
      </c>
      <c r="D350" s="833" t="s">
        <v>2733</v>
      </c>
      <c r="E350" s="834" t="s">
        <v>1223</v>
      </c>
      <c r="F350" s="832" t="s">
        <v>1207</v>
      </c>
      <c r="G350" s="832" t="s">
        <v>1489</v>
      </c>
      <c r="H350" s="832" t="s">
        <v>583</v>
      </c>
      <c r="I350" s="832" t="s">
        <v>1833</v>
      </c>
      <c r="J350" s="832" t="s">
        <v>1834</v>
      </c>
      <c r="K350" s="832" t="s">
        <v>1835</v>
      </c>
      <c r="L350" s="835">
        <v>291.2</v>
      </c>
      <c r="M350" s="835">
        <v>291.2</v>
      </c>
      <c r="N350" s="832">
        <v>1</v>
      </c>
      <c r="O350" s="836">
        <v>1</v>
      </c>
      <c r="P350" s="835">
        <v>291.2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" customHeight="1" x14ac:dyDescent="0.3">
      <c r="A351" s="831">
        <v>12</v>
      </c>
      <c r="B351" s="832" t="s">
        <v>1204</v>
      </c>
      <c r="C351" s="832" t="s">
        <v>1210</v>
      </c>
      <c r="D351" s="833" t="s">
        <v>2733</v>
      </c>
      <c r="E351" s="834" t="s">
        <v>1223</v>
      </c>
      <c r="F351" s="832" t="s">
        <v>1207</v>
      </c>
      <c r="G351" s="832" t="s">
        <v>1489</v>
      </c>
      <c r="H351" s="832" t="s">
        <v>583</v>
      </c>
      <c r="I351" s="832" t="s">
        <v>1836</v>
      </c>
      <c r="J351" s="832" t="s">
        <v>1837</v>
      </c>
      <c r="K351" s="832" t="s">
        <v>1838</v>
      </c>
      <c r="L351" s="835">
        <v>180.25</v>
      </c>
      <c r="M351" s="835">
        <v>360.5</v>
      </c>
      <c r="N351" s="832">
        <v>2</v>
      </c>
      <c r="O351" s="836">
        <v>1</v>
      </c>
      <c r="P351" s="835">
        <v>360.5</v>
      </c>
      <c r="Q351" s="837">
        <v>1</v>
      </c>
      <c r="R351" s="832">
        <v>2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12</v>
      </c>
      <c r="B352" s="832" t="s">
        <v>1204</v>
      </c>
      <c r="C352" s="832" t="s">
        <v>1210</v>
      </c>
      <c r="D352" s="833" t="s">
        <v>2733</v>
      </c>
      <c r="E352" s="834" t="s">
        <v>1223</v>
      </c>
      <c r="F352" s="832" t="s">
        <v>1207</v>
      </c>
      <c r="G352" s="832" t="s">
        <v>1489</v>
      </c>
      <c r="H352" s="832" t="s">
        <v>583</v>
      </c>
      <c r="I352" s="832" t="s">
        <v>1839</v>
      </c>
      <c r="J352" s="832" t="s">
        <v>1840</v>
      </c>
      <c r="K352" s="832" t="s">
        <v>1841</v>
      </c>
      <c r="L352" s="835">
        <v>500</v>
      </c>
      <c r="M352" s="835">
        <v>1500</v>
      </c>
      <c r="N352" s="832">
        <v>3</v>
      </c>
      <c r="O352" s="836">
        <v>1</v>
      </c>
      <c r="P352" s="835">
        <v>1500</v>
      </c>
      <c r="Q352" s="837">
        <v>1</v>
      </c>
      <c r="R352" s="832">
        <v>3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12</v>
      </c>
      <c r="B353" s="832" t="s">
        <v>1204</v>
      </c>
      <c r="C353" s="832" t="s">
        <v>1210</v>
      </c>
      <c r="D353" s="833" t="s">
        <v>2733</v>
      </c>
      <c r="E353" s="834" t="s">
        <v>1223</v>
      </c>
      <c r="F353" s="832" t="s">
        <v>1207</v>
      </c>
      <c r="G353" s="832" t="s">
        <v>1489</v>
      </c>
      <c r="H353" s="832" t="s">
        <v>583</v>
      </c>
      <c r="I353" s="832" t="s">
        <v>1842</v>
      </c>
      <c r="J353" s="832" t="s">
        <v>1843</v>
      </c>
      <c r="K353" s="832" t="s">
        <v>1844</v>
      </c>
      <c r="L353" s="835">
        <v>3082.5</v>
      </c>
      <c r="M353" s="835">
        <v>9247.5</v>
      </c>
      <c r="N353" s="832">
        <v>3</v>
      </c>
      <c r="O353" s="836">
        <v>1</v>
      </c>
      <c r="P353" s="835">
        <v>9247.5</v>
      </c>
      <c r="Q353" s="837">
        <v>1</v>
      </c>
      <c r="R353" s="832">
        <v>3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12</v>
      </c>
      <c r="B354" s="832" t="s">
        <v>1204</v>
      </c>
      <c r="C354" s="832" t="s">
        <v>1210</v>
      </c>
      <c r="D354" s="833" t="s">
        <v>2733</v>
      </c>
      <c r="E354" s="834" t="s">
        <v>1223</v>
      </c>
      <c r="F354" s="832" t="s">
        <v>1207</v>
      </c>
      <c r="G354" s="832" t="s">
        <v>1489</v>
      </c>
      <c r="H354" s="832" t="s">
        <v>583</v>
      </c>
      <c r="I354" s="832" t="s">
        <v>1845</v>
      </c>
      <c r="J354" s="832" t="s">
        <v>1846</v>
      </c>
      <c r="K354" s="832" t="s">
        <v>1847</v>
      </c>
      <c r="L354" s="835">
        <v>1027.5</v>
      </c>
      <c r="M354" s="835">
        <v>3082.5</v>
      </c>
      <c r="N354" s="832">
        <v>3</v>
      </c>
      <c r="O354" s="836">
        <v>1</v>
      </c>
      <c r="P354" s="835">
        <v>3082.5</v>
      </c>
      <c r="Q354" s="837">
        <v>1</v>
      </c>
      <c r="R354" s="832">
        <v>3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12</v>
      </c>
      <c r="B355" s="832" t="s">
        <v>1204</v>
      </c>
      <c r="C355" s="832" t="s">
        <v>1210</v>
      </c>
      <c r="D355" s="833" t="s">
        <v>2733</v>
      </c>
      <c r="E355" s="834" t="s">
        <v>1223</v>
      </c>
      <c r="F355" s="832" t="s">
        <v>1207</v>
      </c>
      <c r="G355" s="832" t="s">
        <v>1489</v>
      </c>
      <c r="H355" s="832" t="s">
        <v>583</v>
      </c>
      <c r="I355" s="832" t="s">
        <v>1848</v>
      </c>
      <c r="J355" s="832" t="s">
        <v>1849</v>
      </c>
      <c r="K355" s="832" t="s">
        <v>1850</v>
      </c>
      <c r="L355" s="835">
        <v>198.08</v>
      </c>
      <c r="M355" s="835">
        <v>594.24</v>
      </c>
      <c r="N355" s="832">
        <v>3</v>
      </c>
      <c r="O355" s="836">
        <v>1</v>
      </c>
      <c r="P355" s="835">
        <v>594.24</v>
      </c>
      <c r="Q355" s="837">
        <v>1</v>
      </c>
      <c r="R355" s="832">
        <v>3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12</v>
      </c>
      <c r="B356" s="832" t="s">
        <v>1204</v>
      </c>
      <c r="C356" s="832" t="s">
        <v>1210</v>
      </c>
      <c r="D356" s="833" t="s">
        <v>2733</v>
      </c>
      <c r="E356" s="834" t="s">
        <v>1223</v>
      </c>
      <c r="F356" s="832" t="s">
        <v>1207</v>
      </c>
      <c r="G356" s="832" t="s">
        <v>1489</v>
      </c>
      <c r="H356" s="832" t="s">
        <v>583</v>
      </c>
      <c r="I356" s="832" t="s">
        <v>1851</v>
      </c>
      <c r="J356" s="832" t="s">
        <v>1852</v>
      </c>
      <c r="K356" s="832" t="s">
        <v>1853</v>
      </c>
      <c r="L356" s="835">
        <v>1124.9000000000001</v>
      </c>
      <c r="M356" s="835">
        <v>4499.6000000000004</v>
      </c>
      <c r="N356" s="832">
        <v>4</v>
      </c>
      <c r="O356" s="836">
        <v>1</v>
      </c>
      <c r="P356" s="835">
        <v>4499.6000000000004</v>
      </c>
      <c r="Q356" s="837">
        <v>1</v>
      </c>
      <c r="R356" s="832">
        <v>4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12</v>
      </c>
      <c r="B357" s="832" t="s">
        <v>1204</v>
      </c>
      <c r="C357" s="832" t="s">
        <v>1210</v>
      </c>
      <c r="D357" s="833" t="s">
        <v>2733</v>
      </c>
      <c r="E357" s="834" t="s">
        <v>1223</v>
      </c>
      <c r="F357" s="832" t="s">
        <v>1207</v>
      </c>
      <c r="G357" s="832" t="s">
        <v>1489</v>
      </c>
      <c r="H357" s="832" t="s">
        <v>583</v>
      </c>
      <c r="I357" s="832" t="s">
        <v>1854</v>
      </c>
      <c r="J357" s="832" t="s">
        <v>1855</v>
      </c>
      <c r="K357" s="832" t="s">
        <v>1856</v>
      </c>
      <c r="L357" s="835">
        <v>590.5</v>
      </c>
      <c r="M357" s="835">
        <v>590.5</v>
      </c>
      <c r="N357" s="832">
        <v>1</v>
      </c>
      <c r="O357" s="836">
        <v>1</v>
      </c>
      <c r="P357" s="835">
        <v>590.5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12</v>
      </c>
      <c r="B358" s="832" t="s">
        <v>1204</v>
      </c>
      <c r="C358" s="832" t="s">
        <v>1210</v>
      </c>
      <c r="D358" s="833" t="s">
        <v>2733</v>
      </c>
      <c r="E358" s="834" t="s">
        <v>1223</v>
      </c>
      <c r="F358" s="832" t="s">
        <v>1207</v>
      </c>
      <c r="G358" s="832" t="s">
        <v>1489</v>
      </c>
      <c r="H358" s="832" t="s">
        <v>583</v>
      </c>
      <c r="I358" s="832" t="s">
        <v>1778</v>
      </c>
      <c r="J358" s="832" t="s">
        <v>1779</v>
      </c>
      <c r="K358" s="832" t="s">
        <v>1780</v>
      </c>
      <c r="L358" s="835">
        <v>625.5</v>
      </c>
      <c r="M358" s="835">
        <v>5629.5</v>
      </c>
      <c r="N358" s="832">
        <v>9</v>
      </c>
      <c r="O358" s="836">
        <v>1</v>
      </c>
      <c r="P358" s="835">
        <v>5629.5</v>
      </c>
      <c r="Q358" s="837">
        <v>1</v>
      </c>
      <c r="R358" s="832">
        <v>9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12</v>
      </c>
      <c r="B359" s="832" t="s">
        <v>1204</v>
      </c>
      <c r="C359" s="832" t="s">
        <v>1210</v>
      </c>
      <c r="D359" s="833" t="s">
        <v>2733</v>
      </c>
      <c r="E359" s="834" t="s">
        <v>1223</v>
      </c>
      <c r="F359" s="832" t="s">
        <v>1207</v>
      </c>
      <c r="G359" s="832" t="s">
        <v>1250</v>
      </c>
      <c r="H359" s="832" t="s">
        <v>583</v>
      </c>
      <c r="I359" s="832" t="s">
        <v>1500</v>
      </c>
      <c r="J359" s="832" t="s">
        <v>1501</v>
      </c>
      <c r="K359" s="832" t="s">
        <v>1502</v>
      </c>
      <c r="L359" s="835">
        <v>162.71</v>
      </c>
      <c r="M359" s="835">
        <v>162.71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12</v>
      </c>
      <c r="B360" s="832" t="s">
        <v>1204</v>
      </c>
      <c r="C360" s="832" t="s">
        <v>1210</v>
      </c>
      <c r="D360" s="833" t="s">
        <v>2733</v>
      </c>
      <c r="E360" s="834" t="s">
        <v>1223</v>
      </c>
      <c r="F360" s="832" t="s">
        <v>1207</v>
      </c>
      <c r="G360" s="832" t="s">
        <v>1250</v>
      </c>
      <c r="H360" s="832" t="s">
        <v>583</v>
      </c>
      <c r="I360" s="832" t="s">
        <v>1857</v>
      </c>
      <c r="J360" s="832" t="s">
        <v>1516</v>
      </c>
      <c r="K360" s="832" t="s">
        <v>1858</v>
      </c>
      <c r="L360" s="835">
        <v>700</v>
      </c>
      <c r="M360" s="835">
        <v>2100</v>
      </c>
      <c r="N360" s="832">
        <v>3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12</v>
      </c>
      <c r="B361" s="832" t="s">
        <v>1204</v>
      </c>
      <c r="C361" s="832" t="s">
        <v>1210</v>
      </c>
      <c r="D361" s="833" t="s">
        <v>2733</v>
      </c>
      <c r="E361" s="834" t="s">
        <v>1223</v>
      </c>
      <c r="F361" s="832" t="s">
        <v>1207</v>
      </c>
      <c r="G361" s="832" t="s">
        <v>1250</v>
      </c>
      <c r="H361" s="832" t="s">
        <v>583</v>
      </c>
      <c r="I361" s="832" t="s">
        <v>1339</v>
      </c>
      <c r="J361" s="832" t="s">
        <v>1340</v>
      </c>
      <c r="K361" s="832" t="s">
        <v>1341</v>
      </c>
      <c r="L361" s="835">
        <v>48.75</v>
      </c>
      <c r="M361" s="835">
        <v>48.75</v>
      </c>
      <c r="N361" s="832">
        <v>1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12</v>
      </c>
      <c r="B362" s="832" t="s">
        <v>1204</v>
      </c>
      <c r="C362" s="832" t="s">
        <v>1210</v>
      </c>
      <c r="D362" s="833" t="s">
        <v>2733</v>
      </c>
      <c r="E362" s="834" t="s">
        <v>1223</v>
      </c>
      <c r="F362" s="832" t="s">
        <v>1207</v>
      </c>
      <c r="G362" s="832" t="s">
        <v>1250</v>
      </c>
      <c r="H362" s="832" t="s">
        <v>583</v>
      </c>
      <c r="I362" s="832" t="s">
        <v>1506</v>
      </c>
      <c r="J362" s="832" t="s">
        <v>1507</v>
      </c>
      <c r="K362" s="832" t="s">
        <v>1508</v>
      </c>
      <c r="L362" s="835">
        <v>500</v>
      </c>
      <c r="M362" s="835">
        <v>1500</v>
      </c>
      <c r="N362" s="832">
        <v>3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12</v>
      </c>
      <c r="B363" s="832" t="s">
        <v>1204</v>
      </c>
      <c r="C363" s="832" t="s">
        <v>1210</v>
      </c>
      <c r="D363" s="833" t="s">
        <v>2733</v>
      </c>
      <c r="E363" s="834" t="s">
        <v>1223</v>
      </c>
      <c r="F363" s="832" t="s">
        <v>1207</v>
      </c>
      <c r="G363" s="832" t="s">
        <v>1250</v>
      </c>
      <c r="H363" s="832" t="s">
        <v>583</v>
      </c>
      <c r="I363" s="832" t="s">
        <v>1509</v>
      </c>
      <c r="J363" s="832" t="s">
        <v>1510</v>
      </c>
      <c r="K363" s="832" t="s">
        <v>1511</v>
      </c>
      <c r="L363" s="835">
        <v>189.85</v>
      </c>
      <c r="M363" s="835">
        <v>379.7</v>
      </c>
      <c r="N363" s="832">
        <v>2</v>
      </c>
      <c r="O363" s="836">
        <v>1</v>
      </c>
      <c r="P363" s="835">
        <v>379.7</v>
      </c>
      <c r="Q363" s="837">
        <v>1</v>
      </c>
      <c r="R363" s="832">
        <v>2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12</v>
      </c>
      <c r="B364" s="832" t="s">
        <v>1204</v>
      </c>
      <c r="C364" s="832" t="s">
        <v>1210</v>
      </c>
      <c r="D364" s="833" t="s">
        <v>2733</v>
      </c>
      <c r="E364" s="834" t="s">
        <v>1223</v>
      </c>
      <c r="F364" s="832" t="s">
        <v>1207</v>
      </c>
      <c r="G364" s="832" t="s">
        <v>1250</v>
      </c>
      <c r="H364" s="832" t="s">
        <v>583</v>
      </c>
      <c r="I364" s="832" t="s">
        <v>1251</v>
      </c>
      <c r="J364" s="832" t="s">
        <v>1252</v>
      </c>
      <c r="K364" s="832" t="s">
        <v>1253</v>
      </c>
      <c r="L364" s="835">
        <v>190</v>
      </c>
      <c r="M364" s="835">
        <v>1900</v>
      </c>
      <c r="N364" s="832">
        <v>10</v>
      </c>
      <c r="O364" s="836">
        <v>3</v>
      </c>
      <c r="P364" s="835">
        <v>380</v>
      </c>
      <c r="Q364" s="837">
        <v>0.2</v>
      </c>
      <c r="R364" s="832">
        <v>2</v>
      </c>
      <c r="S364" s="837">
        <v>0.2</v>
      </c>
      <c r="T364" s="836">
        <v>1</v>
      </c>
      <c r="U364" s="838">
        <v>0.33333333333333331</v>
      </c>
    </row>
    <row r="365" spans="1:21" ht="14.4" customHeight="1" x14ac:dyDescent="0.3">
      <c r="A365" s="831">
        <v>12</v>
      </c>
      <c r="B365" s="832" t="s">
        <v>1204</v>
      </c>
      <c r="C365" s="832" t="s">
        <v>1210</v>
      </c>
      <c r="D365" s="833" t="s">
        <v>2733</v>
      </c>
      <c r="E365" s="834" t="s">
        <v>1223</v>
      </c>
      <c r="F365" s="832" t="s">
        <v>1207</v>
      </c>
      <c r="G365" s="832" t="s">
        <v>1250</v>
      </c>
      <c r="H365" s="832" t="s">
        <v>583</v>
      </c>
      <c r="I365" s="832" t="s">
        <v>1859</v>
      </c>
      <c r="J365" s="832" t="s">
        <v>1860</v>
      </c>
      <c r="K365" s="832" t="s">
        <v>1861</v>
      </c>
      <c r="L365" s="835">
        <v>56</v>
      </c>
      <c r="M365" s="835">
        <v>1120</v>
      </c>
      <c r="N365" s="832">
        <v>20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12</v>
      </c>
      <c r="B366" s="832" t="s">
        <v>1204</v>
      </c>
      <c r="C366" s="832" t="s">
        <v>1210</v>
      </c>
      <c r="D366" s="833" t="s">
        <v>2733</v>
      </c>
      <c r="E366" s="834" t="s">
        <v>1223</v>
      </c>
      <c r="F366" s="832" t="s">
        <v>1207</v>
      </c>
      <c r="G366" s="832" t="s">
        <v>1250</v>
      </c>
      <c r="H366" s="832" t="s">
        <v>583</v>
      </c>
      <c r="I366" s="832" t="s">
        <v>1862</v>
      </c>
      <c r="J366" s="832" t="s">
        <v>1863</v>
      </c>
      <c r="K366" s="832" t="s">
        <v>1864</v>
      </c>
      <c r="L366" s="835">
        <v>97.76</v>
      </c>
      <c r="M366" s="835">
        <v>1270.8800000000001</v>
      </c>
      <c r="N366" s="832">
        <v>13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12</v>
      </c>
      <c r="B367" s="832" t="s">
        <v>1204</v>
      </c>
      <c r="C367" s="832" t="s">
        <v>1210</v>
      </c>
      <c r="D367" s="833" t="s">
        <v>2733</v>
      </c>
      <c r="E367" s="834" t="s">
        <v>1223</v>
      </c>
      <c r="F367" s="832" t="s">
        <v>1207</v>
      </c>
      <c r="G367" s="832" t="s">
        <v>1250</v>
      </c>
      <c r="H367" s="832" t="s">
        <v>583</v>
      </c>
      <c r="I367" s="832" t="s">
        <v>1865</v>
      </c>
      <c r="J367" s="832" t="s">
        <v>1866</v>
      </c>
      <c r="K367" s="832" t="s">
        <v>1867</v>
      </c>
      <c r="L367" s="835">
        <v>340</v>
      </c>
      <c r="M367" s="835">
        <v>5100</v>
      </c>
      <c r="N367" s="832">
        <v>15</v>
      </c>
      <c r="O367" s="836">
        <v>1</v>
      </c>
      <c r="P367" s="835">
        <v>5100</v>
      </c>
      <c r="Q367" s="837">
        <v>1</v>
      </c>
      <c r="R367" s="832">
        <v>15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12</v>
      </c>
      <c r="B368" s="832" t="s">
        <v>1204</v>
      </c>
      <c r="C368" s="832" t="s">
        <v>1210</v>
      </c>
      <c r="D368" s="833" t="s">
        <v>2733</v>
      </c>
      <c r="E368" s="834" t="s">
        <v>1223</v>
      </c>
      <c r="F368" s="832" t="s">
        <v>1207</v>
      </c>
      <c r="G368" s="832" t="s">
        <v>1250</v>
      </c>
      <c r="H368" s="832" t="s">
        <v>583</v>
      </c>
      <c r="I368" s="832" t="s">
        <v>1868</v>
      </c>
      <c r="J368" s="832" t="s">
        <v>1869</v>
      </c>
      <c r="K368" s="832" t="s">
        <v>1870</v>
      </c>
      <c r="L368" s="835">
        <v>293.74</v>
      </c>
      <c r="M368" s="835">
        <v>881.22</v>
      </c>
      <c r="N368" s="832">
        <v>3</v>
      </c>
      <c r="O368" s="836">
        <v>2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12</v>
      </c>
      <c r="B369" s="832" t="s">
        <v>1204</v>
      </c>
      <c r="C369" s="832" t="s">
        <v>1210</v>
      </c>
      <c r="D369" s="833" t="s">
        <v>2733</v>
      </c>
      <c r="E369" s="834" t="s">
        <v>1223</v>
      </c>
      <c r="F369" s="832" t="s">
        <v>1207</v>
      </c>
      <c r="G369" s="832" t="s">
        <v>1250</v>
      </c>
      <c r="H369" s="832" t="s">
        <v>583</v>
      </c>
      <c r="I369" s="832" t="s">
        <v>1871</v>
      </c>
      <c r="J369" s="832" t="s">
        <v>1872</v>
      </c>
      <c r="K369" s="832" t="s">
        <v>1873</v>
      </c>
      <c r="L369" s="835">
        <v>50</v>
      </c>
      <c r="M369" s="835">
        <v>1350</v>
      </c>
      <c r="N369" s="832">
        <v>27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12</v>
      </c>
      <c r="B370" s="832" t="s">
        <v>1204</v>
      </c>
      <c r="C370" s="832" t="s">
        <v>1210</v>
      </c>
      <c r="D370" s="833" t="s">
        <v>2733</v>
      </c>
      <c r="E370" s="834" t="s">
        <v>1223</v>
      </c>
      <c r="F370" s="832" t="s">
        <v>1207</v>
      </c>
      <c r="G370" s="832" t="s">
        <v>1250</v>
      </c>
      <c r="H370" s="832" t="s">
        <v>583</v>
      </c>
      <c r="I370" s="832" t="s">
        <v>1874</v>
      </c>
      <c r="J370" s="832" t="s">
        <v>1875</v>
      </c>
      <c r="K370" s="832" t="s">
        <v>1876</v>
      </c>
      <c r="L370" s="835">
        <v>104.91</v>
      </c>
      <c r="M370" s="835">
        <v>1258.92</v>
      </c>
      <c r="N370" s="832">
        <v>12</v>
      </c>
      <c r="O370" s="836">
        <v>1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12</v>
      </c>
      <c r="B371" s="832" t="s">
        <v>1204</v>
      </c>
      <c r="C371" s="832" t="s">
        <v>1210</v>
      </c>
      <c r="D371" s="833" t="s">
        <v>2733</v>
      </c>
      <c r="E371" s="834" t="s">
        <v>1223</v>
      </c>
      <c r="F371" s="832" t="s">
        <v>1207</v>
      </c>
      <c r="G371" s="832" t="s">
        <v>1547</v>
      </c>
      <c r="H371" s="832" t="s">
        <v>583</v>
      </c>
      <c r="I371" s="832" t="s">
        <v>1548</v>
      </c>
      <c r="J371" s="832" t="s">
        <v>1549</v>
      </c>
      <c r="K371" s="832" t="s">
        <v>1550</v>
      </c>
      <c r="L371" s="835">
        <v>1496</v>
      </c>
      <c r="M371" s="835">
        <v>2992</v>
      </c>
      <c r="N371" s="832">
        <v>2</v>
      </c>
      <c r="O371" s="836">
        <v>1</v>
      </c>
      <c r="P371" s="835">
        <v>2992</v>
      </c>
      <c r="Q371" s="837">
        <v>1</v>
      </c>
      <c r="R371" s="832">
        <v>2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12</v>
      </c>
      <c r="B372" s="832" t="s">
        <v>1204</v>
      </c>
      <c r="C372" s="832" t="s">
        <v>1210</v>
      </c>
      <c r="D372" s="833" t="s">
        <v>2733</v>
      </c>
      <c r="E372" s="834" t="s">
        <v>1223</v>
      </c>
      <c r="F372" s="832" t="s">
        <v>1207</v>
      </c>
      <c r="G372" s="832" t="s">
        <v>1547</v>
      </c>
      <c r="H372" s="832" t="s">
        <v>583</v>
      </c>
      <c r="I372" s="832" t="s">
        <v>1554</v>
      </c>
      <c r="J372" s="832" t="s">
        <v>1555</v>
      </c>
      <c r="K372" s="832" t="s">
        <v>1556</v>
      </c>
      <c r="L372" s="835">
        <v>1500</v>
      </c>
      <c r="M372" s="835">
        <v>22500</v>
      </c>
      <c r="N372" s="832">
        <v>15</v>
      </c>
      <c r="O372" s="836">
        <v>1</v>
      </c>
      <c r="P372" s="835">
        <v>22500</v>
      </c>
      <c r="Q372" s="837">
        <v>1</v>
      </c>
      <c r="R372" s="832">
        <v>15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12</v>
      </c>
      <c r="B373" s="832" t="s">
        <v>1204</v>
      </c>
      <c r="C373" s="832" t="s">
        <v>1210</v>
      </c>
      <c r="D373" s="833" t="s">
        <v>2733</v>
      </c>
      <c r="E373" s="834" t="s">
        <v>1225</v>
      </c>
      <c r="F373" s="832" t="s">
        <v>1205</v>
      </c>
      <c r="G373" s="832" t="s">
        <v>1349</v>
      </c>
      <c r="H373" s="832" t="s">
        <v>583</v>
      </c>
      <c r="I373" s="832" t="s">
        <v>1350</v>
      </c>
      <c r="J373" s="832" t="s">
        <v>1351</v>
      </c>
      <c r="K373" s="832" t="s">
        <v>1352</v>
      </c>
      <c r="L373" s="835">
        <v>55.95</v>
      </c>
      <c r="M373" s="835">
        <v>223.8</v>
      </c>
      <c r="N373" s="832">
        <v>4</v>
      </c>
      <c r="O373" s="836">
        <v>0.5</v>
      </c>
      <c r="P373" s="835">
        <v>223.8</v>
      </c>
      <c r="Q373" s="837">
        <v>1</v>
      </c>
      <c r="R373" s="832">
        <v>4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12</v>
      </c>
      <c r="B374" s="832" t="s">
        <v>1204</v>
      </c>
      <c r="C374" s="832" t="s">
        <v>1210</v>
      </c>
      <c r="D374" s="833" t="s">
        <v>2733</v>
      </c>
      <c r="E374" s="834" t="s">
        <v>1225</v>
      </c>
      <c r="F374" s="832" t="s">
        <v>1205</v>
      </c>
      <c r="G374" s="832" t="s">
        <v>1349</v>
      </c>
      <c r="H374" s="832" t="s">
        <v>583</v>
      </c>
      <c r="I374" s="832" t="s">
        <v>1353</v>
      </c>
      <c r="J374" s="832" t="s">
        <v>1351</v>
      </c>
      <c r="K374" s="832" t="s">
        <v>1354</v>
      </c>
      <c r="L374" s="835">
        <v>128.55000000000001</v>
      </c>
      <c r="M374" s="835">
        <v>257.10000000000002</v>
      </c>
      <c r="N374" s="832">
        <v>2</v>
      </c>
      <c r="O374" s="836">
        <v>0.5</v>
      </c>
      <c r="P374" s="835">
        <v>257.10000000000002</v>
      </c>
      <c r="Q374" s="837">
        <v>1</v>
      </c>
      <c r="R374" s="832">
        <v>2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12</v>
      </c>
      <c r="B375" s="832" t="s">
        <v>1204</v>
      </c>
      <c r="C375" s="832" t="s">
        <v>1210</v>
      </c>
      <c r="D375" s="833" t="s">
        <v>2733</v>
      </c>
      <c r="E375" s="834" t="s">
        <v>1225</v>
      </c>
      <c r="F375" s="832" t="s">
        <v>1205</v>
      </c>
      <c r="G375" s="832" t="s">
        <v>1355</v>
      </c>
      <c r="H375" s="832" t="s">
        <v>621</v>
      </c>
      <c r="I375" s="832" t="s">
        <v>1594</v>
      </c>
      <c r="J375" s="832" t="s">
        <v>1357</v>
      </c>
      <c r="K375" s="832" t="s">
        <v>1595</v>
      </c>
      <c r="L375" s="835">
        <v>3818.86</v>
      </c>
      <c r="M375" s="835">
        <v>3818.86</v>
      </c>
      <c r="N375" s="832">
        <v>1</v>
      </c>
      <c r="O375" s="836">
        <v>1</v>
      </c>
      <c r="P375" s="835">
        <v>3818.86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12</v>
      </c>
      <c r="B376" s="832" t="s">
        <v>1204</v>
      </c>
      <c r="C376" s="832" t="s">
        <v>1210</v>
      </c>
      <c r="D376" s="833" t="s">
        <v>2733</v>
      </c>
      <c r="E376" s="834" t="s">
        <v>1225</v>
      </c>
      <c r="F376" s="832" t="s">
        <v>1205</v>
      </c>
      <c r="G376" s="832" t="s">
        <v>1263</v>
      </c>
      <c r="H376" s="832" t="s">
        <v>621</v>
      </c>
      <c r="I376" s="832" t="s">
        <v>1120</v>
      </c>
      <c r="J376" s="832" t="s">
        <v>1121</v>
      </c>
      <c r="K376" s="832" t="s">
        <v>926</v>
      </c>
      <c r="L376" s="835">
        <v>170.52</v>
      </c>
      <c r="M376" s="835">
        <v>1705.2000000000003</v>
      </c>
      <c r="N376" s="832">
        <v>10</v>
      </c>
      <c r="O376" s="836">
        <v>4</v>
      </c>
      <c r="P376" s="835">
        <v>511.56000000000006</v>
      </c>
      <c r="Q376" s="837">
        <v>0.3</v>
      </c>
      <c r="R376" s="832">
        <v>3</v>
      </c>
      <c r="S376" s="837">
        <v>0.3</v>
      </c>
      <c r="T376" s="836">
        <v>2</v>
      </c>
      <c r="U376" s="838">
        <v>0.5</v>
      </c>
    </row>
    <row r="377" spans="1:21" ht="14.4" customHeight="1" x14ac:dyDescent="0.3">
      <c r="A377" s="831">
        <v>12</v>
      </c>
      <c r="B377" s="832" t="s">
        <v>1204</v>
      </c>
      <c r="C377" s="832" t="s">
        <v>1210</v>
      </c>
      <c r="D377" s="833" t="s">
        <v>2733</v>
      </c>
      <c r="E377" s="834" t="s">
        <v>1225</v>
      </c>
      <c r="F377" s="832" t="s">
        <v>1205</v>
      </c>
      <c r="G377" s="832" t="s">
        <v>1366</v>
      </c>
      <c r="H377" s="832" t="s">
        <v>583</v>
      </c>
      <c r="I377" s="832" t="s">
        <v>1367</v>
      </c>
      <c r="J377" s="832" t="s">
        <v>1368</v>
      </c>
      <c r="K377" s="832" t="s">
        <v>1369</v>
      </c>
      <c r="L377" s="835">
        <v>741.88</v>
      </c>
      <c r="M377" s="835">
        <v>2225.64</v>
      </c>
      <c r="N377" s="832">
        <v>3</v>
      </c>
      <c r="O377" s="836">
        <v>1</v>
      </c>
      <c r="P377" s="835">
        <v>2225.64</v>
      </c>
      <c r="Q377" s="837">
        <v>1</v>
      </c>
      <c r="R377" s="832">
        <v>3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12</v>
      </c>
      <c r="B378" s="832" t="s">
        <v>1204</v>
      </c>
      <c r="C378" s="832" t="s">
        <v>1210</v>
      </c>
      <c r="D378" s="833" t="s">
        <v>2733</v>
      </c>
      <c r="E378" s="834" t="s">
        <v>1225</v>
      </c>
      <c r="F378" s="832" t="s">
        <v>1205</v>
      </c>
      <c r="G378" s="832" t="s">
        <v>1877</v>
      </c>
      <c r="H378" s="832" t="s">
        <v>583</v>
      </c>
      <c r="I378" s="832" t="s">
        <v>1878</v>
      </c>
      <c r="J378" s="832" t="s">
        <v>1879</v>
      </c>
      <c r="K378" s="832" t="s">
        <v>1880</v>
      </c>
      <c r="L378" s="835">
        <v>147.85</v>
      </c>
      <c r="M378" s="835">
        <v>147.85</v>
      </c>
      <c r="N378" s="832">
        <v>1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12</v>
      </c>
      <c r="B379" s="832" t="s">
        <v>1204</v>
      </c>
      <c r="C379" s="832" t="s">
        <v>1210</v>
      </c>
      <c r="D379" s="833" t="s">
        <v>2733</v>
      </c>
      <c r="E379" s="834" t="s">
        <v>1225</v>
      </c>
      <c r="F379" s="832" t="s">
        <v>1205</v>
      </c>
      <c r="G379" s="832" t="s">
        <v>1599</v>
      </c>
      <c r="H379" s="832" t="s">
        <v>583</v>
      </c>
      <c r="I379" s="832" t="s">
        <v>1703</v>
      </c>
      <c r="J379" s="832" t="s">
        <v>1704</v>
      </c>
      <c r="K379" s="832" t="s">
        <v>1602</v>
      </c>
      <c r="L379" s="835">
        <v>46.75</v>
      </c>
      <c r="M379" s="835">
        <v>93.5</v>
      </c>
      <c r="N379" s="832">
        <v>2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12</v>
      </c>
      <c r="B380" s="832" t="s">
        <v>1204</v>
      </c>
      <c r="C380" s="832" t="s">
        <v>1210</v>
      </c>
      <c r="D380" s="833" t="s">
        <v>2733</v>
      </c>
      <c r="E380" s="834" t="s">
        <v>1225</v>
      </c>
      <c r="F380" s="832" t="s">
        <v>1205</v>
      </c>
      <c r="G380" s="832" t="s">
        <v>1381</v>
      </c>
      <c r="H380" s="832" t="s">
        <v>583</v>
      </c>
      <c r="I380" s="832" t="s">
        <v>1382</v>
      </c>
      <c r="J380" s="832" t="s">
        <v>1383</v>
      </c>
      <c r="K380" s="832" t="s">
        <v>1384</v>
      </c>
      <c r="L380" s="835">
        <v>37.520000000000003</v>
      </c>
      <c r="M380" s="835">
        <v>75.040000000000006</v>
      </c>
      <c r="N380" s="832">
        <v>2</v>
      </c>
      <c r="O380" s="836">
        <v>0.5</v>
      </c>
      <c r="P380" s="835">
        <v>75.040000000000006</v>
      </c>
      <c r="Q380" s="837">
        <v>1</v>
      </c>
      <c r="R380" s="832">
        <v>2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12</v>
      </c>
      <c r="B381" s="832" t="s">
        <v>1204</v>
      </c>
      <c r="C381" s="832" t="s">
        <v>1210</v>
      </c>
      <c r="D381" s="833" t="s">
        <v>2733</v>
      </c>
      <c r="E381" s="834" t="s">
        <v>1225</v>
      </c>
      <c r="F381" s="832" t="s">
        <v>1205</v>
      </c>
      <c r="G381" s="832" t="s">
        <v>1389</v>
      </c>
      <c r="H381" s="832" t="s">
        <v>583</v>
      </c>
      <c r="I381" s="832" t="s">
        <v>1393</v>
      </c>
      <c r="J381" s="832" t="s">
        <v>1391</v>
      </c>
      <c r="K381" s="832" t="s">
        <v>1394</v>
      </c>
      <c r="L381" s="835">
        <v>717.59</v>
      </c>
      <c r="M381" s="835">
        <v>2152.77</v>
      </c>
      <c r="N381" s="832">
        <v>3</v>
      </c>
      <c r="O381" s="836">
        <v>3</v>
      </c>
      <c r="P381" s="835">
        <v>1435.18</v>
      </c>
      <c r="Q381" s="837">
        <v>0.66666666666666674</v>
      </c>
      <c r="R381" s="832">
        <v>2</v>
      </c>
      <c r="S381" s="837">
        <v>0.66666666666666663</v>
      </c>
      <c r="T381" s="836">
        <v>2</v>
      </c>
      <c r="U381" s="838">
        <v>0.66666666666666663</v>
      </c>
    </row>
    <row r="382" spans="1:21" ht="14.4" customHeight="1" x14ac:dyDescent="0.3">
      <c r="A382" s="831">
        <v>12</v>
      </c>
      <c r="B382" s="832" t="s">
        <v>1204</v>
      </c>
      <c r="C382" s="832" t="s">
        <v>1210</v>
      </c>
      <c r="D382" s="833" t="s">
        <v>2733</v>
      </c>
      <c r="E382" s="834" t="s">
        <v>1225</v>
      </c>
      <c r="F382" s="832" t="s">
        <v>1205</v>
      </c>
      <c r="G382" s="832" t="s">
        <v>1389</v>
      </c>
      <c r="H382" s="832" t="s">
        <v>583</v>
      </c>
      <c r="I382" s="832" t="s">
        <v>1881</v>
      </c>
      <c r="J382" s="832" t="s">
        <v>1391</v>
      </c>
      <c r="K382" s="832" t="s">
        <v>1882</v>
      </c>
      <c r="L382" s="835">
        <v>239.19</v>
      </c>
      <c r="M382" s="835">
        <v>239.19</v>
      </c>
      <c r="N382" s="832">
        <v>1</v>
      </c>
      <c r="O382" s="836">
        <v>1</v>
      </c>
      <c r="P382" s="835">
        <v>239.19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12</v>
      </c>
      <c r="B383" s="832" t="s">
        <v>1204</v>
      </c>
      <c r="C383" s="832" t="s">
        <v>1210</v>
      </c>
      <c r="D383" s="833" t="s">
        <v>2733</v>
      </c>
      <c r="E383" s="834" t="s">
        <v>1225</v>
      </c>
      <c r="F383" s="832" t="s">
        <v>1205</v>
      </c>
      <c r="G383" s="832" t="s">
        <v>1395</v>
      </c>
      <c r="H383" s="832" t="s">
        <v>583</v>
      </c>
      <c r="I383" s="832" t="s">
        <v>1715</v>
      </c>
      <c r="J383" s="832" t="s">
        <v>1397</v>
      </c>
      <c r="K383" s="832" t="s">
        <v>1716</v>
      </c>
      <c r="L383" s="835">
        <v>91.78</v>
      </c>
      <c r="M383" s="835">
        <v>734.24</v>
      </c>
      <c r="N383" s="832">
        <v>8</v>
      </c>
      <c r="O383" s="836">
        <v>3</v>
      </c>
      <c r="P383" s="835">
        <v>550.68000000000006</v>
      </c>
      <c r="Q383" s="837">
        <v>0.75000000000000011</v>
      </c>
      <c r="R383" s="832">
        <v>6</v>
      </c>
      <c r="S383" s="837">
        <v>0.75</v>
      </c>
      <c r="T383" s="836">
        <v>2.5</v>
      </c>
      <c r="U383" s="838">
        <v>0.83333333333333337</v>
      </c>
    </row>
    <row r="384" spans="1:21" ht="14.4" customHeight="1" x14ac:dyDescent="0.3">
      <c r="A384" s="831">
        <v>12</v>
      </c>
      <c r="B384" s="832" t="s">
        <v>1204</v>
      </c>
      <c r="C384" s="832" t="s">
        <v>1210</v>
      </c>
      <c r="D384" s="833" t="s">
        <v>2733</v>
      </c>
      <c r="E384" s="834" t="s">
        <v>1225</v>
      </c>
      <c r="F384" s="832" t="s">
        <v>1205</v>
      </c>
      <c r="G384" s="832" t="s">
        <v>1242</v>
      </c>
      <c r="H384" s="832" t="s">
        <v>583</v>
      </c>
      <c r="I384" s="832" t="s">
        <v>1243</v>
      </c>
      <c r="J384" s="832" t="s">
        <v>1244</v>
      </c>
      <c r="K384" s="832" t="s">
        <v>1245</v>
      </c>
      <c r="L384" s="835">
        <v>42.14</v>
      </c>
      <c r="M384" s="835">
        <v>42.14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12</v>
      </c>
      <c r="B385" s="832" t="s">
        <v>1204</v>
      </c>
      <c r="C385" s="832" t="s">
        <v>1210</v>
      </c>
      <c r="D385" s="833" t="s">
        <v>2733</v>
      </c>
      <c r="E385" s="834" t="s">
        <v>1225</v>
      </c>
      <c r="F385" s="832" t="s">
        <v>1205</v>
      </c>
      <c r="G385" s="832" t="s">
        <v>1883</v>
      </c>
      <c r="H385" s="832" t="s">
        <v>583</v>
      </c>
      <c r="I385" s="832" t="s">
        <v>1884</v>
      </c>
      <c r="J385" s="832" t="s">
        <v>638</v>
      </c>
      <c r="K385" s="832" t="s">
        <v>1885</v>
      </c>
      <c r="L385" s="835">
        <v>0</v>
      </c>
      <c r="M385" s="835">
        <v>0</v>
      </c>
      <c r="N385" s="832">
        <v>1</v>
      </c>
      <c r="O385" s="836">
        <v>0.5</v>
      </c>
      <c r="P385" s="835">
        <v>0</v>
      </c>
      <c r="Q385" s="837"/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12</v>
      </c>
      <c r="B386" s="832" t="s">
        <v>1204</v>
      </c>
      <c r="C386" s="832" t="s">
        <v>1210</v>
      </c>
      <c r="D386" s="833" t="s">
        <v>2733</v>
      </c>
      <c r="E386" s="834" t="s">
        <v>1225</v>
      </c>
      <c r="F386" s="832" t="s">
        <v>1205</v>
      </c>
      <c r="G386" s="832" t="s">
        <v>1269</v>
      </c>
      <c r="H386" s="832" t="s">
        <v>621</v>
      </c>
      <c r="I386" s="832" t="s">
        <v>1287</v>
      </c>
      <c r="J386" s="832" t="s">
        <v>1274</v>
      </c>
      <c r="K386" s="832" t="s">
        <v>1288</v>
      </c>
      <c r="L386" s="835">
        <v>490.89</v>
      </c>
      <c r="M386" s="835">
        <v>490.89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12</v>
      </c>
      <c r="B387" s="832" t="s">
        <v>1204</v>
      </c>
      <c r="C387" s="832" t="s">
        <v>1210</v>
      </c>
      <c r="D387" s="833" t="s">
        <v>2733</v>
      </c>
      <c r="E387" s="834" t="s">
        <v>1225</v>
      </c>
      <c r="F387" s="832" t="s">
        <v>1205</v>
      </c>
      <c r="G387" s="832" t="s">
        <v>1292</v>
      </c>
      <c r="H387" s="832" t="s">
        <v>583</v>
      </c>
      <c r="I387" s="832" t="s">
        <v>1293</v>
      </c>
      <c r="J387" s="832" t="s">
        <v>1294</v>
      </c>
      <c r="K387" s="832" t="s">
        <v>1295</v>
      </c>
      <c r="L387" s="835">
        <v>174.59</v>
      </c>
      <c r="M387" s="835">
        <v>349.18</v>
      </c>
      <c r="N387" s="832">
        <v>2</v>
      </c>
      <c r="O387" s="836">
        <v>1</v>
      </c>
      <c r="P387" s="835">
        <v>349.18</v>
      </c>
      <c r="Q387" s="837">
        <v>1</v>
      </c>
      <c r="R387" s="832">
        <v>2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12</v>
      </c>
      <c r="B388" s="832" t="s">
        <v>1204</v>
      </c>
      <c r="C388" s="832" t="s">
        <v>1210</v>
      </c>
      <c r="D388" s="833" t="s">
        <v>2733</v>
      </c>
      <c r="E388" s="834" t="s">
        <v>1225</v>
      </c>
      <c r="F388" s="832" t="s">
        <v>1205</v>
      </c>
      <c r="G388" s="832" t="s">
        <v>1324</v>
      </c>
      <c r="H388" s="832" t="s">
        <v>583</v>
      </c>
      <c r="I388" s="832" t="s">
        <v>1325</v>
      </c>
      <c r="J388" s="832" t="s">
        <v>1326</v>
      </c>
      <c r="K388" s="832" t="s">
        <v>1327</v>
      </c>
      <c r="L388" s="835">
        <v>78.33</v>
      </c>
      <c r="M388" s="835">
        <v>156.66</v>
      </c>
      <c r="N388" s="832">
        <v>2</v>
      </c>
      <c r="O388" s="836">
        <v>0.5</v>
      </c>
      <c r="P388" s="835">
        <v>156.66</v>
      </c>
      <c r="Q388" s="837">
        <v>1</v>
      </c>
      <c r="R388" s="832">
        <v>2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12</v>
      </c>
      <c r="B389" s="832" t="s">
        <v>1204</v>
      </c>
      <c r="C389" s="832" t="s">
        <v>1210</v>
      </c>
      <c r="D389" s="833" t="s">
        <v>2733</v>
      </c>
      <c r="E389" s="834" t="s">
        <v>1225</v>
      </c>
      <c r="F389" s="832" t="s">
        <v>1205</v>
      </c>
      <c r="G389" s="832" t="s">
        <v>1276</v>
      </c>
      <c r="H389" s="832" t="s">
        <v>583</v>
      </c>
      <c r="I389" s="832" t="s">
        <v>1277</v>
      </c>
      <c r="J389" s="832" t="s">
        <v>617</v>
      </c>
      <c r="K389" s="832" t="s">
        <v>1278</v>
      </c>
      <c r="L389" s="835">
        <v>108.44</v>
      </c>
      <c r="M389" s="835">
        <v>216.88</v>
      </c>
      <c r="N389" s="832">
        <v>2</v>
      </c>
      <c r="O389" s="836">
        <v>1.5</v>
      </c>
      <c r="P389" s="835">
        <v>108.44</v>
      </c>
      <c r="Q389" s="837">
        <v>0.5</v>
      </c>
      <c r="R389" s="832">
        <v>1</v>
      </c>
      <c r="S389" s="837">
        <v>0.5</v>
      </c>
      <c r="T389" s="836">
        <v>1</v>
      </c>
      <c r="U389" s="838">
        <v>0.66666666666666663</v>
      </c>
    </row>
    <row r="390" spans="1:21" ht="14.4" customHeight="1" x14ac:dyDescent="0.3">
      <c r="A390" s="831">
        <v>12</v>
      </c>
      <c r="B390" s="832" t="s">
        <v>1204</v>
      </c>
      <c r="C390" s="832" t="s">
        <v>1210</v>
      </c>
      <c r="D390" s="833" t="s">
        <v>2733</v>
      </c>
      <c r="E390" s="834" t="s">
        <v>1225</v>
      </c>
      <c r="F390" s="832" t="s">
        <v>1205</v>
      </c>
      <c r="G390" s="832" t="s">
        <v>1330</v>
      </c>
      <c r="H390" s="832" t="s">
        <v>583</v>
      </c>
      <c r="I390" s="832" t="s">
        <v>1886</v>
      </c>
      <c r="J390" s="832" t="s">
        <v>1429</v>
      </c>
      <c r="K390" s="832" t="s">
        <v>1618</v>
      </c>
      <c r="L390" s="835">
        <v>89.88</v>
      </c>
      <c r="M390" s="835">
        <v>269.64</v>
      </c>
      <c r="N390" s="832">
        <v>3</v>
      </c>
      <c r="O390" s="836">
        <v>0.5</v>
      </c>
      <c r="P390" s="835">
        <v>269.64</v>
      </c>
      <c r="Q390" s="837">
        <v>1</v>
      </c>
      <c r="R390" s="832">
        <v>3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12</v>
      </c>
      <c r="B391" s="832" t="s">
        <v>1204</v>
      </c>
      <c r="C391" s="832" t="s">
        <v>1210</v>
      </c>
      <c r="D391" s="833" t="s">
        <v>2733</v>
      </c>
      <c r="E391" s="834" t="s">
        <v>1225</v>
      </c>
      <c r="F391" s="832" t="s">
        <v>1205</v>
      </c>
      <c r="G391" s="832" t="s">
        <v>1330</v>
      </c>
      <c r="H391" s="832" t="s">
        <v>583</v>
      </c>
      <c r="I391" s="832" t="s">
        <v>1428</v>
      </c>
      <c r="J391" s="832" t="s">
        <v>1429</v>
      </c>
      <c r="K391" s="832" t="s">
        <v>1430</v>
      </c>
      <c r="L391" s="835">
        <v>89.88</v>
      </c>
      <c r="M391" s="835">
        <v>269.64</v>
      </c>
      <c r="N391" s="832">
        <v>3</v>
      </c>
      <c r="O391" s="836">
        <v>1</v>
      </c>
      <c r="P391" s="835">
        <v>269.64</v>
      </c>
      <c r="Q391" s="837">
        <v>1</v>
      </c>
      <c r="R391" s="832">
        <v>3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12</v>
      </c>
      <c r="B392" s="832" t="s">
        <v>1204</v>
      </c>
      <c r="C392" s="832" t="s">
        <v>1210</v>
      </c>
      <c r="D392" s="833" t="s">
        <v>2733</v>
      </c>
      <c r="E392" s="834" t="s">
        <v>1225</v>
      </c>
      <c r="F392" s="832" t="s">
        <v>1205</v>
      </c>
      <c r="G392" s="832" t="s">
        <v>1279</v>
      </c>
      <c r="H392" s="832" t="s">
        <v>583</v>
      </c>
      <c r="I392" s="832" t="s">
        <v>1280</v>
      </c>
      <c r="J392" s="832" t="s">
        <v>1281</v>
      </c>
      <c r="K392" s="832" t="s">
        <v>1282</v>
      </c>
      <c r="L392" s="835">
        <v>308.69</v>
      </c>
      <c r="M392" s="835">
        <v>1543.4499999999998</v>
      </c>
      <c r="N392" s="832">
        <v>5</v>
      </c>
      <c r="O392" s="836">
        <v>1</v>
      </c>
      <c r="P392" s="835">
        <v>926.06999999999994</v>
      </c>
      <c r="Q392" s="837">
        <v>0.6</v>
      </c>
      <c r="R392" s="832">
        <v>3</v>
      </c>
      <c r="S392" s="837">
        <v>0.6</v>
      </c>
      <c r="T392" s="836">
        <v>0.5</v>
      </c>
      <c r="U392" s="838">
        <v>0.5</v>
      </c>
    </row>
    <row r="393" spans="1:21" ht="14.4" customHeight="1" x14ac:dyDescent="0.3">
      <c r="A393" s="831">
        <v>12</v>
      </c>
      <c r="B393" s="832" t="s">
        <v>1204</v>
      </c>
      <c r="C393" s="832" t="s">
        <v>1210</v>
      </c>
      <c r="D393" s="833" t="s">
        <v>2733</v>
      </c>
      <c r="E393" s="834" t="s">
        <v>1225</v>
      </c>
      <c r="F393" s="832" t="s">
        <v>1205</v>
      </c>
      <c r="G393" s="832" t="s">
        <v>1433</v>
      </c>
      <c r="H393" s="832" t="s">
        <v>583</v>
      </c>
      <c r="I393" s="832" t="s">
        <v>1434</v>
      </c>
      <c r="J393" s="832" t="s">
        <v>1435</v>
      </c>
      <c r="K393" s="832" t="s">
        <v>1436</v>
      </c>
      <c r="L393" s="835">
        <v>0</v>
      </c>
      <c r="M393" s="835">
        <v>0</v>
      </c>
      <c r="N393" s="832">
        <v>7</v>
      </c>
      <c r="O393" s="836">
        <v>4</v>
      </c>
      <c r="P393" s="835">
        <v>0</v>
      </c>
      <c r="Q393" s="837"/>
      <c r="R393" s="832">
        <v>4</v>
      </c>
      <c r="S393" s="837">
        <v>0.5714285714285714</v>
      </c>
      <c r="T393" s="836">
        <v>2</v>
      </c>
      <c r="U393" s="838">
        <v>0.5</v>
      </c>
    </row>
    <row r="394" spans="1:21" ht="14.4" customHeight="1" x14ac:dyDescent="0.3">
      <c r="A394" s="831">
        <v>12</v>
      </c>
      <c r="B394" s="832" t="s">
        <v>1204</v>
      </c>
      <c r="C394" s="832" t="s">
        <v>1210</v>
      </c>
      <c r="D394" s="833" t="s">
        <v>2733</v>
      </c>
      <c r="E394" s="834" t="s">
        <v>1225</v>
      </c>
      <c r="F394" s="832" t="s">
        <v>1205</v>
      </c>
      <c r="G394" s="832" t="s">
        <v>1433</v>
      </c>
      <c r="H394" s="832" t="s">
        <v>583</v>
      </c>
      <c r="I394" s="832" t="s">
        <v>1887</v>
      </c>
      <c r="J394" s="832" t="s">
        <v>1435</v>
      </c>
      <c r="K394" s="832" t="s">
        <v>1755</v>
      </c>
      <c r="L394" s="835">
        <v>0</v>
      </c>
      <c r="M394" s="835">
        <v>0</v>
      </c>
      <c r="N394" s="832">
        <v>2</v>
      </c>
      <c r="O394" s="836">
        <v>1</v>
      </c>
      <c r="P394" s="835">
        <v>0</v>
      </c>
      <c r="Q394" s="837"/>
      <c r="R394" s="832">
        <v>2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12</v>
      </c>
      <c r="B395" s="832" t="s">
        <v>1204</v>
      </c>
      <c r="C395" s="832" t="s">
        <v>1210</v>
      </c>
      <c r="D395" s="833" t="s">
        <v>2733</v>
      </c>
      <c r="E395" s="834" t="s">
        <v>1225</v>
      </c>
      <c r="F395" s="832" t="s">
        <v>1205</v>
      </c>
      <c r="G395" s="832" t="s">
        <v>1446</v>
      </c>
      <c r="H395" s="832" t="s">
        <v>583</v>
      </c>
      <c r="I395" s="832" t="s">
        <v>1447</v>
      </c>
      <c r="J395" s="832" t="s">
        <v>1448</v>
      </c>
      <c r="K395" s="832" t="s">
        <v>1449</v>
      </c>
      <c r="L395" s="835">
        <v>1543.27</v>
      </c>
      <c r="M395" s="835">
        <v>1543.27</v>
      </c>
      <c r="N395" s="832">
        <v>1</v>
      </c>
      <c r="O395" s="836">
        <v>0.5</v>
      </c>
      <c r="P395" s="835">
        <v>1543.27</v>
      </c>
      <c r="Q395" s="837">
        <v>1</v>
      </c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12</v>
      </c>
      <c r="B396" s="832" t="s">
        <v>1204</v>
      </c>
      <c r="C396" s="832" t="s">
        <v>1210</v>
      </c>
      <c r="D396" s="833" t="s">
        <v>2733</v>
      </c>
      <c r="E396" s="834" t="s">
        <v>1225</v>
      </c>
      <c r="F396" s="832" t="s">
        <v>1205</v>
      </c>
      <c r="G396" s="832" t="s">
        <v>1255</v>
      </c>
      <c r="H396" s="832" t="s">
        <v>583</v>
      </c>
      <c r="I396" s="832" t="s">
        <v>1303</v>
      </c>
      <c r="J396" s="832" t="s">
        <v>947</v>
      </c>
      <c r="K396" s="832" t="s">
        <v>1258</v>
      </c>
      <c r="L396" s="835">
        <v>42.54</v>
      </c>
      <c r="M396" s="835">
        <v>638.1</v>
      </c>
      <c r="N396" s="832">
        <v>15</v>
      </c>
      <c r="O396" s="836">
        <v>11</v>
      </c>
      <c r="P396" s="835">
        <v>425.40000000000003</v>
      </c>
      <c r="Q396" s="837">
        <v>0.66666666666666674</v>
      </c>
      <c r="R396" s="832">
        <v>10</v>
      </c>
      <c r="S396" s="837">
        <v>0.66666666666666663</v>
      </c>
      <c r="T396" s="836">
        <v>8.5</v>
      </c>
      <c r="U396" s="838">
        <v>0.77272727272727271</v>
      </c>
    </row>
    <row r="397" spans="1:21" ht="14.4" customHeight="1" x14ac:dyDescent="0.3">
      <c r="A397" s="831">
        <v>12</v>
      </c>
      <c r="B397" s="832" t="s">
        <v>1204</v>
      </c>
      <c r="C397" s="832" t="s">
        <v>1210</v>
      </c>
      <c r="D397" s="833" t="s">
        <v>2733</v>
      </c>
      <c r="E397" s="834" t="s">
        <v>1225</v>
      </c>
      <c r="F397" s="832" t="s">
        <v>1205</v>
      </c>
      <c r="G397" s="832" t="s">
        <v>1888</v>
      </c>
      <c r="H397" s="832" t="s">
        <v>583</v>
      </c>
      <c r="I397" s="832" t="s">
        <v>1889</v>
      </c>
      <c r="J397" s="832" t="s">
        <v>949</v>
      </c>
      <c r="K397" s="832" t="s">
        <v>1890</v>
      </c>
      <c r="L397" s="835">
        <v>219.37</v>
      </c>
      <c r="M397" s="835">
        <v>877.48</v>
      </c>
      <c r="N397" s="832">
        <v>4</v>
      </c>
      <c r="O397" s="836">
        <v>3</v>
      </c>
      <c r="P397" s="835">
        <v>219.37</v>
      </c>
      <c r="Q397" s="837">
        <v>0.25</v>
      </c>
      <c r="R397" s="832">
        <v>1</v>
      </c>
      <c r="S397" s="837">
        <v>0.25</v>
      </c>
      <c r="T397" s="836">
        <v>1</v>
      </c>
      <c r="U397" s="838">
        <v>0.33333333333333331</v>
      </c>
    </row>
    <row r="398" spans="1:21" ht="14.4" customHeight="1" x14ac:dyDescent="0.3">
      <c r="A398" s="831">
        <v>12</v>
      </c>
      <c r="B398" s="832" t="s">
        <v>1204</v>
      </c>
      <c r="C398" s="832" t="s">
        <v>1210</v>
      </c>
      <c r="D398" s="833" t="s">
        <v>2733</v>
      </c>
      <c r="E398" s="834" t="s">
        <v>1225</v>
      </c>
      <c r="F398" s="832" t="s">
        <v>1205</v>
      </c>
      <c r="G398" s="832" t="s">
        <v>1891</v>
      </c>
      <c r="H398" s="832" t="s">
        <v>621</v>
      </c>
      <c r="I398" s="832" t="s">
        <v>1892</v>
      </c>
      <c r="J398" s="832" t="s">
        <v>1893</v>
      </c>
      <c r="K398" s="832" t="s">
        <v>1894</v>
      </c>
      <c r="L398" s="835">
        <v>502.31</v>
      </c>
      <c r="M398" s="835">
        <v>502.31</v>
      </c>
      <c r="N398" s="832">
        <v>1</v>
      </c>
      <c r="O398" s="836">
        <v>1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12</v>
      </c>
      <c r="B399" s="832" t="s">
        <v>1204</v>
      </c>
      <c r="C399" s="832" t="s">
        <v>1210</v>
      </c>
      <c r="D399" s="833" t="s">
        <v>2733</v>
      </c>
      <c r="E399" s="834" t="s">
        <v>1225</v>
      </c>
      <c r="F399" s="832" t="s">
        <v>1205</v>
      </c>
      <c r="G399" s="832" t="s">
        <v>1452</v>
      </c>
      <c r="H399" s="832" t="s">
        <v>583</v>
      </c>
      <c r="I399" s="832" t="s">
        <v>1453</v>
      </c>
      <c r="J399" s="832" t="s">
        <v>1454</v>
      </c>
      <c r="K399" s="832" t="s">
        <v>1455</v>
      </c>
      <c r="L399" s="835">
        <v>333.68</v>
      </c>
      <c r="M399" s="835">
        <v>333.68</v>
      </c>
      <c r="N399" s="832">
        <v>1</v>
      </c>
      <c r="O399" s="836">
        <v>1</v>
      </c>
      <c r="P399" s="835">
        <v>333.68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12</v>
      </c>
      <c r="B400" s="832" t="s">
        <v>1204</v>
      </c>
      <c r="C400" s="832" t="s">
        <v>1210</v>
      </c>
      <c r="D400" s="833" t="s">
        <v>2733</v>
      </c>
      <c r="E400" s="834" t="s">
        <v>1225</v>
      </c>
      <c r="F400" s="832" t="s">
        <v>1205</v>
      </c>
      <c r="G400" s="832" t="s">
        <v>1452</v>
      </c>
      <c r="H400" s="832" t="s">
        <v>621</v>
      </c>
      <c r="I400" s="832" t="s">
        <v>1093</v>
      </c>
      <c r="J400" s="832" t="s">
        <v>707</v>
      </c>
      <c r="K400" s="832" t="s">
        <v>1094</v>
      </c>
      <c r="L400" s="835">
        <v>300.31</v>
      </c>
      <c r="M400" s="835">
        <v>600.62</v>
      </c>
      <c r="N400" s="832">
        <v>2</v>
      </c>
      <c r="O400" s="836">
        <v>2</v>
      </c>
      <c r="P400" s="835">
        <v>600.62</v>
      </c>
      <c r="Q400" s="837">
        <v>1</v>
      </c>
      <c r="R400" s="832">
        <v>2</v>
      </c>
      <c r="S400" s="837">
        <v>1</v>
      </c>
      <c r="T400" s="836">
        <v>2</v>
      </c>
      <c r="U400" s="838">
        <v>1</v>
      </c>
    </row>
    <row r="401" spans="1:21" ht="14.4" customHeight="1" x14ac:dyDescent="0.3">
      <c r="A401" s="831">
        <v>12</v>
      </c>
      <c r="B401" s="832" t="s">
        <v>1204</v>
      </c>
      <c r="C401" s="832" t="s">
        <v>1210</v>
      </c>
      <c r="D401" s="833" t="s">
        <v>2733</v>
      </c>
      <c r="E401" s="834" t="s">
        <v>1225</v>
      </c>
      <c r="F401" s="832" t="s">
        <v>1205</v>
      </c>
      <c r="G401" s="832" t="s">
        <v>1452</v>
      </c>
      <c r="H401" s="832" t="s">
        <v>621</v>
      </c>
      <c r="I401" s="832" t="s">
        <v>1628</v>
      </c>
      <c r="J401" s="832" t="s">
        <v>707</v>
      </c>
      <c r="K401" s="832" t="s">
        <v>1629</v>
      </c>
      <c r="L401" s="835">
        <v>333.68</v>
      </c>
      <c r="M401" s="835">
        <v>4004.16</v>
      </c>
      <c r="N401" s="832">
        <v>12</v>
      </c>
      <c r="O401" s="836">
        <v>11.5</v>
      </c>
      <c r="P401" s="835">
        <v>3336.7999999999997</v>
      </c>
      <c r="Q401" s="837">
        <v>0.83333333333333326</v>
      </c>
      <c r="R401" s="832">
        <v>10</v>
      </c>
      <c r="S401" s="837">
        <v>0.83333333333333337</v>
      </c>
      <c r="T401" s="836">
        <v>9.5</v>
      </c>
      <c r="U401" s="838">
        <v>0.82608695652173914</v>
      </c>
    </row>
    <row r="402" spans="1:21" ht="14.4" customHeight="1" x14ac:dyDescent="0.3">
      <c r="A402" s="831">
        <v>12</v>
      </c>
      <c r="B402" s="832" t="s">
        <v>1204</v>
      </c>
      <c r="C402" s="832" t="s">
        <v>1210</v>
      </c>
      <c r="D402" s="833" t="s">
        <v>2733</v>
      </c>
      <c r="E402" s="834" t="s">
        <v>1225</v>
      </c>
      <c r="F402" s="832" t="s">
        <v>1205</v>
      </c>
      <c r="G402" s="832" t="s">
        <v>1632</v>
      </c>
      <c r="H402" s="832" t="s">
        <v>583</v>
      </c>
      <c r="I402" s="832" t="s">
        <v>1633</v>
      </c>
      <c r="J402" s="832" t="s">
        <v>1634</v>
      </c>
      <c r="K402" s="832" t="s">
        <v>1635</v>
      </c>
      <c r="L402" s="835">
        <v>1514.87</v>
      </c>
      <c r="M402" s="835">
        <v>7574.3499999999995</v>
      </c>
      <c r="N402" s="832">
        <v>5</v>
      </c>
      <c r="O402" s="836">
        <v>4.5</v>
      </c>
      <c r="P402" s="835">
        <v>6059.48</v>
      </c>
      <c r="Q402" s="837">
        <v>0.8</v>
      </c>
      <c r="R402" s="832">
        <v>4</v>
      </c>
      <c r="S402" s="837">
        <v>0.8</v>
      </c>
      <c r="T402" s="836">
        <v>4</v>
      </c>
      <c r="U402" s="838">
        <v>0.88888888888888884</v>
      </c>
    </row>
    <row r="403" spans="1:21" ht="14.4" customHeight="1" x14ac:dyDescent="0.3">
      <c r="A403" s="831">
        <v>12</v>
      </c>
      <c r="B403" s="832" t="s">
        <v>1204</v>
      </c>
      <c r="C403" s="832" t="s">
        <v>1210</v>
      </c>
      <c r="D403" s="833" t="s">
        <v>2733</v>
      </c>
      <c r="E403" s="834" t="s">
        <v>1225</v>
      </c>
      <c r="F403" s="832" t="s">
        <v>1205</v>
      </c>
      <c r="G403" s="832" t="s">
        <v>1469</v>
      </c>
      <c r="H403" s="832" t="s">
        <v>583</v>
      </c>
      <c r="I403" s="832" t="s">
        <v>1470</v>
      </c>
      <c r="J403" s="832" t="s">
        <v>1471</v>
      </c>
      <c r="K403" s="832" t="s">
        <v>1472</v>
      </c>
      <c r="L403" s="835">
        <v>1546.98</v>
      </c>
      <c r="M403" s="835">
        <v>10828.859999999999</v>
      </c>
      <c r="N403" s="832">
        <v>7</v>
      </c>
      <c r="O403" s="836">
        <v>7</v>
      </c>
      <c r="P403" s="835">
        <v>9281.8799999999992</v>
      </c>
      <c r="Q403" s="837">
        <v>0.85714285714285721</v>
      </c>
      <c r="R403" s="832">
        <v>6</v>
      </c>
      <c r="S403" s="837">
        <v>0.8571428571428571</v>
      </c>
      <c r="T403" s="836">
        <v>6</v>
      </c>
      <c r="U403" s="838">
        <v>0.8571428571428571</v>
      </c>
    </row>
    <row r="404" spans="1:21" ht="14.4" customHeight="1" x14ac:dyDescent="0.3">
      <c r="A404" s="831">
        <v>12</v>
      </c>
      <c r="B404" s="832" t="s">
        <v>1204</v>
      </c>
      <c r="C404" s="832" t="s">
        <v>1210</v>
      </c>
      <c r="D404" s="833" t="s">
        <v>2733</v>
      </c>
      <c r="E404" s="834" t="s">
        <v>1225</v>
      </c>
      <c r="F404" s="832" t="s">
        <v>1205</v>
      </c>
      <c r="G404" s="832" t="s">
        <v>1481</v>
      </c>
      <c r="H404" s="832" t="s">
        <v>583</v>
      </c>
      <c r="I404" s="832" t="s">
        <v>1487</v>
      </c>
      <c r="J404" s="832" t="s">
        <v>1483</v>
      </c>
      <c r="K404" s="832" t="s">
        <v>1488</v>
      </c>
      <c r="L404" s="835">
        <v>3024.8</v>
      </c>
      <c r="M404" s="835">
        <v>3024.8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12</v>
      </c>
      <c r="B405" s="832" t="s">
        <v>1204</v>
      </c>
      <c r="C405" s="832" t="s">
        <v>1210</v>
      </c>
      <c r="D405" s="833" t="s">
        <v>2733</v>
      </c>
      <c r="E405" s="834" t="s">
        <v>1225</v>
      </c>
      <c r="F405" s="832" t="s">
        <v>1205</v>
      </c>
      <c r="G405" s="832" t="s">
        <v>1254</v>
      </c>
      <c r="H405" s="832" t="s">
        <v>621</v>
      </c>
      <c r="I405" s="832" t="s">
        <v>1110</v>
      </c>
      <c r="J405" s="832" t="s">
        <v>903</v>
      </c>
      <c r="K405" s="832" t="s">
        <v>1111</v>
      </c>
      <c r="L405" s="835">
        <v>154.36000000000001</v>
      </c>
      <c r="M405" s="835">
        <v>463.08000000000004</v>
      </c>
      <c r="N405" s="832">
        <v>3</v>
      </c>
      <c r="O405" s="836">
        <v>1.5</v>
      </c>
      <c r="P405" s="835">
        <v>308.72000000000003</v>
      </c>
      <c r="Q405" s="837">
        <v>0.66666666666666663</v>
      </c>
      <c r="R405" s="832">
        <v>2</v>
      </c>
      <c r="S405" s="837">
        <v>0.66666666666666663</v>
      </c>
      <c r="T405" s="836">
        <v>0.5</v>
      </c>
      <c r="U405" s="838">
        <v>0.33333333333333331</v>
      </c>
    </row>
    <row r="406" spans="1:21" ht="14.4" customHeight="1" x14ac:dyDescent="0.3">
      <c r="A406" s="831">
        <v>12</v>
      </c>
      <c r="B406" s="832" t="s">
        <v>1204</v>
      </c>
      <c r="C406" s="832" t="s">
        <v>1210</v>
      </c>
      <c r="D406" s="833" t="s">
        <v>2733</v>
      </c>
      <c r="E406" s="834" t="s">
        <v>1225</v>
      </c>
      <c r="F406" s="832" t="s">
        <v>1207</v>
      </c>
      <c r="G406" s="832" t="s">
        <v>1250</v>
      </c>
      <c r="H406" s="832" t="s">
        <v>583</v>
      </c>
      <c r="I406" s="832" t="s">
        <v>1789</v>
      </c>
      <c r="J406" s="832" t="s">
        <v>1790</v>
      </c>
      <c r="K406" s="832" t="s">
        <v>1791</v>
      </c>
      <c r="L406" s="835">
        <v>420</v>
      </c>
      <c r="M406" s="835">
        <v>420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12</v>
      </c>
      <c r="B407" s="832" t="s">
        <v>1204</v>
      </c>
      <c r="C407" s="832" t="s">
        <v>1210</v>
      </c>
      <c r="D407" s="833" t="s">
        <v>2733</v>
      </c>
      <c r="E407" s="834" t="s">
        <v>1225</v>
      </c>
      <c r="F407" s="832" t="s">
        <v>1207</v>
      </c>
      <c r="G407" s="832" t="s">
        <v>1250</v>
      </c>
      <c r="H407" s="832" t="s">
        <v>583</v>
      </c>
      <c r="I407" s="832" t="s">
        <v>1342</v>
      </c>
      <c r="J407" s="832" t="s">
        <v>1343</v>
      </c>
      <c r="K407" s="832" t="s">
        <v>1344</v>
      </c>
      <c r="L407" s="835">
        <v>500</v>
      </c>
      <c r="M407" s="835">
        <v>500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12</v>
      </c>
      <c r="B408" s="832" t="s">
        <v>1204</v>
      </c>
      <c r="C408" s="832" t="s">
        <v>1210</v>
      </c>
      <c r="D408" s="833" t="s">
        <v>2733</v>
      </c>
      <c r="E408" s="834" t="s">
        <v>1225</v>
      </c>
      <c r="F408" s="832" t="s">
        <v>1207</v>
      </c>
      <c r="G408" s="832" t="s">
        <v>1250</v>
      </c>
      <c r="H408" s="832" t="s">
        <v>583</v>
      </c>
      <c r="I408" s="832" t="s">
        <v>1895</v>
      </c>
      <c r="J408" s="832" t="s">
        <v>1896</v>
      </c>
      <c r="K408" s="832" t="s">
        <v>1897</v>
      </c>
      <c r="L408" s="835">
        <v>665</v>
      </c>
      <c r="M408" s="835">
        <v>665</v>
      </c>
      <c r="N408" s="832">
        <v>1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12</v>
      </c>
      <c r="B409" s="832" t="s">
        <v>1204</v>
      </c>
      <c r="C409" s="832" t="s">
        <v>1210</v>
      </c>
      <c r="D409" s="833" t="s">
        <v>2733</v>
      </c>
      <c r="E409" s="834" t="s">
        <v>1227</v>
      </c>
      <c r="F409" s="832" t="s">
        <v>1205</v>
      </c>
      <c r="G409" s="832" t="s">
        <v>1898</v>
      </c>
      <c r="H409" s="832" t="s">
        <v>583</v>
      </c>
      <c r="I409" s="832" t="s">
        <v>1899</v>
      </c>
      <c r="J409" s="832" t="s">
        <v>1900</v>
      </c>
      <c r="K409" s="832" t="s">
        <v>1901</v>
      </c>
      <c r="L409" s="835">
        <v>0</v>
      </c>
      <c r="M409" s="835">
        <v>0</v>
      </c>
      <c r="N409" s="832">
        <v>1</v>
      </c>
      <c r="O409" s="836">
        <v>1</v>
      </c>
      <c r="P409" s="835"/>
      <c r="Q409" s="837"/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12</v>
      </c>
      <c r="B410" s="832" t="s">
        <v>1204</v>
      </c>
      <c r="C410" s="832" t="s">
        <v>1210</v>
      </c>
      <c r="D410" s="833" t="s">
        <v>2733</v>
      </c>
      <c r="E410" s="834" t="s">
        <v>1227</v>
      </c>
      <c r="F410" s="832" t="s">
        <v>1205</v>
      </c>
      <c r="G410" s="832" t="s">
        <v>1345</v>
      </c>
      <c r="H410" s="832" t="s">
        <v>583</v>
      </c>
      <c r="I410" s="832" t="s">
        <v>1577</v>
      </c>
      <c r="J410" s="832" t="s">
        <v>1578</v>
      </c>
      <c r="K410" s="832" t="s">
        <v>1579</v>
      </c>
      <c r="L410" s="835">
        <v>0</v>
      </c>
      <c r="M410" s="835">
        <v>0</v>
      </c>
      <c r="N410" s="832">
        <v>6</v>
      </c>
      <c r="O410" s="836">
        <v>4.5</v>
      </c>
      <c r="P410" s="835">
        <v>0</v>
      </c>
      <c r="Q410" s="837"/>
      <c r="R410" s="832">
        <v>6</v>
      </c>
      <c r="S410" s="837">
        <v>1</v>
      </c>
      <c r="T410" s="836">
        <v>4.5</v>
      </c>
      <c r="U410" s="838">
        <v>1</v>
      </c>
    </row>
    <row r="411" spans="1:21" ht="14.4" customHeight="1" x14ac:dyDescent="0.3">
      <c r="A411" s="831">
        <v>12</v>
      </c>
      <c r="B411" s="832" t="s">
        <v>1204</v>
      </c>
      <c r="C411" s="832" t="s">
        <v>1210</v>
      </c>
      <c r="D411" s="833" t="s">
        <v>2733</v>
      </c>
      <c r="E411" s="834" t="s">
        <v>1227</v>
      </c>
      <c r="F411" s="832" t="s">
        <v>1205</v>
      </c>
      <c r="G411" s="832" t="s">
        <v>1349</v>
      </c>
      <c r="H411" s="832" t="s">
        <v>583</v>
      </c>
      <c r="I411" s="832" t="s">
        <v>1350</v>
      </c>
      <c r="J411" s="832" t="s">
        <v>1351</v>
      </c>
      <c r="K411" s="832" t="s">
        <v>1352</v>
      </c>
      <c r="L411" s="835">
        <v>55.95</v>
      </c>
      <c r="M411" s="835">
        <v>223.8</v>
      </c>
      <c r="N411" s="832">
        <v>4</v>
      </c>
      <c r="O411" s="836">
        <v>0.5</v>
      </c>
      <c r="P411" s="835">
        <v>223.8</v>
      </c>
      <c r="Q411" s="837">
        <v>1</v>
      </c>
      <c r="R411" s="832">
        <v>4</v>
      </c>
      <c r="S411" s="837">
        <v>1</v>
      </c>
      <c r="T411" s="836">
        <v>0.5</v>
      </c>
      <c r="U411" s="838">
        <v>1</v>
      </c>
    </row>
    <row r="412" spans="1:21" ht="14.4" customHeight="1" x14ac:dyDescent="0.3">
      <c r="A412" s="831">
        <v>12</v>
      </c>
      <c r="B412" s="832" t="s">
        <v>1204</v>
      </c>
      <c r="C412" s="832" t="s">
        <v>1210</v>
      </c>
      <c r="D412" s="833" t="s">
        <v>2733</v>
      </c>
      <c r="E412" s="834" t="s">
        <v>1227</v>
      </c>
      <c r="F412" s="832" t="s">
        <v>1205</v>
      </c>
      <c r="G412" s="832" t="s">
        <v>1349</v>
      </c>
      <c r="H412" s="832" t="s">
        <v>583</v>
      </c>
      <c r="I412" s="832" t="s">
        <v>1353</v>
      </c>
      <c r="J412" s="832" t="s">
        <v>1351</v>
      </c>
      <c r="K412" s="832" t="s">
        <v>1354</v>
      </c>
      <c r="L412" s="835">
        <v>128.55000000000001</v>
      </c>
      <c r="M412" s="835">
        <v>1799.7000000000003</v>
      </c>
      <c r="N412" s="832">
        <v>14</v>
      </c>
      <c r="O412" s="836">
        <v>1.5</v>
      </c>
      <c r="P412" s="835">
        <v>1028.4000000000001</v>
      </c>
      <c r="Q412" s="837">
        <v>0.5714285714285714</v>
      </c>
      <c r="R412" s="832">
        <v>8</v>
      </c>
      <c r="S412" s="837">
        <v>0.5714285714285714</v>
      </c>
      <c r="T412" s="836">
        <v>1</v>
      </c>
      <c r="U412" s="838">
        <v>0.66666666666666663</v>
      </c>
    </row>
    <row r="413" spans="1:21" ht="14.4" customHeight="1" x14ac:dyDescent="0.3">
      <c r="A413" s="831">
        <v>12</v>
      </c>
      <c r="B413" s="832" t="s">
        <v>1204</v>
      </c>
      <c r="C413" s="832" t="s">
        <v>1210</v>
      </c>
      <c r="D413" s="833" t="s">
        <v>2733</v>
      </c>
      <c r="E413" s="834" t="s">
        <v>1227</v>
      </c>
      <c r="F413" s="832" t="s">
        <v>1205</v>
      </c>
      <c r="G413" s="832" t="s">
        <v>1902</v>
      </c>
      <c r="H413" s="832" t="s">
        <v>621</v>
      </c>
      <c r="I413" s="832" t="s">
        <v>1903</v>
      </c>
      <c r="J413" s="832" t="s">
        <v>1904</v>
      </c>
      <c r="K413" s="832" t="s">
        <v>1905</v>
      </c>
      <c r="L413" s="835">
        <v>229.38</v>
      </c>
      <c r="M413" s="835">
        <v>229.38</v>
      </c>
      <c r="N413" s="832">
        <v>1</v>
      </c>
      <c r="O413" s="836">
        <v>1</v>
      </c>
      <c r="P413" s="835">
        <v>229.38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12</v>
      </c>
      <c r="B414" s="832" t="s">
        <v>1204</v>
      </c>
      <c r="C414" s="832" t="s">
        <v>1210</v>
      </c>
      <c r="D414" s="833" t="s">
        <v>2733</v>
      </c>
      <c r="E414" s="834" t="s">
        <v>1227</v>
      </c>
      <c r="F414" s="832" t="s">
        <v>1205</v>
      </c>
      <c r="G414" s="832" t="s">
        <v>1355</v>
      </c>
      <c r="H414" s="832" t="s">
        <v>621</v>
      </c>
      <c r="I414" s="832" t="s">
        <v>1594</v>
      </c>
      <c r="J414" s="832" t="s">
        <v>1357</v>
      </c>
      <c r="K414" s="832" t="s">
        <v>1595</v>
      </c>
      <c r="L414" s="835">
        <v>3818.86</v>
      </c>
      <c r="M414" s="835">
        <v>3818.86</v>
      </c>
      <c r="N414" s="832">
        <v>1</v>
      </c>
      <c r="O414" s="836">
        <v>1</v>
      </c>
      <c r="P414" s="835">
        <v>3818.86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12</v>
      </c>
      <c r="B415" s="832" t="s">
        <v>1204</v>
      </c>
      <c r="C415" s="832" t="s">
        <v>1210</v>
      </c>
      <c r="D415" s="833" t="s">
        <v>2733</v>
      </c>
      <c r="E415" s="834" t="s">
        <v>1227</v>
      </c>
      <c r="F415" s="832" t="s">
        <v>1205</v>
      </c>
      <c r="G415" s="832" t="s">
        <v>1263</v>
      </c>
      <c r="H415" s="832" t="s">
        <v>621</v>
      </c>
      <c r="I415" s="832" t="s">
        <v>1120</v>
      </c>
      <c r="J415" s="832" t="s">
        <v>1121</v>
      </c>
      <c r="K415" s="832" t="s">
        <v>926</v>
      </c>
      <c r="L415" s="835">
        <v>170.52</v>
      </c>
      <c r="M415" s="835">
        <v>1193.6400000000001</v>
      </c>
      <c r="N415" s="832">
        <v>7</v>
      </c>
      <c r="O415" s="836">
        <v>2</v>
      </c>
      <c r="P415" s="835">
        <v>341.04</v>
      </c>
      <c r="Q415" s="837">
        <v>0.2857142857142857</v>
      </c>
      <c r="R415" s="832">
        <v>2</v>
      </c>
      <c r="S415" s="837">
        <v>0.2857142857142857</v>
      </c>
      <c r="T415" s="836">
        <v>1</v>
      </c>
      <c r="U415" s="838">
        <v>0.5</v>
      </c>
    </row>
    <row r="416" spans="1:21" ht="14.4" customHeight="1" x14ac:dyDescent="0.3">
      <c r="A416" s="831">
        <v>12</v>
      </c>
      <c r="B416" s="832" t="s">
        <v>1204</v>
      </c>
      <c r="C416" s="832" t="s">
        <v>1210</v>
      </c>
      <c r="D416" s="833" t="s">
        <v>2733</v>
      </c>
      <c r="E416" s="834" t="s">
        <v>1227</v>
      </c>
      <c r="F416" s="832" t="s">
        <v>1205</v>
      </c>
      <c r="G416" s="832" t="s">
        <v>1265</v>
      </c>
      <c r="H416" s="832" t="s">
        <v>583</v>
      </c>
      <c r="I416" s="832" t="s">
        <v>1906</v>
      </c>
      <c r="J416" s="832" t="s">
        <v>1365</v>
      </c>
      <c r="K416" s="832" t="s">
        <v>1907</v>
      </c>
      <c r="L416" s="835">
        <v>391.67</v>
      </c>
      <c r="M416" s="835">
        <v>391.67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12</v>
      </c>
      <c r="B417" s="832" t="s">
        <v>1204</v>
      </c>
      <c r="C417" s="832" t="s">
        <v>1210</v>
      </c>
      <c r="D417" s="833" t="s">
        <v>2733</v>
      </c>
      <c r="E417" s="834" t="s">
        <v>1227</v>
      </c>
      <c r="F417" s="832" t="s">
        <v>1205</v>
      </c>
      <c r="G417" s="832" t="s">
        <v>1366</v>
      </c>
      <c r="H417" s="832" t="s">
        <v>583</v>
      </c>
      <c r="I417" s="832" t="s">
        <v>1367</v>
      </c>
      <c r="J417" s="832" t="s">
        <v>1368</v>
      </c>
      <c r="K417" s="832" t="s">
        <v>1369</v>
      </c>
      <c r="L417" s="835">
        <v>741.88</v>
      </c>
      <c r="M417" s="835">
        <v>741.88</v>
      </c>
      <c r="N417" s="832">
        <v>1</v>
      </c>
      <c r="O417" s="836">
        <v>1</v>
      </c>
      <c r="P417" s="835">
        <v>741.88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12</v>
      </c>
      <c r="B418" s="832" t="s">
        <v>1204</v>
      </c>
      <c r="C418" s="832" t="s">
        <v>1210</v>
      </c>
      <c r="D418" s="833" t="s">
        <v>2733</v>
      </c>
      <c r="E418" s="834" t="s">
        <v>1227</v>
      </c>
      <c r="F418" s="832" t="s">
        <v>1205</v>
      </c>
      <c r="G418" s="832" t="s">
        <v>1366</v>
      </c>
      <c r="H418" s="832" t="s">
        <v>583</v>
      </c>
      <c r="I418" s="832" t="s">
        <v>1370</v>
      </c>
      <c r="J418" s="832" t="s">
        <v>1368</v>
      </c>
      <c r="K418" s="832" t="s">
        <v>1371</v>
      </c>
      <c r="L418" s="835">
        <v>1154.81</v>
      </c>
      <c r="M418" s="835">
        <v>3464.43</v>
      </c>
      <c r="N418" s="832">
        <v>3</v>
      </c>
      <c r="O418" s="836">
        <v>1</v>
      </c>
      <c r="P418" s="835">
        <v>3464.43</v>
      </c>
      <c r="Q418" s="837">
        <v>1</v>
      </c>
      <c r="R418" s="832">
        <v>3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12</v>
      </c>
      <c r="B419" s="832" t="s">
        <v>1204</v>
      </c>
      <c r="C419" s="832" t="s">
        <v>1210</v>
      </c>
      <c r="D419" s="833" t="s">
        <v>2733</v>
      </c>
      <c r="E419" s="834" t="s">
        <v>1227</v>
      </c>
      <c r="F419" s="832" t="s">
        <v>1205</v>
      </c>
      <c r="G419" s="832" t="s">
        <v>1599</v>
      </c>
      <c r="H419" s="832" t="s">
        <v>583</v>
      </c>
      <c r="I419" s="832" t="s">
        <v>1908</v>
      </c>
      <c r="J419" s="832" t="s">
        <v>1704</v>
      </c>
      <c r="K419" s="832" t="s">
        <v>1909</v>
      </c>
      <c r="L419" s="835">
        <v>186.99</v>
      </c>
      <c r="M419" s="835">
        <v>934.95</v>
      </c>
      <c r="N419" s="832">
        <v>5</v>
      </c>
      <c r="O419" s="836">
        <v>4</v>
      </c>
      <c r="P419" s="835">
        <v>373.98</v>
      </c>
      <c r="Q419" s="837">
        <v>0.4</v>
      </c>
      <c r="R419" s="832">
        <v>2</v>
      </c>
      <c r="S419" s="837">
        <v>0.4</v>
      </c>
      <c r="T419" s="836">
        <v>2</v>
      </c>
      <c r="U419" s="838">
        <v>0.5</v>
      </c>
    </row>
    <row r="420" spans="1:21" ht="14.4" customHeight="1" x14ac:dyDescent="0.3">
      <c r="A420" s="831">
        <v>12</v>
      </c>
      <c r="B420" s="832" t="s">
        <v>1204</v>
      </c>
      <c r="C420" s="832" t="s">
        <v>1210</v>
      </c>
      <c r="D420" s="833" t="s">
        <v>2733</v>
      </c>
      <c r="E420" s="834" t="s">
        <v>1227</v>
      </c>
      <c r="F420" s="832" t="s">
        <v>1205</v>
      </c>
      <c r="G420" s="832" t="s">
        <v>1385</v>
      </c>
      <c r="H420" s="832" t="s">
        <v>583</v>
      </c>
      <c r="I420" s="832" t="s">
        <v>1386</v>
      </c>
      <c r="J420" s="832" t="s">
        <v>1387</v>
      </c>
      <c r="K420" s="832" t="s">
        <v>1388</v>
      </c>
      <c r="L420" s="835">
        <v>611.59</v>
      </c>
      <c r="M420" s="835">
        <v>611.59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12</v>
      </c>
      <c r="B421" s="832" t="s">
        <v>1204</v>
      </c>
      <c r="C421" s="832" t="s">
        <v>1210</v>
      </c>
      <c r="D421" s="833" t="s">
        <v>2733</v>
      </c>
      <c r="E421" s="834" t="s">
        <v>1227</v>
      </c>
      <c r="F421" s="832" t="s">
        <v>1205</v>
      </c>
      <c r="G421" s="832" t="s">
        <v>1389</v>
      </c>
      <c r="H421" s="832" t="s">
        <v>583</v>
      </c>
      <c r="I421" s="832" t="s">
        <v>1390</v>
      </c>
      <c r="J421" s="832" t="s">
        <v>1391</v>
      </c>
      <c r="K421" s="832" t="s">
        <v>1392</v>
      </c>
      <c r="L421" s="835">
        <v>1435.18</v>
      </c>
      <c r="M421" s="835">
        <v>4305.54</v>
      </c>
      <c r="N421" s="832">
        <v>3</v>
      </c>
      <c r="O421" s="836">
        <v>2.5</v>
      </c>
      <c r="P421" s="835">
        <v>4305.54</v>
      </c>
      <c r="Q421" s="837">
        <v>1</v>
      </c>
      <c r="R421" s="832">
        <v>3</v>
      </c>
      <c r="S421" s="837">
        <v>1</v>
      </c>
      <c r="T421" s="836">
        <v>2.5</v>
      </c>
      <c r="U421" s="838">
        <v>1</v>
      </c>
    </row>
    <row r="422" spans="1:21" ht="14.4" customHeight="1" x14ac:dyDescent="0.3">
      <c r="A422" s="831">
        <v>12</v>
      </c>
      <c r="B422" s="832" t="s">
        <v>1204</v>
      </c>
      <c r="C422" s="832" t="s">
        <v>1210</v>
      </c>
      <c r="D422" s="833" t="s">
        <v>2733</v>
      </c>
      <c r="E422" s="834" t="s">
        <v>1227</v>
      </c>
      <c r="F422" s="832" t="s">
        <v>1205</v>
      </c>
      <c r="G422" s="832" t="s">
        <v>1242</v>
      </c>
      <c r="H422" s="832" t="s">
        <v>583</v>
      </c>
      <c r="I422" s="832" t="s">
        <v>1243</v>
      </c>
      <c r="J422" s="832" t="s">
        <v>1244</v>
      </c>
      <c r="K422" s="832" t="s">
        <v>1245</v>
      </c>
      <c r="L422" s="835">
        <v>48.09</v>
      </c>
      <c r="M422" s="835">
        <v>48.09</v>
      </c>
      <c r="N422" s="832">
        <v>1</v>
      </c>
      <c r="O422" s="836">
        <v>1</v>
      </c>
      <c r="P422" s="835">
        <v>48.09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12</v>
      </c>
      <c r="B423" s="832" t="s">
        <v>1204</v>
      </c>
      <c r="C423" s="832" t="s">
        <v>1210</v>
      </c>
      <c r="D423" s="833" t="s">
        <v>2733</v>
      </c>
      <c r="E423" s="834" t="s">
        <v>1227</v>
      </c>
      <c r="F423" s="832" t="s">
        <v>1205</v>
      </c>
      <c r="G423" s="832" t="s">
        <v>1604</v>
      </c>
      <c r="H423" s="832" t="s">
        <v>583</v>
      </c>
      <c r="I423" s="832" t="s">
        <v>1605</v>
      </c>
      <c r="J423" s="832" t="s">
        <v>1606</v>
      </c>
      <c r="K423" s="832" t="s">
        <v>1607</v>
      </c>
      <c r="L423" s="835">
        <v>950.39</v>
      </c>
      <c r="M423" s="835">
        <v>950.39</v>
      </c>
      <c r="N423" s="832">
        <v>1</v>
      </c>
      <c r="O423" s="836">
        <v>1</v>
      </c>
      <c r="P423" s="835">
        <v>950.39</v>
      </c>
      <c r="Q423" s="837">
        <v>1</v>
      </c>
      <c r="R423" s="832">
        <v>1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12</v>
      </c>
      <c r="B424" s="832" t="s">
        <v>1204</v>
      </c>
      <c r="C424" s="832" t="s">
        <v>1210</v>
      </c>
      <c r="D424" s="833" t="s">
        <v>2733</v>
      </c>
      <c r="E424" s="834" t="s">
        <v>1227</v>
      </c>
      <c r="F424" s="832" t="s">
        <v>1205</v>
      </c>
      <c r="G424" s="832" t="s">
        <v>1403</v>
      </c>
      <c r="H424" s="832" t="s">
        <v>583</v>
      </c>
      <c r="I424" s="832" t="s">
        <v>1721</v>
      </c>
      <c r="J424" s="832" t="s">
        <v>1405</v>
      </c>
      <c r="K424" s="832" t="s">
        <v>1722</v>
      </c>
      <c r="L424" s="835">
        <v>73.989999999999995</v>
      </c>
      <c r="M424" s="835">
        <v>73.989999999999995</v>
      </c>
      <c r="N424" s="832">
        <v>1</v>
      </c>
      <c r="O424" s="836">
        <v>1</v>
      </c>
      <c r="P424" s="835">
        <v>73.989999999999995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12</v>
      </c>
      <c r="B425" s="832" t="s">
        <v>1204</v>
      </c>
      <c r="C425" s="832" t="s">
        <v>1210</v>
      </c>
      <c r="D425" s="833" t="s">
        <v>2733</v>
      </c>
      <c r="E425" s="834" t="s">
        <v>1227</v>
      </c>
      <c r="F425" s="832" t="s">
        <v>1205</v>
      </c>
      <c r="G425" s="832" t="s">
        <v>1723</v>
      </c>
      <c r="H425" s="832" t="s">
        <v>583</v>
      </c>
      <c r="I425" s="832" t="s">
        <v>1724</v>
      </c>
      <c r="J425" s="832" t="s">
        <v>1725</v>
      </c>
      <c r="K425" s="832" t="s">
        <v>718</v>
      </c>
      <c r="L425" s="835">
        <v>163.54</v>
      </c>
      <c r="M425" s="835">
        <v>163.54</v>
      </c>
      <c r="N425" s="832">
        <v>1</v>
      </c>
      <c r="O425" s="836">
        <v>1</v>
      </c>
      <c r="P425" s="835">
        <v>163.54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12</v>
      </c>
      <c r="B426" s="832" t="s">
        <v>1204</v>
      </c>
      <c r="C426" s="832" t="s">
        <v>1210</v>
      </c>
      <c r="D426" s="833" t="s">
        <v>2733</v>
      </c>
      <c r="E426" s="834" t="s">
        <v>1227</v>
      </c>
      <c r="F426" s="832" t="s">
        <v>1205</v>
      </c>
      <c r="G426" s="832" t="s">
        <v>1267</v>
      </c>
      <c r="H426" s="832" t="s">
        <v>583</v>
      </c>
      <c r="I426" s="832" t="s">
        <v>1268</v>
      </c>
      <c r="J426" s="832" t="s">
        <v>704</v>
      </c>
      <c r="K426" s="832" t="s">
        <v>825</v>
      </c>
      <c r="L426" s="835">
        <v>163.54</v>
      </c>
      <c r="M426" s="835">
        <v>163.54</v>
      </c>
      <c r="N426" s="832">
        <v>1</v>
      </c>
      <c r="O426" s="836">
        <v>1</v>
      </c>
      <c r="P426" s="835">
        <v>163.54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12</v>
      </c>
      <c r="B427" s="832" t="s">
        <v>1204</v>
      </c>
      <c r="C427" s="832" t="s">
        <v>1210</v>
      </c>
      <c r="D427" s="833" t="s">
        <v>2733</v>
      </c>
      <c r="E427" s="834" t="s">
        <v>1227</v>
      </c>
      <c r="F427" s="832" t="s">
        <v>1205</v>
      </c>
      <c r="G427" s="832" t="s">
        <v>1292</v>
      </c>
      <c r="H427" s="832" t="s">
        <v>583</v>
      </c>
      <c r="I427" s="832" t="s">
        <v>1293</v>
      </c>
      <c r="J427" s="832" t="s">
        <v>1294</v>
      </c>
      <c r="K427" s="832" t="s">
        <v>1295</v>
      </c>
      <c r="L427" s="835">
        <v>174.59</v>
      </c>
      <c r="M427" s="835">
        <v>1745.9</v>
      </c>
      <c r="N427" s="832">
        <v>10</v>
      </c>
      <c r="O427" s="836">
        <v>3.5</v>
      </c>
      <c r="P427" s="835">
        <v>872.95</v>
      </c>
      <c r="Q427" s="837">
        <v>0.5</v>
      </c>
      <c r="R427" s="832">
        <v>5</v>
      </c>
      <c r="S427" s="837">
        <v>0.5</v>
      </c>
      <c r="T427" s="836">
        <v>1.5</v>
      </c>
      <c r="U427" s="838">
        <v>0.42857142857142855</v>
      </c>
    </row>
    <row r="428" spans="1:21" ht="14.4" customHeight="1" x14ac:dyDescent="0.3">
      <c r="A428" s="831">
        <v>12</v>
      </c>
      <c r="B428" s="832" t="s">
        <v>1204</v>
      </c>
      <c r="C428" s="832" t="s">
        <v>1210</v>
      </c>
      <c r="D428" s="833" t="s">
        <v>2733</v>
      </c>
      <c r="E428" s="834" t="s">
        <v>1227</v>
      </c>
      <c r="F428" s="832" t="s">
        <v>1205</v>
      </c>
      <c r="G428" s="832" t="s">
        <v>1324</v>
      </c>
      <c r="H428" s="832" t="s">
        <v>583</v>
      </c>
      <c r="I428" s="832" t="s">
        <v>1325</v>
      </c>
      <c r="J428" s="832" t="s">
        <v>1326</v>
      </c>
      <c r="K428" s="832" t="s">
        <v>1327</v>
      </c>
      <c r="L428" s="835">
        <v>78.33</v>
      </c>
      <c r="M428" s="835">
        <v>1096.6199999999999</v>
      </c>
      <c r="N428" s="832">
        <v>14</v>
      </c>
      <c r="O428" s="836">
        <v>1</v>
      </c>
      <c r="P428" s="835">
        <v>1096.6199999999999</v>
      </c>
      <c r="Q428" s="837">
        <v>1</v>
      </c>
      <c r="R428" s="832">
        <v>14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12</v>
      </c>
      <c r="B429" s="832" t="s">
        <v>1204</v>
      </c>
      <c r="C429" s="832" t="s">
        <v>1210</v>
      </c>
      <c r="D429" s="833" t="s">
        <v>2733</v>
      </c>
      <c r="E429" s="834" t="s">
        <v>1227</v>
      </c>
      <c r="F429" s="832" t="s">
        <v>1205</v>
      </c>
      <c r="G429" s="832" t="s">
        <v>1744</v>
      </c>
      <c r="H429" s="832" t="s">
        <v>583</v>
      </c>
      <c r="I429" s="832" t="s">
        <v>1745</v>
      </c>
      <c r="J429" s="832" t="s">
        <v>1746</v>
      </c>
      <c r="K429" s="832" t="s">
        <v>1747</v>
      </c>
      <c r="L429" s="835">
        <v>59.92</v>
      </c>
      <c r="M429" s="835">
        <v>359.52</v>
      </c>
      <c r="N429" s="832">
        <v>6</v>
      </c>
      <c r="O429" s="836">
        <v>1</v>
      </c>
      <c r="P429" s="835">
        <v>359.52</v>
      </c>
      <c r="Q429" s="837">
        <v>1</v>
      </c>
      <c r="R429" s="832">
        <v>6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12</v>
      </c>
      <c r="B430" s="832" t="s">
        <v>1204</v>
      </c>
      <c r="C430" s="832" t="s">
        <v>1210</v>
      </c>
      <c r="D430" s="833" t="s">
        <v>2733</v>
      </c>
      <c r="E430" s="834" t="s">
        <v>1227</v>
      </c>
      <c r="F430" s="832" t="s">
        <v>1205</v>
      </c>
      <c r="G430" s="832" t="s">
        <v>1276</v>
      </c>
      <c r="H430" s="832" t="s">
        <v>583</v>
      </c>
      <c r="I430" s="832" t="s">
        <v>1277</v>
      </c>
      <c r="J430" s="832" t="s">
        <v>617</v>
      </c>
      <c r="K430" s="832" t="s">
        <v>1278</v>
      </c>
      <c r="L430" s="835">
        <v>108.44</v>
      </c>
      <c r="M430" s="835">
        <v>108.44</v>
      </c>
      <c r="N430" s="832">
        <v>1</v>
      </c>
      <c r="O430" s="836">
        <v>0.5</v>
      </c>
      <c r="P430" s="835">
        <v>108.44</v>
      </c>
      <c r="Q430" s="837">
        <v>1</v>
      </c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12</v>
      </c>
      <c r="B431" s="832" t="s">
        <v>1204</v>
      </c>
      <c r="C431" s="832" t="s">
        <v>1210</v>
      </c>
      <c r="D431" s="833" t="s">
        <v>2733</v>
      </c>
      <c r="E431" s="834" t="s">
        <v>1227</v>
      </c>
      <c r="F431" s="832" t="s">
        <v>1205</v>
      </c>
      <c r="G431" s="832" t="s">
        <v>1276</v>
      </c>
      <c r="H431" s="832" t="s">
        <v>583</v>
      </c>
      <c r="I431" s="832" t="s">
        <v>1277</v>
      </c>
      <c r="J431" s="832" t="s">
        <v>617</v>
      </c>
      <c r="K431" s="832" t="s">
        <v>1278</v>
      </c>
      <c r="L431" s="835">
        <v>127.91</v>
      </c>
      <c r="M431" s="835">
        <v>127.91</v>
      </c>
      <c r="N431" s="832">
        <v>1</v>
      </c>
      <c r="O431" s="836">
        <v>0.5</v>
      </c>
      <c r="P431" s="835">
        <v>127.91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12</v>
      </c>
      <c r="B432" s="832" t="s">
        <v>1204</v>
      </c>
      <c r="C432" s="832" t="s">
        <v>1210</v>
      </c>
      <c r="D432" s="833" t="s">
        <v>2733</v>
      </c>
      <c r="E432" s="834" t="s">
        <v>1227</v>
      </c>
      <c r="F432" s="832" t="s">
        <v>1205</v>
      </c>
      <c r="G432" s="832" t="s">
        <v>1910</v>
      </c>
      <c r="H432" s="832" t="s">
        <v>621</v>
      </c>
      <c r="I432" s="832" t="s">
        <v>1911</v>
      </c>
      <c r="J432" s="832" t="s">
        <v>1912</v>
      </c>
      <c r="K432" s="832" t="s">
        <v>1913</v>
      </c>
      <c r="L432" s="835">
        <v>320.20999999999998</v>
      </c>
      <c r="M432" s="835">
        <v>640.41999999999996</v>
      </c>
      <c r="N432" s="832">
        <v>2</v>
      </c>
      <c r="O432" s="836">
        <v>2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12</v>
      </c>
      <c r="B433" s="832" t="s">
        <v>1204</v>
      </c>
      <c r="C433" s="832" t="s">
        <v>1210</v>
      </c>
      <c r="D433" s="833" t="s">
        <v>2733</v>
      </c>
      <c r="E433" s="834" t="s">
        <v>1227</v>
      </c>
      <c r="F433" s="832" t="s">
        <v>1205</v>
      </c>
      <c r="G433" s="832" t="s">
        <v>1330</v>
      </c>
      <c r="H433" s="832" t="s">
        <v>583</v>
      </c>
      <c r="I433" s="832" t="s">
        <v>1331</v>
      </c>
      <c r="J433" s="832" t="s">
        <v>1332</v>
      </c>
      <c r="K433" s="832" t="s">
        <v>1333</v>
      </c>
      <c r="L433" s="835">
        <v>432.12</v>
      </c>
      <c r="M433" s="835">
        <v>3889.0800000000004</v>
      </c>
      <c r="N433" s="832">
        <v>9</v>
      </c>
      <c r="O433" s="836">
        <v>2.5</v>
      </c>
      <c r="P433" s="835">
        <v>2592.7200000000003</v>
      </c>
      <c r="Q433" s="837">
        <v>0.66666666666666663</v>
      </c>
      <c r="R433" s="832">
        <v>6</v>
      </c>
      <c r="S433" s="837">
        <v>0.66666666666666663</v>
      </c>
      <c r="T433" s="836">
        <v>1.5</v>
      </c>
      <c r="U433" s="838">
        <v>0.6</v>
      </c>
    </row>
    <row r="434" spans="1:21" ht="14.4" customHeight="1" x14ac:dyDescent="0.3">
      <c r="A434" s="831">
        <v>12</v>
      </c>
      <c r="B434" s="832" t="s">
        <v>1204</v>
      </c>
      <c r="C434" s="832" t="s">
        <v>1210</v>
      </c>
      <c r="D434" s="833" t="s">
        <v>2733</v>
      </c>
      <c r="E434" s="834" t="s">
        <v>1227</v>
      </c>
      <c r="F434" s="832" t="s">
        <v>1205</v>
      </c>
      <c r="G434" s="832" t="s">
        <v>1330</v>
      </c>
      <c r="H434" s="832" t="s">
        <v>583</v>
      </c>
      <c r="I434" s="832" t="s">
        <v>1425</v>
      </c>
      <c r="J434" s="832" t="s">
        <v>1332</v>
      </c>
      <c r="K434" s="832" t="s">
        <v>1333</v>
      </c>
      <c r="L434" s="835">
        <v>432.12</v>
      </c>
      <c r="M434" s="835">
        <v>4321.2000000000007</v>
      </c>
      <c r="N434" s="832">
        <v>10</v>
      </c>
      <c r="O434" s="836">
        <v>3.5</v>
      </c>
      <c r="P434" s="835">
        <v>3024.84</v>
      </c>
      <c r="Q434" s="837">
        <v>0.7</v>
      </c>
      <c r="R434" s="832">
        <v>7</v>
      </c>
      <c r="S434" s="837">
        <v>0.7</v>
      </c>
      <c r="T434" s="836">
        <v>2.5</v>
      </c>
      <c r="U434" s="838">
        <v>0.7142857142857143</v>
      </c>
    </row>
    <row r="435" spans="1:21" ht="14.4" customHeight="1" x14ac:dyDescent="0.3">
      <c r="A435" s="831">
        <v>12</v>
      </c>
      <c r="B435" s="832" t="s">
        <v>1204</v>
      </c>
      <c r="C435" s="832" t="s">
        <v>1210</v>
      </c>
      <c r="D435" s="833" t="s">
        <v>2733</v>
      </c>
      <c r="E435" s="834" t="s">
        <v>1227</v>
      </c>
      <c r="F435" s="832" t="s">
        <v>1205</v>
      </c>
      <c r="G435" s="832" t="s">
        <v>1330</v>
      </c>
      <c r="H435" s="832" t="s">
        <v>583</v>
      </c>
      <c r="I435" s="832" t="s">
        <v>1428</v>
      </c>
      <c r="J435" s="832" t="s">
        <v>1429</v>
      </c>
      <c r="K435" s="832" t="s">
        <v>1430</v>
      </c>
      <c r="L435" s="835">
        <v>89.88</v>
      </c>
      <c r="M435" s="835">
        <v>539.28</v>
      </c>
      <c r="N435" s="832">
        <v>6</v>
      </c>
      <c r="O435" s="836">
        <v>2</v>
      </c>
      <c r="P435" s="835">
        <v>539.28</v>
      </c>
      <c r="Q435" s="837">
        <v>1</v>
      </c>
      <c r="R435" s="832">
        <v>6</v>
      </c>
      <c r="S435" s="837">
        <v>1</v>
      </c>
      <c r="T435" s="836">
        <v>2</v>
      </c>
      <c r="U435" s="838">
        <v>1</v>
      </c>
    </row>
    <row r="436" spans="1:21" ht="14.4" customHeight="1" x14ac:dyDescent="0.3">
      <c r="A436" s="831">
        <v>12</v>
      </c>
      <c r="B436" s="832" t="s">
        <v>1204</v>
      </c>
      <c r="C436" s="832" t="s">
        <v>1210</v>
      </c>
      <c r="D436" s="833" t="s">
        <v>2733</v>
      </c>
      <c r="E436" s="834" t="s">
        <v>1227</v>
      </c>
      <c r="F436" s="832" t="s">
        <v>1205</v>
      </c>
      <c r="G436" s="832" t="s">
        <v>1330</v>
      </c>
      <c r="H436" s="832" t="s">
        <v>583</v>
      </c>
      <c r="I436" s="832" t="s">
        <v>1914</v>
      </c>
      <c r="J436" s="832" t="s">
        <v>1332</v>
      </c>
      <c r="K436" s="832" t="s">
        <v>1427</v>
      </c>
      <c r="L436" s="835">
        <v>648.16999999999996</v>
      </c>
      <c r="M436" s="835">
        <v>2592.6799999999998</v>
      </c>
      <c r="N436" s="832">
        <v>4</v>
      </c>
      <c r="O436" s="836">
        <v>2</v>
      </c>
      <c r="P436" s="835">
        <v>2592.6799999999998</v>
      </c>
      <c r="Q436" s="837">
        <v>1</v>
      </c>
      <c r="R436" s="832">
        <v>4</v>
      </c>
      <c r="S436" s="837">
        <v>1</v>
      </c>
      <c r="T436" s="836">
        <v>2</v>
      </c>
      <c r="U436" s="838">
        <v>1</v>
      </c>
    </row>
    <row r="437" spans="1:21" ht="14.4" customHeight="1" x14ac:dyDescent="0.3">
      <c r="A437" s="831">
        <v>12</v>
      </c>
      <c r="B437" s="832" t="s">
        <v>1204</v>
      </c>
      <c r="C437" s="832" t="s">
        <v>1210</v>
      </c>
      <c r="D437" s="833" t="s">
        <v>2733</v>
      </c>
      <c r="E437" s="834" t="s">
        <v>1227</v>
      </c>
      <c r="F437" s="832" t="s">
        <v>1205</v>
      </c>
      <c r="G437" s="832" t="s">
        <v>1915</v>
      </c>
      <c r="H437" s="832" t="s">
        <v>583</v>
      </c>
      <c r="I437" s="832" t="s">
        <v>1916</v>
      </c>
      <c r="J437" s="832" t="s">
        <v>1917</v>
      </c>
      <c r="K437" s="832" t="s">
        <v>1918</v>
      </c>
      <c r="L437" s="835">
        <v>64.5</v>
      </c>
      <c r="M437" s="835">
        <v>129</v>
      </c>
      <c r="N437" s="832">
        <v>2</v>
      </c>
      <c r="O437" s="836">
        <v>1</v>
      </c>
      <c r="P437" s="835">
        <v>129</v>
      </c>
      <c r="Q437" s="837">
        <v>1</v>
      </c>
      <c r="R437" s="832">
        <v>2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12</v>
      </c>
      <c r="B438" s="832" t="s">
        <v>1204</v>
      </c>
      <c r="C438" s="832" t="s">
        <v>1210</v>
      </c>
      <c r="D438" s="833" t="s">
        <v>2733</v>
      </c>
      <c r="E438" s="834" t="s">
        <v>1227</v>
      </c>
      <c r="F438" s="832" t="s">
        <v>1205</v>
      </c>
      <c r="G438" s="832" t="s">
        <v>1279</v>
      </c>
      <c r="H438" s="832" t="s">
        <v>583</v>
      </c>
      <c r="I438" s="832" t="s">
        <v>1280</v>
      </c>
      <c r="J438" s="832" t="s">
        <v>1281</v>
      </c>
      <c r="K438" s="832" t="s">
        <v>1282</v>
      </c>
      <c r="L438" s="835">
        <v>308.69</v>
      </c>
      <c r="M438" s="835">
        <v>617.38</v>
      </c>
      <c r="N438" s="832">
        <v>2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12</v>
      </c>
      <c r="B439" s="832" t="s">
        <v>1204</v>
      </c>
      <c r="C439" s="832" t="s">
        <v>1210</v>
      </c>
      <c r="D439" s="833" t="s">
        <v>2733</v>
      </c>
      <c r="E439" s="834" t="s">
        <v>1227</v>
      </c>
      <c r="F439" s="832" t="s">
        <v>1205</v>
      </c>
      <c r="G439" s="832" t="s">
        <v>1433</v>
      </c>
      <c r="H439" s="832" t="s">
        <v>583</v>
      </c>
      <c r="I439" s="832" t="s">
        <v>1434</v>
      </c>
      <c r="J439" s="832" t="s">
        <v>1435</v>
      </c>
      <c r="K439" s="832" t="s">
        <v>1436</v>
      </c>
      <c r="L439" s="835">
        <v>0</v>
      </c>
      <c r="M439" s="835">
        <v>0</v>
      </c>
      <c r="N439" s="832">
        <v>10</v>
      </c>
      <c r="O439" s="836">
        <v>5.5</v>
      </c>
      <c r="P439" s="835">
        <v>0</v>
      </c>
      <c r="Q439" s="837"/>
      <c r="R439" s="832">
        <v>10</v>
      </c>
      <c r="S439" s="837">
        <v>1</v>
      </c>
      <c r="T439" s="836">
        <v>5.5</v>
      </c>
      <c r="U439" s="838">
        <v>1</v>
      </c>
    </row>
    <row r="440" spans="1:21" ht="14.4" customHeight="1" x14ac:dyDescent="0.3">
      <c r="A440" s="831">
        <v>12</v>
      </c>
      <c r="B440" s="832" t="s">
        <v>1204</v>
      </c>
      <c r="C440" s="832" t="s">
        <v>1210</v>
      </c>
      <c r="D440" s="833" t="s">
        <v>2733</v>
      </c>
      <c r="E440" s="834" t="s">
        <v>1227</v>
      </c>
      <c r="F440" s="832" t="s">
        <v>1205</v>
      </c>
      <c r="G440" s="832" t="s">
        <v>1433</v>
      </c>
      <c r="H440" s="832" t="s">
        <v>583</v>
      </c>
      <c r="I440" s="832" t="s">
        <v>1919</v>
      </c>
      <c r="J440" s="832" t="s">
        <v>1920</v>
      </c>
      <c r="K440" s="832" t="s">
        <v>1755</v>
      </c>
      <c r="L440" s="835">
        <v>0</v>
      </c>
      <c r="M440" s="835">
        <v>0</v>
      </c>
      <c r="N440" s="832">
        <v>6</v>
      </c>
      <c r="O440" s="836">
        <v>2</v>
      </c>
      <c r="P440" s="835">
        <v>0</v>
      </c>
      <c r="Q440" s="837"/>
      <c r="R440" s="832">
        <v>5</v>
      </c>
      <c r="S440" s="837">
        <v>0.83333333333333337</v>
      </c>
      <c r="T440" s="836">
        <v>1</v>
      </c>
      <c r="U440" s="838">
        <v>0.5</v>
      </c>
    </row>
    <row r="441" spans="1:21" ht="14.4" customHeight="1" x14ac:dyDescent="0.3">
      <c r="A441" s="831">
        <v>12</v>
      </c>
      <c r="B441" s="832" t="s">
        <v>1204</v>
      </c>
      <c r="C441" s="832" t="s">
        <v>1210</v>
      </c>
      <c r="D441" s="833" t="s">
        <v>2733</v>
      </c>
      <c r="E441" s="834" t="s">
        <v>1227</v>
      </c>
      <c r="F441" s="832" t="s">
        <v>1205</v>
      </c>
      <c r="G441" s="832" t="s">
        <v>1439</v>
      </c>
      <c r="H441" s="832" t="s">
        <v>583</v>
      </c>
      <c r="I441" s="832" t="s">
        <v>1440</v>
      </c>
      <c r="J441" s="832" t="s">
        <v>1441</v>
      </c>
      <c r="K441" s="832" t="s">
        <v>1442</v>
      </c>
      <c r="L441" s="835">
        <v>100.1</v>
      </c>
      <c r="M441" s="835">
        <v>100.1</v>
      </c>
      <c r="N441" s="832">
        <v>1</v>
      </c>
      <c r="O441" s="836">
        <v>1</v>
      </c>
      <c r="P441" s="835">
        <v>100.1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12</v>
      </c>
      <c r="B442" s="832" t="s">
        <v>1204</v>
      </c>
      <c r="C442" s="832" t="s">
        <v>1210</v>
      </c>
      <c r="D442" s="833" t="s">
        <v>2733</v>
      </c>
      <c r="E442" s="834" t="s">
        <v>1227</v>
      </c>
      <c r="F442" s="832" t="s">
        <v>1205</v>
      </c>
      <c r="G442" s="832" t="s">
        <v>1446</v>
      </c>
      <c r="H442" s="832" t="s">
        <v>583</v>
      </c>
      <c r="I442" s="832" t="s">
        <v>1447</v>
      </c>
      <c r="J442" s="832" t="s">
        <v>1448</v>
      </c>
      <c r="K442" s="832" t="s">
        <v>1449</v>
      </c>
      <c r="L442" s="835">
        <v>1543.27</v>
      </c>
      <c r="M442" s="835">
        <v>3086.54</v>
      </c>
      <c r="N442" s="832">
        <v>2</v>
      </c>
      <c r="O442" s="836">
        <v>1.5</v>
      </c>
      <c r="P442" s="835">
        <v>3086.54</v>
      </c>
      <c r="Q442" s="837">
        <v>1</v>
      </c>
      <c r="R442" s="832">
        <v>2</v>
      </c>
      <c r="S442" s="837">
        <v>1</v>
      </c>
      <c r="T442" s="836">
        <v>1.5</v>
      </c>
      <c r="U442" s="838">
        <v>1</v>
      </c>
    </row>
    <row r="443" spans="1:21" ht="14.4" customHeight="1" x14ac:dyDescent="0.3">
      <c r="A443" s="831">
        <v>12</v>
      </c>
      <c r="B443" s="832" t="s">
        <v>1204</v>
      </c>
      <c r="C443" s="832" t="s">
        <v>1210</v>
      </c>
      <c r="D443" s="833" t="s">
        <v>2733</v>
      </c>
      <c r="E443" s="834" t="s">
        <v>1227</v>
      </c>
      <c r="F443" s="832" t="s">
        <v>1205</v>
      </c>
      <c r="G443" s="832" t="s">
        <v>1446</v>
      </c>
      <c r="H443" s="832" t="s">
        <v>583</v>
      </c>
      <c r="I443" s="832" t="s">
        <v>1450</v>
      </c>
      <c r="J443" s="832" t="s">
        <v>1448</v>
      </c>
      <c r="K443" s="832" t="s">
        <v>1451</v>
      </c>
      <c r="L443" s="835">
        <v>3086.53</v>
      </c>
      <c r="M443" s="835">
        <v>15432.650000000001</v>
      </c>
      <c r="N443" s="832">
        <v>5</v>
      </c>
      <c r="O443" s="836">
        <v>4</v>
      </c>
      <c r="P443" s="835">
        <v>12346.12</v>
      </c>
      <c r="Q443" s="837">
        <v>0.79999999999999993</v>
      </c>
      <c r="R443" s="832">
        <v>4</v>
      </c>
      <c r="S443" s="837">
        <v>0.8</v>
      </c>
      <c r="T443" s="836">
        <v>3</v>
      </c>
      <c r="U443" s="838">
        <v>0.75</v>
      </c>
    </row>
    <row r="444" spans="1:21" ht="14.4" customHeight="1" x14ac:dyDescent="0.3">
      <c r="A444" s="831">
        <v>12</v>
      </c>
      <c r="B444" s="832" t="s">
        <v>1204</v>
      </c>
      <c r="C444" s="832" t="s">
        <v>1210</v>
      </c>
      <c r="D444" s="833" t="s">
        <v>2733</v>
      </c>
      <c r="E444" s="834" t="s">
        <v>1227</v>
      </c>
      <c r="F444" s="832" t="s">
        <v>1205</v>
      </c>
      <c r="G444" s="832" t="s">
        <v>1446</v>
      </c>
      <c r="H444" s="832" t="s">
        <v>621</v>
      </c>
      <c r="I444" s="832" t="s">
        <v>1921</v>
      </c>
      <c r="J444" s="832" t="s">
        <v>1623</v>
      </c>
      <c r="K444" s="832" t="s">
        <v>1451</v>
      </c>
      <c r="L444" s="835">
        <v>3086.53</v>
      </c>
      <c r="M444" s="835">
        <v>3086.53</v>
      </c>
      <c r="N444" s="832">
        <v>1</v>
      </c>
      <c r="O444" s="836">
        <v>0.5</v>
      </c>
      <c r="P444" s="835">
        <v>3086.53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12</v>
      </c>
      <c r="B445" s="832" t="s">
        <v>1204</v>
      </c>
      <c r="C445" s="832" t="s">
        <v>1210</v>
      </c>
      <c r="D445" s="833" t="s">
        <v>2733</v>
      </c>
      <c r="E445" s="834" t="s">
        <v>1227</v>
      </c>
      <c r="F445" s="832" t="s">
        <v>1205</v>
      </c>
      <c r="G445" s="832" t="s">
        <v>1446</v>
      </c>
      <c r="H445" s="832" t="s">
        <v>621</v>
      </c>
      <c r="I445" s="832" t="s">
        <v>1622</v>
      </c>
      <c r="J445" s="832" t="s">
        <v>1623</v>
      </c>
      <c r="K445" s="832" t="s">
        <v>1449</v>
      </c>
      <c r="L445" s="835">
        <v>1543.26</v>
      </c>
      <c r="M445" s="835">
        <v>3086.52</v>
      </c>
      <c r="N445" s="832">
        <v>2</v>
      </c>
      <c r="O445" s="836">
        <v>1.5</v>
      </c>
      <c r="P445" s="835">
        <v>3086.52</v>
      </c>
      <c r="Q445" s="837">
        <v>1</v>
      </c>
      <c r="R445" s="832">
        <v>2</v>
      </c>
      <c r="S445" s="837">
        <v>1</v>
      </c>
      <c r="T445" s="836">
        <v>1.5</v>
      </c>
      <c r="U445" s="838">
        <v>1</v>
      </c>
    </row>
    <row r="446" spans="1:21" ht="14.4" customHeight="1" x14ac:dyDescent="0.3">
      <c r="A446" s="831">
        <v>12</v>
      </c>
      <c r="B446" s="832" t="s">
        <v>1204</v>
      </c>
      <c r="C446" s="832" t="s">
        <v>1210</v>
      </c>
      <c r="D446" s="833" t="s">
        <v>2733</v>
      </c>
      <c r="E446" s="834" t="s">
        <v>1227</v>
      </c>
      <c r="F446" s="832" t="s">
        <v>1205</v>
      </c>
      <c r="G446" s="832" t="s">
        <v>1255</v>
      </c>
      <c r="H446" s="832" t="s">
        <v>583</v>
      </c>
      <c r="I446" s="832" t="s">
        <v>1256</v>
      </c>
      <c r="J446" s="832" t="s">
        <v>1257</v>
      </c>
      <c r="K446" s="832" t="s">
        <v>1258</v>
      </c>
      <c r="L446" s="835">
        <v>42.54</v>
      </c>
      <c r="M446" s="835">
        <v>340.32</v>
      </c>
      <c r="N446" s="832">
        <v>8</v>
      </c>
      <c r="O446" s="836">
        <v>4.5</v>
      </c>
      <c r="P446" s="835">
        <v>255.23999999999998</v>
      </c>
      <c r="Q446" s="837">
        <v>0.75</v>
      </c>
      <c r="R446" s="832">
        <v>6</v>
      </c>
      <c r="S446" s="837">
        <v>0.75</v>
      </c>
      <c r="T446" s="836">
        <v>4</v>
      </c>
      <c r="U446" s="838">
        <v>0.88888888888888884</v>
      </c>
    </row>
    <row r="447" spans="1:21" ht="14.4" customHeight="1" x14ac:dyDescent="0.3">
      <c r="A447" s="831">
        <v>12</v>
      </c>
      <c r="B447" s="832" t="s">
        <v>1204</v>
      </c>
      <c r="C447" s="832" t="s">
        <v>1210</v>
      </c>
      <c r="D447" s="833" t="s">
        <v>2733</v>
      </c>
      <c r="E447" s="834" t="s">
        <v>1227</v>
      </c>
      <c r="F447" s="832" t="s">
        <v>1205</v>
      </c>
      <c r="G447" s="832" t="s">
        <v>1255</v>
      </c>
      <c r="H447" s="832" t="s">
        <v>583</v>
      </c>
      <c r="I447" s="832" t="s">
        <v>1303</v>
      </c>
      <c r="J447" s="832" t="s">
        <v>947</v>
      </c>
      <c r="K447" s="832" t="s">
        <v>1258</v>
      </c>
      <c r="L447" s="835">
        <v>42.54</v>
      </c>
      <c r="M447" s="835">
        <v>425.4</v>
      </c>
      <c r="N447" s="832">
        <v>10</v>
      </c>
      <c r="O447" s="836">
        <v>10</v>
      </c>
      <c r="P447" s="835">
        <v>297.77999999999997</v>
      </c>
      <c r="Q447" s="837">
        <v>0.7</v>
      </c>
      <c r="R447" s="832">
        <v>7</v>
      </c>
      <c r="S447" s="837">
        <v>0.7</v>
      </c>
      <c r="T447" s="836">
        <v>7</v>
      </c>
      <c r="U447" s="838">
        <v>0.7</v>
      </c>
    </row>
    <row r="448" spans="1:21" ht="14.4" customHeight="1" x14ac:dyDescent="0.3">
      <c r="A448" s="831">
        <v>12</v>
      </c>
      <c r="B448" s="832" t="s">
        <v>1204</v>
      </c>
      <c r="C448" s="832" t="s">
        <v>1210</v>
      </c>
      <c r="D448" s="833" t="s">
        <v>2733</v>
      </c>
      <c r="E448" s="834" t="s">
        <v>1227</v>
      </c>
      <c r="F448" s="832" t="s">
        <v>1205</v>
      </c>
      <c r="G448" s="832" t="s">
        <v>1624</v>
      </c>
      <c r="H448" s="832" t="s">
        <v>583</v>
      </c>
      <c r="I448" s="832" t="s">
        <v>1625</v>
      </c>
      <c r="J448" s="832" t="s">
        <v>1626</v>
      </c>
      <c r="K448" s="832" t="s">
        <v>1627</v>
      </c>
      <c r="L448" s="835">
        <v>0</v>
      </c>
      <c r="M448" s="835">
        <v>0</v>
      </c>
      <c r="N448" s="832">
        <v>1</v>
      </c>
      <c r="O448" s="836">
        <v>1</v>
      </c>
      <c r="P448" s="835"/>
      <c r="Q448" s="837"/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12</v>
      </c>
      <c r="B449" s="832" t="s">
        <v>1204</v>
      </c>
      <c r="C449" s="832" t="s">
        <v>1210</v>
      </c>
      <c r="D449" s="833" t="s">
        <v>2733</v>
      </c>
      <c r="E449" s="834" t="s">
        <v>1227</v>
      </c>
      <c r="F449" s="832" t="s">
        <v>1205</v>
      </c>
      <c r="G449" s="832" t="s">
        <v>1452</v>
      </c>
      <c r="H449" s="832" t="s">
        <v>583</v>
      </c>
      <c r="I449" s="832" t="s">
        <v>1453</v>
      </c>
      <c r="J449" s="832" t="s">
        <v>1454</v>
      </c>
      <c r="K449" s="832" t="s">
        <v>1455</v>
      </c>
      <c r="L449" s="835">
        <v>333.68</v>
      </c>
      <c r="M449" s="835">
        <v>2669.44</v>
      </c>
      <c r="N449" s="832">
        <v>8</v>
      </c>
      <c r="O449" s="836">
        <v>7</v>
      </c>
      <c r="P449" s="835">
        <v>2335.7600000000002</v>
      </c>
      <c r="Q449" s="837">
        <v>0.87500000000000011</v>
      </c>
      <c r="R449" s="832">
        <v>7</v>
      </c>
      <c r="S449" s="837">
        <v>0.875</v>
      </c>
      <c r="T449" s="836">
        <v>6</v>
      </c>
      <c r="U449" s="838">
        <v>0.8571428571428571</v>
      </c>
    </row>
    <row r="450" spans="1:21" ht="14.4" customHeight="1" x14ac:dyDescent="0.3">
      <c r="A450" s="831">
        <v>12</v>
      </c>
      <c r="B450" s="832" t="s">
        <v>1204</v>
      </c>
      <c r="C450" s="832" t="s">
        <v>1210</v>
      </c>
      <c r="D450" s="833" t="s">
        <v>2733</v>
      </c>
      <c r="E450" s="834" t="s">
        <v>1227</v>
      </c>
      <c r="F450" s="832" t="s">
        <v>1205</v>
      </c>
      <c r="G450" s="832" t="s">
        <v>1452</v>
      </c>
      <c r="H450" s="832" t="s">
        <v>621</v>
      </c>
      <c r="I450" s="832" t="s">
        <v>1093</v>
      </c>
      <c r="J450" s="832" t="s">
        <v>707</v>
      </c>
      <c r="K450" s="832" t="s">
        <v>1094</v>
      </c>
      <c r="L450" s="835">
        <v>300.31</v>
      </c>
      <c r="M450" s="835">
        <v>5705.8899999999994</v>
      </c>
      <c r="N450" s="832">
        <v>19</v>
      </c>
      <c r="O450" s="836">
        <v>17</v>
      </c>
      <c r="P450" s="835">
        <v>3904.0299999999997</v>
      </c>
      <c r="Q450" s="837">
        <v>0.68421052631578949</v>
      </c>
      <c r="R450" s="832">
        <v>13</v>
      </c>
      <c r="S450" s="837">
        <v>0.68421052631578949</v>
      </c>
      <c r="T450" s="836">
        <v>11.5</v>
      </c>
      <c r="U450" s="838">
        <v>0.67647058823529416</v>
      </c>
    </row>
    <row r="451" spans="1:21" ht="14.4" customHeight="1" x14ac:dyDescent="0.3">
      <c r="A451" s="831">
        <v>12</v>
      </c>
      <c r="B451" s="832" t="s">
        <v>1204</v>
      </c>
      <c r="C451" s="832" t="s">
        <v>1210</v>
      </c>
      <c r="D451" s="833" t="s">
        <v>2733</v>
      </c>
      <c r="E451" s="834" t="s">
        <v>1227</v>
      </c>
      <c r="F451" s="832" t="s">
        <v>1205</v>
      </c>
      <c r="G451" s="832" t="s">
        <v>1632</v>
      </c>
      <c r="H451" s="832" t="s">
        <v>583</v>
      </c>
      <c r="I451" s="832" t="s">
        <v>1633</v>
      </c>
      <c r="J451" s="832" t="s">
        <v>1634</v>
      </c>
      <c r="K451" s="832" t="s">
        <v>1635</v>
      </c>
      <c r="L451" s="835">
        <v>1514.87</v>
      </c>
      <c r="M451" s="835">
        <v>15148.699999999999</v>
      </c>
      <c r="N451" s="832">
        <v>10</v>
      </c>
      <c r="O451" s="836">
        <v>10</v>
      </c>
      <c r="P451" s="835">
        <v>9089.2199999999993</v>
      </c>
      <c r="Q451" s="837">
        <v>0.6</v>
      </c>
      <c r="R451" s="832">
        <v>6</v>
      </c>
      <c r="S451" s="837">
        <v>0.6</v>
      </c>
      <c r="T451" s="836">
        <v>6</v>
      </c>
      <c r="U451" s="838">
        <v>0.6</v>
      </c>
    </row>
    <row r="452" spans="1:21" ht="14.4" customHeight="1" x14ac:dyDescent="0.3">
      <c r="A452" s="831">
        <v>12</v>
      </c>
      <c r="B452" s="832" t="s">
        <v>1204</v>
      </c>
      <c r="C452" s="832" t="s">
        <v>1210</v>
      </c>
      <c r="D452" s="833" t="s">
        <v>2733</v>
      </c>
      <c r="E452" s="834" t="s">
        <v>1227</v>
      </c>
      <c r="F452" s="832" t="s">
        <v>1205</v>
      </c>
      <c r="G452" s="832" t="s">
        <v>1459</v>
      </c>
      <c r="H452" s="832" t="s">
        <v>583</v>
      </c>
      <c r="I452" s="832" t="s">
        <v>1460</v>
      </c>
      <c r="J452" s="832" t="s">
        <v>1461</v>
      </c>
      <c r="K452" s="832" t="s">
        <v>1462</v>
      </c>
      <c r="L452" s="835">
        <v>224.69</v>
      </c>
      <c r="M452" s="835">
        <v>449.38</v>
      </c>
      <c r="N452" s="832">
        <v>2</v>
      </c>
      <c r="O452" s="836">
        <v>0.5</v>
      </c>
      <c r="P452" s="835">
        <v>449.38</v>
      </c>
      <c r="Q452" s="837">
        <v>1</v>
      </c>
      <c r="R452" s="832">
        <v>2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12</v>
      </c>
      <c r="B453" s="832" t="s">
        <v>1204</v>
      </c>
      <c r="C453" s="832" t="s">
        <v>1210</v>
      </c>
      <c r="D453" s="833" t="s">
        <v>2733</v>
      </c>
      <c r="E453" s="834" t="s">
        <v>1227</v>
      </c>
      <c r="F453" s="832" t="s">
        <v>1205</v>
      </c>
      <c r="G453" s="832" t="s">
        <v>1459</v>
      </c>
      <c r="H453" s="832" t="s">
        <v>583</v>
      </c>
      <c r="I453" s="832" t="s">
        <v>1766</v>
      </c>
      <c r="J453" s="832" t="s">
        <v>1461</v>
      </c>
      <c r="K453" s="832" t="s">
        <v>1767</v>
      </c>
      <c r="L453" s="835">
        <v>224.69</v>
      </c>
      <c r="M453" s="835">
        <v>449.38</v>
      </c>
      <c r="N453" s="832">
        <v>2</v>
      </c>
      <c r="O453" s="836">
        <v>1.5</v>
      </c>
      <c r="P453" s="835">
        <v>449.38</v>
      </c>
      <c r="Q453" s="837">
        <v>1</v>
      </c>
      <c r="R453" s="832">
        <v>2</v>
      </c>
      <c r="S453" s="837">
        <v>1</v>
      </c>
      <c r="T453" s="836">
        <v>1.5</v>
      </c>
      <c r="U453" s="838">
        <v>1</v>
      </c>
    </row>
    <row r="454" spans="1:21" ht="14.4" customHeight="1" x14ac:dyDescent="0.3">
      <c r="A454" s="831">
        <v>12</v>
      </c>
      <c r="B454" s="832" t="s">
        <v>1204</v>
      </c>
      <c r="C454" s="832" t="s">
        <v>1210</v>
      </c>
      <c r="D454" s="833" t="s">
        <v>2733</v>
      </c>
      <c r="E454" s="834" t="s">
        <v>1227</v>
      </c>
      <c r="F454" s="832" t="s">
        <v>1205</v>
      </c>
      <c r="G454" s="832" t="s">
        <v>1465</v>
      </c>
      <c r="H454" s="832" t="s">
        <v>583</v>
      </c>
      <c r="I454" s="832" t="s">
        <v>1466</v>
      </c>
      <c r="J454" s="832" t="s">
        <v>1467</v>
      </c>
      <c r="K454" s="832" t="s">
        <v>1468</v>
      </c>
      <c r="L454" s="835">
        <v>1388.93</v>
      </c>
      <c r="M454" s="835">
        <v>1388.93</v>
      </c>
      <c r="N454" s="832">
        <v>1</v>
      </c>
      <c r="O454" s="836">
        <v>1</v>
      </c>
      <c r="P454" s="835">
        <v>1388.93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12</v>
      </c>
      <c r="B455" s="832" t="s">
        <v>1204</v>
      </c>
      <c r="C455" s="832" t="s">
        <v>1210</v>
      </c>
      <c r="D455" s="833" t="s">
        <v>2733</v>
      </c>
      <c r="E455" s="834" t="s">
        <v>1227</v>
      </c>
      <c r="F455" s="832" t="s">
        <v>1205</v>
      </c>
      <c r="G455" s="832" t="s">
        <v>1465</v>
      </c>
      <c r="H455" s="832" t="s">
        <v>583</v>
      </c>
      <c r="I455" s="832" t="s">
        <v>1922</v>
      </c>
      <c r="J455" s="832" t="s">
        <v>1467</v>
      </c>
      <c r="K455" s="832" t="s">
        <v>1468</v>
      </c>
      <c r="L455" s="835">
        <v>1388.93</v>
      </c>
      <c r="M455" s="835">
        <v>1388.93</v>
      </c>
      <c r="N455" s="832">
        <v>1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12</v>
      </c>
      <c r="B456" s="832" t="s">
        <v>1204</v>
      </c>
      <c r="C456" s="832" t="s">
        <v>1210</v>
      </c>
      <c r="D456" s="833" t="s">
        <v>2733</v>
      </c>
      <c r="E456" s="834" t="s">
        <v>1227</v>
      </c>
      <c r="F456" s="832" t="s">
        <v>1205</v>
      </c>
      <c r="G456" s="832" t="s">
        <v>1469</v>
      </c>
      <c r="H456" s="832" t="s">
        <v>583</v>
      </c>
      <c r="I456" s="832" t="s">
        <v>1470</v>
      </c>
      <c r="J456" s="832" t="s">
        <v>1471</v>
      </c>
      <c r="K456" s="832" t="s">
        <v>1472</v>
      </c>
      <c r="L456" s="835">
        <v>1546.98</v>
      </c>
      <c r="M456" s="835">
        <v>3093.96</v>
      </c>
      <c r="N456" s="832">
        <v>2</v>
      </c>
      <c r="O456" s="836">
        <v>1.5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12</v>
      </c>
      <c r="B457" s="832" t="s">
        <v>1204</v>
      </c>
      <c r="C457" s="832" t="s">
        <v>1210</v>
      </c>
      <c r="D457" s="833" t="s">
        <v>2733</v>
      </c>
      <c r="E457" s="834" t="s">
        <v>1227</v>
      </c>
      <c r="F457" s="832" t="s">
        <v>1205</v>
      </c>
      <c r="G457" s="832" t="s">
        <v>1481</v>
      </c>
      <c r="H457" s="832" t="s">
        <v>583</v>
      </c>
      <c r="I457" s="832" t="s">
        <v>1482</v>
      </c>
      <c r="J457" s="832" t="s">
        <v>1483</v>
      </c>
      <c r="K457" s="832" t="s">
        <v>1484</v>
      </c>
      <c r="L457" s="835">
        <v>837.19</v>
      </c>
      <c r="M457" s="835">
        <v>837.19</v>
      </c>
      <c r="N457" s="832">
        <v>1</v>
      </c>
      <c r="O457" s="836">
        <v>1</v>
      </c>
      <c r="P457" s="835">
        <v>837.19</v>
      </c>
      <c r="Q457" s="837">
        <v>1</v>
      </c>
      <c r="R457" s="832">
        <v>1</v>
      </c>
      <c r="S457" s="837">
        <v>1</v>
      </c>
      <c r="T457" s="836">
        <v>1</v>
      </c>
      <c r="U457" s="838">
        <v>1</v>
      </c>
    </row>
    <row r="458" spans="1:21" ht="14.4" customHeight="1" x14ac:dyDescent="0.3">
      <c r="A458" s="831">
        <v>12</v>
      </c>
      <c r="B458" s="832" t="s">
        <v>1204</v>
      </c>
      <c r="C458" s="832" t="s">
        <v>1210</v>
      </c>
      <c r="D458" s="833" t="s">
        <v>2733</v>
      </c>
      <c r="E458" s="834" t="s">
        <v>1227</v>
      </c>
      <c r="F458" s="832" t="s">
        <v>1205</v>
      </c>
      <c r="G458" s="832" t="s">
        <v>1481</v>
      </c>
      <c r="H458" s="832" t="s">
        <v>583</v>
      </c>
      <c r="I458" s="832" t="s">
        <v>1485</v>
      </c>
      <c r="J458" s="832" t="s">
        <v>1483</v>
      </c>
      <c r="K458" s="832" t="s">
        <v>1486</v>
      </c>
      <c r="L458" s="835">
        <v>1674.38</v>
      </c>
      <c r="M458" s="835">
        <v>3348.76</v>
      </c>
      <c r="N458" s="832">
        <v>2</v>
      </c>
      <c r="O458" s="836">
        <v>1.5</v>
      </c>
      <c r="P458" s="835">
        <v>1674.38</v>
      </c>
      <c r="Q458" s="837">
        <v>0.5</v>
      </c>
      <c r="R458" s="832">
        <v>1</v>
      </c>
      <c r="S458" s="837">
        <v>0.5</v>
      </c>
      <c r="T458" s="836">
        <v>1</v>
      </c>
      <c r="U458" s="838">
        <v>0.66666666666666663</v>
      </c>
    </row>
    <row r="459" spans="1:21" ht="14.4" customHeight="1" x14ac:dyDescent="0.3">
      <c r="A459" s="831">
        <v>12</v>
      </c>
      <c r="B459" s="832" t="s">
        <v>1204</v>
      </c>
      <c r="C459" s="832" t="s">
        <v>1210</v>
      </c>
      <c r="D459" s="833" t="s">
        <v>2733</v>
      </c>
      <c r="E459" s="834" t="s">
        <v>1227</v>
      </c>
      <c r="F459" s="832" t="s">
        <v>1205</v>
      </c>
      <c r="G459" s="832" t="s">
        <v>1481</v>
      </c>
      <c r="H459" s="832" t="s">
        <v>583</v>
      </c>
      <c r="I459" s="832" t="s">
        <v>1487</v>
      </c>
      <c r="J459" s="832" t="s">
        <v>1483</v>
      </c>
      <c r="K459" s="832" t="s">
        <v>1488</v>
      </c>
      <c r="L459" s="835">
        <v>3024.8</v>
      </c>
      <c r="M459" s="835">
        <v>6049.6</v>
      </c>
      <c r="N459" s="832">
        <v>2</v>
      </c>
      <c r="O459" s="836">
        <v>2</v>
      </c>
      <c r="P459" s="835">
        <v>3024.8</v>
      </c>
      <c r="Q459" s="837">
        <v>0.5</v>
      </c>
      <c r="R459" s="832">
        <v>1</v>
      </c>
      <c r="S459" s="837">
        <v>0.5</v>
      </c>
      <c r="T459" s="836">
        <v>1</v>
      </c>
      <c r="U459" s="838">
        <v>0.5</v>
      </c>
    </row>
    <row r="460" spans="1:21" ht="14.4" customHeight="1" x14ac:dyDescent="0.3">
      <c r="A460" s="831">
        <v>12</v>
      </c>
      <c r="B460" s="832" t="s">
        <v>1204</v>
      </c>
      <c r="C460" s="832" t="s">
        <v>1210</v>
      </c>
      <c r="D460" s="833" t="s">
        <v>2733</v>
      </c>
      <c r="E460" s="834" t="s">
        <v>1227</v>
      </c>
      <c r="F460" s="832" t="s">
        <v>1205</v>
      </c>
      <c r="G460" s="832" t="s">
        <v>1254</v>
      </c>
      <c r="H460" s="832" t="s">
        <v>621</v>
      </c>
      <c r="I460" s="832" t="s">
        <v>1108</v>
      </c>
      <c r="J460" s="832" t="s">
        <v>903</v>
      </c>
      <c r="K460" s="832" t="s">
        <v>1109</v>
      </c>
      <c r="L460" s="835">
        <v>225.06</v>
      </c>
      <c r="M460" s="835">
        <v>450.12</v>
      </c>
      <c r="N460" s="832">
        <v>2</v>
      </c>
      <c r="O460" s="836">
        <v>1</v>
      </c>
      <c r="P460" s="835">
        <v>450.12</v>
      </c>
      <c r="Q460" s="837">
        <v>1</v>
      </c>
      <c r="R460" s="832">
        <v>2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12</v>
      </c>
      <c r="B461" s="832" t="s">
        <v>1204</v>
      </c>
      <c r="C461" s="832" t="s">
        <v>1210</v>
      </c>
      <c r="D461" s="833" t="s">
        <v>2733</v>
      </c>
      <c r="E461" s="834" t="s">
        <v>1227</v>
      </c>
      <c r="F461" s="832" t="s">
        <v>1205</v>
      </c>
      <c r="G461" s="832" t="s">
        <v>1923</v>
      </c>
      <c r="H461" s="832" t="s">
        <v>583</v>
      </c>
      <c r="I461" s="832" t="s">
        <v>1924</v>
      </c>
      <c r="J461" s="832" t="s">
        <v>1925</v>
      </c>
      <c r="K461" s="832" t="s">
        <v>1926</v>
      </c>
      <c r="L461" s="835">
        <v>79.069999999999993</v>
      </c>
      <c r="M461" s="835">
        <v>79.069999999999993</v>
      </c>
      <c r="N461" s="832">
        <v>1</v>
      </c>
      <c r="O461" s="836">
        <v>1</v>
      </c>
      <c r="P461" s="835">
        <v>79.069999999999993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12</v>
      </c>
      <c r="B462" s="832" t="s">
        <v>1204</v>
      </c>
      <c r="C462" s="832" t="s">
        <v>1210</v>
      </c>
      <c r="D462" s="833" t="s">
        <v>2733</v>
      </c>
      <c r="E462" s="834" t="s">
        <v>1227</v>
      </c>
      <c r="F462" s="832" t="s">
        <v>1205</v>
      </c>
      <c r="G462" s="832" t="s">
        <v>1927</v>
      </c>
      <c r="H462" s="832" t="s">
        <v>583</v>
      </c>
      <c r="I462" s="832" t="s">
        <v>1928</v>
      </c>
      <c r="J462" s="832" t="s">
        <v>1929</v>
      </c>
      <c r="K462" s="832" t="s">
        <v>1930</v>
      </c>
      <c r="L462" s="835">
        <v>107.27</v>
      </c>
      <c r="M462" s="835">
        <v>321.81</v>
      </c>
      <c r="N462" s="832">
        <v>3</v>
      </c>
      <c r="O462" s="836">
        <v>0.5</v>
      </c>
      <c r="P462" s="835">
        <v>321.81</v>
      </c>
      <c r="Q462" s="837">
        <v>1</v>
      </c>
      <c r="R462" s="832">
        <v>3</v>
      </c>
      <c r="S462" s="837">
        <v>1</v>
      </c>
      <c r="T462" s="836">
        <v>0.5</v>
      </c>
      <c r="U462" s="838">
        <v>1</v>
      </c>
    </row>
    <row r="463" spans="1:21" ht="14.4" customHeight="1" x14ac:dyDescent="0.3">
      <c r="A463" s="831">
        <v>12</v>
      </c>
      <c r="B463" s="832" t="s">
        <v>1204</v>
      </c>
      <c r="C463" s="832" t="s">
        <v>1210</v>
      </c>
      <c r="D463" s="833" t="s">
        <v>2733</v>
      </c>
      <c r="E463" s="834" t="s">
        <v>1227</v>
      </c>
      <c r="F463" s="832" t="s">
        <v>1206</v>
      </c>
      <c r="G463" s="832" t="s">
        <v>1661</v>
      </c>
      <c r="H463" s="832" t="s">
        <v>583</v>
      </c>
      <c r="I463" s="832" t="s">
        <v>1931</v>
      </c>
      <c r="J463" s="832" t="s">
        <v>1663</v>
      </c>
      <c r="K463" s="832"/>
      <c r="L463" s="835">
        <v>0</v>
      </c>
      <c r="M463" s="835">
        <v>0</v>
      </c>
      <c r="N463" s="832">
        <v>1</v>
      </c>
      <c r="O463" s="836">
        <v>1</v>
      </c>
      <c r="P463" s="835">
        <v>0</v>
      </c>
      <c r="Q463" s="837"/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12</v>
      </c>
      <c r="B464" s="832" t="s">
        <v>1204</v>
      </c>
      <c r="C464" s="832" t="s">
        <v>1210</v>
      </c>
      <c r="D464" s="833" t="s">
        <v>2733</v>
      </c>
      <c r="E464" s="834" t="s">
        <v>1227</v>
      </c>
      <c r="F464" s="832" t="s">
        <v>1207</v>
      </c>
      <c r="G464" s="832" t="s">
        <v>1250</v>
      </c>
      <c r="H464" s="832" t="s">
        <v>583</v>
      </c>
      <c r="I464" s="832" t="s">
        <v>1857</v>
      </c>
      <c r="J464" s="832" t="s">
        <v>1516</v>
      </c>
      <c r="K464" s="832" t="s">
        <v>1858</v>
      </c>
      <c r="L464" s="835">
        <v>700</v>
      </c>
      <c r="M464" s="835">
        <v>700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12</v>
      </c>
      <c r="B465" s="832" t="s">
        <v>1204</v>
      </c>
      <c r="C465" s="832" t="s">
        <v>1210</v>
      </c>
      <c r="D465" s="833" t="s">
        <v>2733</v>
      </c>
      <c r="E465" s="834" t="s">
        <v>1227</v>
      </c>
      <c r="F465" s="832" t="s">
        <v>1207</v>
      </c>
      <c r="G465" s="832" t="s">
        <v>1250</v>
      </c>
      <c r="H465" s="832" t="s">
        <v>583</v>
      </c>
      <c r="I465" s="832" t="s">
        <v>1339</v>
      </c>
      <c r="J465" s="832" t="s">
        <v>1340</v>
      </c>
      <c r="K465" s="832" t="s">
        <v>1341</v>
      </c>
      <c r="L465" s="835">
        <v>48.75</v>
      </c>
      <c r="M465" s="835">
        <v>48.75</v>
      </c>
      <c r="N465" s="832">
        <v>1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12</v>
      </c>
      <c r="B466" s="832" t="s">
        <v>1204</v>
      </c>
      <c r="C466" s="832" t="s">
        <v>1210</v>
      </c>
      <c r="D466" s="833" t="s">
        <v>2733</v>
      </c>
      <c r="E466" s="834" t="s">
        <v>1227</v>
      </c>
      <c r="F466" s="832" t="s">
        <v>1207</v>
      </c>
      <c r="G466" s="832" t="s">
        <v>1250</v>
      </c>
      <c r="H466" s="832" t="s">
        <v>583</v>
      </c>
      <c r="I466" s="832" t="s">
        <v>1506</v>
      </c>
      <c r="J466" s="832" t="s">
        <v>1507</v>
      </c>
      <c r="K466" s="832" t="s">
        <v>1508</v>
      </c>
      <c r="L466" s="835">
        <v>500</v>
      </c>
      <c r="M466" s="835">
        <v>500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12</v>
      </c>
      <c r="B467" s="832" t="s">
        <v>1204</v>
      </c>
      <c r="C467" s="832" t="s">
        <v>1210</v>
      </c>
      <c r="D467" s="833" t="s">
        <v>2733</v>
      </c>
      <c r="E467" s="834" t="s">
        <v>1227</v>
      </c>
      <c r="F467" s="832" t="s">
        <v>1207</v>
      </c>
      <c r="G467" s="832" t="s">
        <v>1250</v>
      </c>
      <c r="H467" s="832" t="s">
        <v>583</v>
      </c>
      <c r="I467" s="832" t="s">
        <v>1509</v>
      </c>
      <c r="J467" s="832" t="s">
        <v>1510</v>
      </c>
      <c r="K467" s="832" t="s">
        <v>1511</v>
      </c>
      <c r="L467" s="835">
        <v>189.85</v>
      </c>
      <c r="M467" s="835">
        <v>1328.95</v>
      </c>
      <c r="N467" s="832">
        <v>7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12</v>
      </c>
      <c r="B468" s="832" t="s">
        <v>1204</v>
      </c>
      <c r="C468" s="832" t="s">
        <v>1210</v>
      </c>
      <c r="D468" s="833" t="s">
        <v>2733</v>
      </c>
      <c r="E468" s="834" t="s">
        <v>1227</v>
      </c>
      <c r="F468" s="832" t="s">
        <v>1207</v>
      </c>
      <c r="G468" s="832" t="s">
        <v>1250</v>
      </c>
      <c r="H468" s="832" t="s">
        <v>583</v>
      </c>
      <c r="I468" s="832" t="s">
        <v>1251</v>
      </c>
      <c r="J468" s="832" t="s">
        <v>1252</v>
      </c>
      <c r="K468" s="832" t="s">
        <v>1253</v>
      </c>
      <c r="L468" s="835">
        <v>190</v>
      </c>
      <c r="M468" s="835">
        <v>1330</v>
      </c>
      <c r="N468" s="832">
        <v>7</v>
      </c>
      <c r="O468" s="836">
        <v>1</v>
      </c>
      <c r="P468" s="835">
        <v>1330</v>
      </c>
      <c r="Q468" s="837">
        <v>1</v>
      </c>
      <c r="R468" s="832">
        <v>7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12</v>
      </c>
      <c r="B469" s="832" t="s">
        <v>1204</v>
      </c>
      <c r="C469" s="832" t="s">
        <v>1210</v>
      </c>
      <c r="D469" s="833" t="s">
        <v>2733</v>
      </c>
      <c r="E469" s="834" t="s">
        <v>1227</v>
      </c>
      <c r="F469" s="832" t="s">
        <v>1207</v>
      </c>
      <c r="G469" s="832" t="s">
        <v>1250</v>
      </c>
      <c r="H469" s="832" t="s">
        <v>583</v>
      </c>
      <c r="I469" s="832" t="s">
        <v>1932</v>
      </c>
      <c r="J469" s="832" t="s">
        <v>1933</v>
      </c>
      <c r="K469" s="832" t="s">
        <v>1934</v>
      </c>
      <c r="L469" s="835">
        <v>135.43</v>
      </c>
      <c r="M469" s="835">
        <v>1218.8700000000001</v>
      </c>
      <c r="N469" s="832">
        <v>9</v>
      </c>
      <c r="O469" s="836">
        <v>1</v>
      </c>
      <c r="P469" s="835">
        <v>1218.8700000000001</v>
      </c>
      <c r="Q469" s="837">
        <v>1</v>
      </c>
      <c r="R469" s="832">
        <v>9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12</v>
      </c>
      <c r="B470" s="832" t="s">
        <v>1204</v>
      </c>
      <c r="C470" s="832" t="s">
        <v>1210</v>
      </c>
      <c r="D470" s="833" t="s">
        <v>2733</v>
      </c>
      <c r="E470" s="834" t="s">
        <v>1227</v>
      </c>
      <c r="F470" s="832" t="s">
        <v>1207</v>
      </c>
      <c r="G470" s="832" t="s">
        <v>1250</v>
      </c>
      <c r="H470" s="832" t="s">
        <v>583</v>
      </c>
      <c r="I470" s="832" t="s">
        <v>1795</v>
      </c>
      <c r="J470" s="832" t="s">
        <v>1796</v>
      </c>
      <c r="K470" s="832" t="s">
        <v>1797</v>
      </c>
      <c r="L470" s="835">
        <v>89.99</v>
      </c>
      <c r="M470" s="835">
        <v>1349.85</v>
      </c>
      <c r="N470" s="832">
        <v>15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12</v>
      </c>
      <c r="B471" s="832" t="s">
        <v>1204</v>
      </c>
      <c r="C471" s="832" t="s">
        <v>1210</v>
      </c>
      <c r="D471" s="833" t="s">
        <v>2733</v>
      </c>
      <c r="E471" s="834" t="s">
        <v>1227</v>
      </c>
      <c r="F471" s="832" t="s">
        <v>1207</v>
      </c>
      <c r="G471" s="832" t="s">
        <v>1250</v>
      </c>
      <c r="H471" s="832" t="s">
        <v>583</v>
      </c>
      <c r="I471" s="832" t="s">
        <v>1935</v>
      </c>
      <c r="J471" s="832" t="s">
        <v>1936</v>
      </c>
      <c r="K471" s="832" t="s">
        <v>1937</v>
      </c>
      <c r="L471" s="835">
        <v>404.76</v>
      </c>
      <c r="M471" s="835">
        <v>6071.4</v>
      </c>
      <c r="N471" s="832">
        <v>15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12</v>
      </c>
      <c r="B472" s="832" t="s">
        <v>1204</v>
      </c>
      <c r="C472" s="832" t="s">
        <v>1210</v>
      </c>
      <c r="D472" s="833" t="s">
        <v>2733</v>
      </c>
      <c r="E472" s="834" t="s">
        <v>1227</v>
      </c>
      <c r="F472" s="832" t="s">
        <v>1207</v>
      </c>
      <c r="G472" s="832" t="s">
        <v>1547</v>
      </c>
      <c r="H472" s="832" t="s">
        <v>583</v>
      </c>
      <c r="I472" s="832" t="s">
        <v>1548</v>
      </c>
      <c r="J472" s="832" t="s">
        <v>1549</v>
      </c>
      <c r="K472" s="832" t="s">
        <v>1550</v>
      </c>
      <c r="L472" s="835">
        <v>1496</v>
      </c>
      <c r="M472" s="835">
        <v>67320</v>
      </c>
      <c r="N472" s="832">
        <v>45</v>
      </c>
      <c r="O472" s="836">
        <v>3</v>
      </c>
      <c r="P472" s="835">
        <v>44880</v>
      </c>
      <c r="Q472" s="837">
        <v>0.66666666666666663</v>
      </c>
      <c r="R472" s="832">
        <v>30</v>
      </c>
      <c r="S472" s="837">
        <v>0.66666666666666663</v>
      </c>
      <c r="T472" s="836">
        <v>2</v>
      </c>
      <c r="U472" s="838">
        <v>0.66666666666666663</v>
      </c>
    </row>
    <row r="473" spans="1:21" ht="14.4" customHeight="1" x14ac:dyDescent="0.3">
      <c r="A473" s="831">
        <v>12</v>
      </c>
      <c r="B473" s="832" t="s">
        <v>1204</v>
      </c>
      <c r="C473" s="832" t="s">
        <v>1210</v>
      </c>
      <c r="D473" s="833" t="s">
        <v>2733</v>
      </c>
      <c r="E473" s="834" t="s">
        <v>1227</v>
      </c>
      <c r="F473" s="832" t="s">
        <v>1207</v>
      </c>
      <c r="G473" s="832" t="s">
        <v>1547</v>
      </c>
      <c r="H473" s="832" t="s">
        <v>583</v>
      </c>
      <c r="I473" s="832" t="s">
        <v>1551</v>
      </c>
      <c r="J473" s="832" t="s">
        <v>1552</v>
      </c>
      <c r="K473" s="832" t="s">
        <v>1553</v>
      </c>
      <c r="L473" s="835">
        <v>1500</v>
      </c>
      <c r="M473" s="835">
        <v>7500</v>
      </c>
      <c r="N473" s="832">
        <v>5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12</v>
      </c>
      <c r="B474" s="832" t="s">
        <v>1204</v>
      </c>
      <c r="C474" s="832" t="s">
        <v>1210</v>
      </c>
      <c r="D474" s="833" t="s">
        <v>2733</v>
      </c>
      <c r="E474" s="834" t="s">
        <v>1227</v>
      </c>
      <c r="F474" s="832" t="s">
        <v>1207</v>
      </c>
      <c r="G474" s="832" t="s">
        <v>1547</v>
      </c>
      <c r="H474" s="832" t="s">
        <v>583</v>
      </c>
      <c r="I474" s="832" t="s">
        <v>1557</v>
      </c>
      <c r="J474" s="832" t="s">
        <v>1558</v>
      </c>
      <c r="K474" s="832" t="s">
        <v>1559</v>
      </c>
      <c r="L474" s="835">
        <v>1500</v>
      </c>
      <c r="M474" s="835">
        <v>22500</v>
      </c>
      <c r="N474" s="832">
        <v>15</v>
      </c>
      <c r="O474" s="836">
        <v>1</v>
      </c>
      <c r="P474" s="835">
        <v>22500</v>
      </c>
      <c r="Q474" s="837">
        <v>1</v>
      </c>
      <c r="R474" s="832">
        <v>15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12</v>
      </c>
      <c r="B475" s="832" t="s">
        <v>1204</v>
      </c>
      <c r="C475" s="832" t="s">
        <v>1210</v>
      </c>
      <c r="D475" s="833" t="s">
        <v>2733</v>
      </c>
      <c r="E475" s="834" t="s">
        <v>1227</v>
      </c>
      <c r="F475" s="832" t="s">
        <v>1207</v>
      </c>
      <c r="G475" s="832" t="s">
        <v>1547</v>
      </c>
      <c r="H475" s="832" t="s">
        <v>583</v>
      </c>
      <c r="I475" s="832" t="s">
        <v>1563</v>
      </c>
      <c r="J475" s="832" t="s">
        <v>1564</v>
      </c>
      <c r="K475" s="832" t="s">
        <v>1565</v>
      </c>
      <c r="L475" s="835">
        <v>1250</v>
      </c>
      <c r="M475" s="835">
        <v>22500</v>
      </c>
      <c r="N475" s="832">
        <v>18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12</v>
      </c>
      <c r="B476" s="832" t="s">
        <v>1204</v>
      </c>
      <c r="C476" s="832" t="s">
        <v>1210</v>
      </c>
      <c r="D476" s="833" t="s">
        <v>2733</v>
      </c>
      <c r="E476" s="834" t="s">
        <v>1228</v>
      </c>
      <c r="F476" s="832" t="s">
        <v>1205</v>
      </c>
      <c r="G476" s="832" t="s">
        <v>1345</v>
      </c>
      <c r="H476" s="832" t="s">
        <v>583</v>
      </c>
      <c r="I476" s="832" t="s">
        <v>1346</v>
      </c>
      <c r="J476" s="832" t="s">
        <v>1347</v>
      </c>
      <c r="K476" s="832" t="s">
        <v>1348</v>
      </c>
      <c r="L476" s="835">
        <v>0</v>
      </c>
      <c r="M476" s="835">
        <v>0</v>
      </c>
      <c r="N476" s="832">
        <v>3</v>
      </c>
      <c r="O476" s="836">
        <v>2</v>
      </c>
      <c r="P476" s="835">
        <v>0</v>
      </c>
      <c r="Q476" s="837"/>
      <c r="R476" s="832">
        <v>3</v>
      </c>
      <c r="S476" s="837">
        <v>1</v>
      </c>
      <c r="T476" s="836">
        <v>2</v>
      </c>
      <c r="U476" s="838">
        <v>1</v>
      </c>
    </row>
    <row r="477" spans="1:21" ht="14.4" customHeight="1" x14ac:dyDescent="0.3">
      <c r="A477" s="831">
        <v>12</v>
      </c>
      <c r="B477" s="832" t="s">
        <v>1204</v>
      </c>
      <c r="C477" s="832" t="s">
        <v>1210</v>
      </c>
      <c r="D477" s="833" t="s">
        <v>2733</v>
      </c>
      <c r="E477" s="834" t="s">
        <v>1228</v>
      </c>
      <c r="F477" s="832" t="s">
        <v>1205</v>
      </c>
      <c r="G477" s="832" t="s">
        <v>1938</v>
      </c>
      <c r="H477" s="832" t="s">
        <v>621</v>
      </c>
      <c r="I477" s="832" t="s">
        <v>1939</v>
      </c>
      <c r="J477" s="832" t="s">
        <v>1940</v>
      </c>
      <c r="K477" s="832" t="s">
        <v>1941</v>
      </c>
      <c r="L477" s="835">
        <v>0</v>
      </c>
      <c r="M477" s="835">
        <v>0</v>
      </c>
      <c r="N477" s="832">
        <v>2</v>
      </c>
      <c r="O477" s="836">
        <v>1</v>
      </c>
      <c r="P477" s="835"/>
      <c r="Q477" s="837"/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12</v>
      </c>
      <c r="B478" s="832" t="s">
        <v>1204</v>
      </c>
      <c r="C478" s="832" t="s">
        <v>1210</v>
      </c>
      <c r="D478" s="833" t="s">
        <v>2733</v>
      </c>
      <c r="E478" s="834" t="s">
        <v>1228</v>
      </c>
      <c r="F478" s="832" t="s">
        <v>1205</v>
      </c>
      <c r="G478" s="832" t="s">
        <v>1942</v>
      </c>
      <c r="H478" s="832" t="s">
        <v>621</v>
      </c>
      <c r="I478" s="832" t="s">
        <v>1943</v>
      </c>
      <c r="J478" s="832" t="s">
        <v>663</v>
      </c>
      <c r="K478" s="832" t="s">
        <v>1944</v>
      </c>
      <c r="L478" s="835">
        <v>160.03</v>
      </c>
      <c r="M478" s="835">
        <v>480.09000000000003</v>
      </c>
      <c r="N478" s="832">
        <v>3</v>
      </c>
      <c r="O478" s="836">
        <v>1</v>
      </c>
      <c r="P478" s="835">
        <v>480.09000000000003</v>
      </c>
      <c r="Q478" s="837">
        <v>1</v>
      </c>
      <c r="R478" s="832">
        <v>3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12</v>
      </c>
      <c r="B479" s="832" t="s">
        <v>1204</v>
      </c>
      <c r="C479" s="832" t="s">
        <v>1210</v>
      </c>
      <c r="D479" s="833" t="s">
        <v>2733</v>
      </c>
      <c r="E479" s="834" t="s">
        <v>1228</v>
      </c>
      <c r="F479" s="832" t="s">
        <v>1205</v>
      </c>
      <c r="G479" s="832" t="s">
        <v>1309</v>
      </c>
      <c r="H479" s="832" t="s">
        <v>621</v>
      </c>
      <c r="I479" s="832" t="s">
        <v>1945</v>
      </c>
      <c r="J479" s="832" t="s">
        <v>879</v>
      </c>
      <c r="K479" s="832" t="s">
        <v>1946</v>
      </c>
      <c r="L479" s="835">
        <v>176.32</v>
      </c>
      <c r="M479" s="835">
        <v>176.32</v>
      </c>
      <c r="N479" s="832">
        <v>1</v>
      </c>
      <c r="O479" s="836">
        <v>0.5</v>
      </c>
      <c r="P479" s="835">
        <v>176.32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12</v>
      </c>
      <c r="B480" s="832" t="s">
        <v>1204</v>
      </c>
      <c r="C480" s="832" t="s">
        <v>1210</v>
      </c>
      <c r="D480" s="833" t="s">
        <v>2733</v>
      </c>
      <c r="E480" s="834" t="s">
        <v>1228</v>
      </c>
      <c r="F480" s="832" t="s">
        <v>1205</v>
      </c>
      <c r="G480" s="832" t="s">
        <v>1947</v>
      </c>
      <c r="H480" s="832" t="s">
        <v>583</v>
      </c>
      <c r="I480" s="832" t="s">
        <v>1948</v>
      </c>
      <c r="J480" s="832" t="s">
        <v>1949</v>
      </c>
      <c r="K480" s="832" t="s">
        <v>1950</v>
      </c>
      <c r="L480" s="835">
        <v>58.86</v>
      </c>
      <c r="M480" s="835">
        <v>117.72</v>
      </c>
      <c r="N480" s="832">
        <v>2</v>
      </c>
      <c r="O480" s="836">
        <v>1</v>
      </c>
      <c r="P480" s="835">
        <v>117.72</v>
      </c>
      <c r="Q480" s="837">
        <v>1</v>
      </c>
      <c r="R480" s="832">
        <v>2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12</v>
      </c>
      <c r="B481" s="832" t="s">
        <v>1204</v>
      </c>
      <c r="C481" s="832" t="s">
        <v>1210</v>
      </c>
      <c r="D481" s="833" t="s">
        <v>2733</v>
      </c>
      <c r="E481" s="834" t="s">
        <v>1228</v>
      </c>
      <c r="F481" s="832" t="s">
        <v>1205</v>
      </c>
      <c r="G481" s="832" t="s">
        <v>1689</v>
      </c>
      <c r="H481" s="832" t="s">
        <v>583</v>
      </c>
      <c r="I481" s="832" t="s">
        <v>1951</v>
      </c>
      <c r="J481" s="832" t="s">
        <v>1691</v>
      </c>
      <c r="K481" s="832" t="s">
        <v>1952</v>
      </c>
      <c r="L481" s="835">
        <v>23.51</v>
      </c>
      <c r="M481" s="835">
        <v>23.51</v>
      </c>
      <c r="N481" s="832">
        <v>1</v>
      </c>
      <c r="O481" s="836">
        <v>0.5</v>
      </c>
      <c r="P481" s="835">
        <v>23.51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12</v>
      </c>
      <c r="B482" s="832" t="s">
        <v>1204</v>
      </c>
      <c r="C482" s="832" t="s">
        <v>1210</v>
      </c>
      <c r="D482" s="833" t="s">
        <v>2733</v>
      </c>
      <c r="E482" s="834" t="s">
        <v>1228</v>
      </c>
      <c r="F482" s="832" t="s">
        <v>1205</v>
      </c>
      <c r="G482" s="832" t="s">
        <v>1953</v>
      </c>
      <c r="H482" s="832" t="s">
        <v>583</v>
      </c>
      <c r="I482" s="832" t="s">
        <v>1954</v>
      </c>
      <c r="J482" s="832" t="s">
        <v>1955</v>
      </c>
      <c r="K482" s="832" t="s">
        <v>1956</v>
      </c>
      <c r="L482" s="835">
        <v>0</v>
      </c>
      <c r="M482" s="835">
        <v>0</v>
      </c>
      <c r="N482" s="832">
        <v>1</v>
      </c>
      <c r="O482" s="836">
        <v>1</v>
      </c>
      <c r="P482" s="835">
        <v>0</v>
      </c>
      <c r="Q482" s="837"/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12</v>
      </c>
      <c r="B483" s="832" t="s">
        <v>1204</v>
      </c>
      <c r="C483" s="832" t="s">
        <v>1210</v>
      </c>
      <c r="D483" s="833" t="s">
        <v>2733</v>
      </c>
      <c r="E483" s="834" t="s">
        <v>1228</v>
      </c>
      <c r="F483" s="832" t="s">
        <v>1205</v>
      </c>
      <c r="G483" s="832" t="s">
        <v>1599</v>
      </c>
      <c r="H483" s="832" t="s">
        <v>583</v>
      </c>
      <c r="I483" s="832" t="s">
        <v>1957</v>
      </c>
      <c r="J483" s="832" t="s">
        <v>1704</v>
      </c>
      <c r="K483" s="832" t="s">
        <v>1958</v>
      </c>
      <c r="L483" s="835">
        <v>93.49</v>
      </c>
      <c r="M483" s="835">
        <v>654.42999999999995</v>
      </c>
      <c r="N483" s="832">
        <v>7</v>
      </c>
      <c r="O483" s="836">
        <v>1.5</v>
      </c>
      <c r="P483" s="835">
        <v>654.42999999999995</v>
      </c>
      <c r="Q483" s="837">
        <v>1</v>
      </c>
      <c r="R483" s="832">
        <v>7</v>
      </c>
      <c r="S483" s="837">
        <v>1</v>
      </c>
      <c r="T483" s="836">
        <v>1.5</v>
      </c>
      <c r="U483" s="838">
        <v>1</v>
      </c>
    </row>
    <row r="484" spans="1:21" ht="14.4" customHeight="1" x14ac:dyDescent="0.3">
      <c r="A484" s="831">
        <v>12</v>
      </c>
      <c r="B484" s="832" t="s">
        <v>1204</v>
      </c>
      <c r="C484" s="832" t="s">
        <v>1210</v>
      </c>
      <c r="D484" s="833" t="s">
        <v>2733</v>
      </c>
      <c r="E484" s="834" t="s">
        <v>1228</v>
      </c>
      <c r="F484" s="832" t="s">
        <v>1205</v>
      </c>
      <c r="G484" s="832" t="s">
        <v>1389</v>
      </c>
      <c r="H484" s="832" t="s">
        <v>583</v>
      </c>
      <c r="I484" s="832" t="s">
        <v>1390</v>
      </c>
      <c r="J484" s="832" t="s">
        <v>1391</v>
      </c>
      <c r="K484" s="832" t="s">
        <v>1392</v>
      </c>
      <c r="L484" s="835">
        <v>1435.18</v>
      </c>
      <c r="M484" s="835">
        <v>1435.18</v>
      </c>
      <c r="N484" s="832">
        <v>1</v>
      </c>
      <c r="O484" s="836">
        <v>0.5</v>
      </c>
      <c r="P484" s="835">
        <v>1435.18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12</v>
      </c>
      <c r="B485" s="832" t="s">
        <v>1204</v>
      </c>
      <c r="C485" s="832" t="s">
        <v>1210</v>
      </c>
      <c r="D485" s="833" t="s">
        <v>2733</v>
      </c>
      <c r="E485" s="834" t="s">
        <v>1228</v>
      </c>
      <c r="F485" s="832" t="s">
        <v>1205</v>
      </c>
      <c r="G485" s="832" t="s">
        <v>1389</v>
      </c>
      <c r="H485" s="832" t="s">
        <v>583</v>
      </c>
      <c r="I485" s="832" t="s">
        <v>1393</v>
      </c>
      <c r="J485" s="832" t="s">
        <v>1391</v>
      </c>
      <c r="K485" s="832" t="s">
        <v>1394</v>
      </c>
      <c r="L485" s="835">
        <v>717.59</v>
      </c>
      <c r="M485" s="835">
        <v>717.59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12</v>
      </c>
      <c r="B486" s="832" t="s">
        <v>1204</v>
      </c>
      <c r="C486" s="832" t="s">
        <v>1210</v>
      </c>
      <c r="D486" s="833" t="s">
        <v>2733</v>
      </c>
      <c r="E486" s="834" t="s">
        <v>1228</v>
      </c>
      <c r="F486" s="832" t="s">
        <v>1205</v>
      </c>
      <c r="G486" s="832" t="s">
        <v>1959</v>
      </c>
      <c r="H486" s="832" t="s">
        <v>583</v>
      </c>
      <c r="I486" s="832" t="s">
        <v>1960</v>
      </c>
      <c r="J486" s="832" t="s">
        <v>1961</v>
      </c>
      <c r="K486" s="832" t="s">
        <v>1962</v>
      </c>
      <c r="L486" s="835">
        <v>94.7</v>
      </c>
      <c r="M486" s="835">
        <v>94.7</v>
      </c>
      <c r="N486" s="832">
        <v>1</v>
      </c>
      <c r="O486" s="836">
        <v>0.5</v>
      </c>
      <c r="P486" s="835">
        <v>94.7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12</v>
      </c>
      <c r="B487" s="832" t="s">
        <v>1204</v>
      </c>
      <c r="C487" s="832" t="s">
        <v>1210</v>
      </c>
      <c r="D487" s="833" t="s">
        <v>2733</v>
      </c>
      <c r="E487" s="834" t="s">
        <v>1228</v>
      </c>
      <c r="F487" s="832" t="s">
        <v>1205</v>
      </c>
      <c r="G487" s="832" t="s">
        <v>1395</v>
      </c>
      <c r="H487" s="832" t="s">
        <v>583</v>
      </c>
      <c r="I487" s="832" t="s">
        <v>1715</v>
      </c>
      <c r="J487" s="832" t="s">
        <v>1397</v>
      </c>
      <c r="K487" s="832" t="s">
        <v>1716</v>
      </c>
      <c r="L487" s="835">
        <v>91.78</v>
      </c>
      <c r="M487" s="835">
        <v>91.78</v>
      </c>
      <c r="N487" s="832">
        <v>1</v>
      </c>
      <c r="O487" s="836">
        <v>1</v>
      </c>
      <c r="P487" s="835">
        <v>91.78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12</v>
      </c>
      <c r="B488" s="832" t="s">
        <v>1204</v>
      </c>
      <c r="C488" s="832" t="s">
        <v>1210</v>
      </c>
      <c r="D488" s="833" t="s">
        <v>2733</v>
      </c>
      <c r="E488" s="834" t="s">
        <v>1228</v>
      </c>
      <c r="F488" s="832" t="s">
        <v>1205</v>
      </c>
      <c r="G488" s="832" t="s">
        <v>1723</v>
      </c>
      <c r="H488" s="832" t="s">
        <v>583</v>
      </c>
      <c r="I488" s="832" t="s">
        <v>1724</v>
      </c>
      <c r="J488" s="832" t="s">
        <v>1725</v>
      </c>
      <c r="K488" s="832" t="s">
        <v>718</v>
      </c>
      <c r="L488" s="835">
        <v>163.54</v>
      </c>
      <c r="M488" s="835">
        <v>490.62</v>
      </c>
      <c r="N488" s="832">
        <v>3</v>
      </c>
      <c r="O488" s="836">
        <v>1.5</v>
      </c>
      <c r="P488" s="835">
        <v>490.62</v>
      </c>
      <c r="Q488" s="837">
        <v>1</v>
      </c>
      <c r="R488" s="832">
        <v>3</v>
      </c>
      <c r="S488" s="837">
        <v>1</v>
      </c>
      <c r="T488" s="836">
        <v>1.5</v>
      </c>
      <c r="U488" s="838">
        <v>1</v>
      </c>
    </row>
    <row r="489" spans="1:21" ht="14.4" customHeight="1" x14ac:dyDescent="0.3">
      <c r="A489" s="831">
        <v>12</v>
      </c>
      <c r="B489" s="832" t="s">
        <v>1204</v>
      </c>
      <c r="C489" s="832" t="s">
        <v>1210</v>
      </c>
      <c r="D489" s="833" t="s">
        <v>2733</v>
      </c>
      <c r="E489" s="834" t="s">
        <v>1228</v>
      </c>
      <c r="F489" s="832" t="s">
        <v>1205</v>
      </c>
      <c r="G489" s="832" t="s">
        <v>1723</v>
      </c>
      <c r="H489" s="832" t="s">
        <v>583</v>
      </c>
      <c r="I489" s="832" t="s">
        <v>1963</v>
      </c>
      <c r="J489" s="832" t="s">
        <v>1725</v>
      </c>
      <c r="K489" s="832" t="s">
        <v>718</v>
      </c>
      <c r="L489" s="835">
        <v>163.54</v>
      </c>
      <c r="M489" s="835">
        <v>163.54</v>
      </c>
      <c r="N489" s="832">
        <v>1</v>
      </c>
      <c r="O489" s="836">
        <v>1</v>
      </c>
      <c r="P489" s="835">
        <v>163.54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12</v>
      </c>
      <c r="B490" s="832" t="s">
        <v>1204</v>
      </c>
      <c r="C490" s="832" t="s">
        <v>1210</v>
      </c>
      <c r="D490" s="833" t="s">
        <v>2733</v>
      </c>
      <c r="E490" s="834" t="s">
        <v>1228</v>
      </c>
      <c r="F490" s="832" t="s">
        <v>1205</v>
      </c>
      <c r="G490" s="832" t="s">
        <v>1269</v>
      </c>
      <c r="H490" s="832" t="s">
        <v>621</v>
      </c>
      <c r="I490" s="832" t="s">
        <v>1287</v>
      </c>
      <c r="J490" s="832" t="s">
        <v>1274</v>
      </c>
      <c r="K490" s="832" t="s">
        <v>1288</v>
      </c>
      <c r="L490" s="835">
        <v>490.89</v>
      </c>
      <c r="M490" s="835">
        <v>490.89</v>
      </c>
      <c r="N490" s="832">
        <v>1</v>
      </c>
      <c r="O490" s="836">
        <v>1</v>
      </c>
      <c r="P490" s="835">
        <v>490.89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12</v>
      </c>
      <c r="B491" s="832" t="s">
        <v>1204</v>
      </c>
      <c r="C491" s="832" t="s">
        <v>1210</v>
      </c>
      <c r="D491" s="833" t="s">
        <v>2733</v>
      </c>
      <c r="E491" s="834" t="s">
        <v>1228</v>
      </c>
      <c r="F491" s="832" t="s">
        <v>1205</v>
      </c>
      <c r="G491" s="832" t="s">
        <v>1269</v>
      </c>
      <c r="H491" s="832" t="s">
        <v>583</v>
      </c>
      <c r="I491" s="832" t="s">
        <v>1964</v>
      </c>
      <c r="J491" s="832" t="s">
        <v>1274</v>
      </c>
      <c r="K491" s="832" t="s">
        <v>1965</v>
      </c>
      <c r="L491" s="835">
        <v>147.26</v>
      </c>
      <c r="M491" s="835">
        <v>441.78</v>
      </c>
      <c r="N491" s="832">
        <v>3</v>
      </c>
      <c r="O491" s="836">
        <v>1</v>
      </c>
      <c r="P491" s="835">
        <v>441.78</v>
      </c>
      <c r="Q491" s="837">
        <v>1</v>
      </c>
      <c r="R491" s="832">
        <v>3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12</v>
      </c>
      <c r="B492" s="832" t="s">
        <v>1204</v>
      </c>
      <c r="C492" s="832" t="s">
        <v>1210</v>
      </c>
      <c r="D492" s="833" t="s">
        <v>2733</v>
      </c>
      <c r="E492" s="834" t="s">
        <v>1228</v>
      </c>
      <c r="F492" s="832" t="s">
        <v>1205</v>
      </c>
      <c r="G492" s="832" t="s">
        <v>1292</v>
      </c>
      <c r="H492" s="832" t="s">
        <v>583</v>
      </c>
      <c r="I492" s="832" t="s">
        <v>1293</v>
      </c>
      <c r="J492" s="832" t="s">
        <v>1294</v>
      </c>
      <c r="K492" s="832" t="s">
        <v>1295</v>
      </c>
      <c r="L492" s="835">
        <v>174.59</v>
      </c>
      <c r="M492" s="835">
        <v>174.59</v>
      </c>
      <c r="N492" s="832">
        <v>1</v>
      </c>
      <c r="O492" s="836">
        <v>1</v>
      </c>
      <c r="P492" s="835">
        <v>174.59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12</v>
      </c>
      <c r="B493" s="832" t="s">
        <v>1204</v>
      </c>
      <c r="C493" s="832" t="s">
        <v>1210</v>
      </c>
      <c r="D493" s="833" t="s">
        <v>2733</v>
      </c>
      <c r="E493" s="834" t="s">
        <v>1228</v>
      </c>
      <c r="F493" s="832" t="s">
        <v>1205</v>
      </c>
      <c r="G493" s="832" t="s">
        <v>1324</v>
      </c>
      <c r="H493" s="832" t="s">
        <v>583</v>
      </c>
      <c r="I493" s="832" t="s">
        <v>1325</v>
      </c>
      <c r="J493" s="832" t="s">
        <v>1326</v>
      </c>
      <c r="K493" s="832" t="s">
        <v>1327</v>
      </c>
      <c r="L493" s="835">
        <v>78.33</v>
      </c>
      <c r="M493" s="835">
        <v>313.32</v>
      </c>
      <c r="N493" s="832">
        <v>4</v>
      </c>
      <c r="O493" s="836">
        <v>1</v>
      </c>
      <c r="P493" s="835">
        <v>313.32</v>
      </c>
      <c r="Q493" s="837">
        <v>1</v>
      </c>
      <c r="R493" s="832">
        <v>4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12</v>
      </c>
      <c r="B494" s="832" t="s">
        <v>1204</v>
      </c>
      <c r="C494" s="832" t="s">
        <v>1210</v>
      </c>
      <c r="D494" s="833" t="s">
        <v>2733</v>
      </c>
      <c r="E494" s="834" t="s">
        <v>1228</v>
      </c>
      <c r="F494" s="832" t="s">
        <v>1205</v>
      </c>
      <c r="G494" s="832" t="s">
        <v>1966</v>
      </c>
      <c r="H494" s="832" t="s">
        <v>583</v>
      </c>
      <c r="I494" s="832" t="s">
        <v>1967</v>
      </c>
      <c r="J494" s="832" t="s">
        <v>1968</v>
      </c>
      <c r="K494" s="832" t="s">
        <v>1969</v>
      </c>
      <c r="L494" s="835">
        <v>453.18</v>
      </c>
      <c r="M494" s="835">
        <v>453.18</v>
      </c>
      <c r="N494" s="832">
        <v>1</v>
      </c>
      <c r="O494" s="836">
        <v>1</v>
      </c>
      <c r="P494" s="835">
        <v>453.18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12</v>
      </c>
      <c r="B495" s="832" t="s">
        <v>1204</v>
      </c>
      <c r="C495" s="832" t="s">
        <v>1210</v>
      </c>
      <c r="D495" s="833" t="s">
        <v>2733</v>
      </c>
      <c r="E495" s="834" t="s">
        <v>1228</v>
      </c>
      <c r="F495" s="832" t="s">
        <v>1205</v>
      </c>
      <c r="G495" s="832" t="s">
        <v>1330</v>
      </c>
      <c r="H495" s="832" t="s">
        <v>583</v>
      </c>
      <c r="I495" s="832" t="s">
        <v>1425</v>
      </c>
      <c r="J495" s="832" t="s">
        <v>1332</v>
      </c>
      <c r="K495" s="832" t="s">
        <v>1333</v>
      </c>
      <c r="L495" s="835">
        <v>432.12</v>
      </c>
      <c r="M495" s="835">
        <v>1296.3600000000001</v>
      </c>
      <c r="N495" s="832">
        <v>3</v>
      </c>
      <c r="O495" s="836">
        <v>1</v>
      </c>
      <c r="P495" s="835">
        <v>1296.3600000000001</v>
      </c>
      <c r="Q495" s="837">
        <v>1</v>
      </c>
      <c r="R495" s="832">
        <v>3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12</v>
      </c>
      <c r="B496" s="832" t="s">
        <v>1204</v>
      </c>
      <c r="C496" s="832" t="s">
        <v>1210</v>
      </c>
      <c r="D496" s="833" t="s">
        <v>2733</v>
      </c>
      <c r="E496" s="834" t="s">
        <v>1228</v>
      </c>
      <c r="F496" s="832" t="s">
        <v>1205</v>
      </c>
      <c r="G496" s="832" t="s">
        <v>1433</v>
      </c>
      <c r="H496" s="832" t="s">
        <v>583</v>
      </c>
      <c r="I496" s="832" t="s">
        <v>1970</v>
      </c>
      <c r="J496" s="832" t="s">
        <v>1971</v>
      </c>
      <c r="K496" s="832" t="s">
        <v>1436</v>
      </c>
      <c r="L496" s="835">
        <v>0</v>
      </c>
      <c r="M496" s="835">
        <v>0</v>
      </c>
      <c r="N496" s="832">
        <v>1</v>
      </c>
      <c r="O496" s="836">
        <v>1</v>
      </c>
      <c r="P496" s="835">
        <v>0</v>
      </c>
      <c r="Q496" s="837"/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12</v>
      </c>
      <c r="B497" s="832" t="s">
        <v>1204</v>
      </c>
      <c r="C497" s="832" t="s">
        <v>1210</v>
      </c>
      <c r="D497" s="833" t="s">
        <v>2733</v>
      </c>
      <c r="E497" s="834" t="s">
        <v>1228</v>
      </c>
      <c r="F497" s="832" t="s">
        <v>1205</v>
      </c>
      <c r="G497" s="832" t="s">
        <v>1433</v>
      </c>
      <c r="H497" s="832" t="s">
        <v>583</v>
      </c>
      <c r="I497" s="832" t="s">
        <v>1434</v>
      </c>
      <c r="J497" s="832" t="s">
        <v>1435</v>
      </c>
      <c r="K497" s="832" t="s">
        <v>1436</v>
      </c>
      <c r="L497" s="835">
        <v>0</v>
      </c>
      <c r="M497" s="835">
        <v>0</v>
      </c>
      <c r="N497" s="832">
        <v>2</v>
      </c>
      <c r="O497" s="836">
        <v>1</v>
      </c>
      <c r="P497" s="835">
        <v>0</v>
      </c>
      <c r="Q497" s="837"/>
      <c r="R497" s="832">
        <v>2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12</v>
      </c>
      <c r="B498" s="832" t="s">
        <v>1204</v>
      </c>
      <c r="C498" s="832" t="s">
        <v>1210</v>
      </c>
      <c r="D498" s="833" t="s">
        <v>2733</v>
      </c>
      <c r="E498" s="834" t="s">
        <v>1228</v>
      </c>
      <c r="F498" s="832" t="s">
        <v>1205</v>
      </c>
      <c r="G498" s="832" t="s">
        <v>1443</v>
      </c>
      <c r="H498" s="832" t="s">
        <v>583</v>
      </c>
      <c r="I498" s="832" t="s">
        <v>1444</v>
      </c>
      <c r="J498" s="832" t="s">
        <v>798</v>
      </c>
      <c r="K498" s="832" t="s">
        <v>1445</v>
      </c>
      <c r="L498" s="835">
        <v>54.13</v>
      </c>
      <c r="M498" s="835">
        <v>54.13</v>
      </c>
      <c r="N498" s="832">
        <v>1</v>
      </c>
      <c r="O498" s="836">
        <v>1</v>
      </c>
      <c r="P498" s="835">
        <v>54.13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12</v>
      </c>
      <c r="B499" s="832" t="s">
        <v>1204</v>
      </c>
      <c r="C499" s="832" t="s">
        <v>1210</v>
      </c>
      <c r="D499" s="833" t="s">
        <v>2733</v>
      </c>
      <c r="E499" s="834" t="s">
        <v>1228</v>
      </c>
      <c r="F499" s="832" t="s">
        <v>1205</v>
      </c>
      <c r="G499" s="832" t="s">
        <v>1443</v>
      </c>
      <c r="H499" s="832" t="s">
        <v>583</v>
      </c>
      <c r="I499" s="832" t="s">
        <v>1972</v>
      </c>
      <c r="J499" s="832" t="s">
        <v>798</v>
      </c>
      <c r="K499" s="832" t="s">
        <v>1973</v>
      </c>
      <c r="L499" s="835">
        <v>108.28</v>
      </c>
      <c r="M499" s="835">
        <v>108.28</v>
      </c>
      <c r="N499" s="832">
        <v>1</v>
      </c>
      <c r="O499" s="836">
        <v>1</v>
      </c>
      <c r="P499" s="835">
        <v>108.28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12</v>
      </c>
      <c r="B500" s="832" t="s">
        <v>1204</v>
      </c>
      <c r="C500" s="832" t="s">
        <v>1210</v>
      </c>
      <c r="D500" s="833" t="s">
        <v>2733</v>
      </c>
      <c r="E500" s="834" t="s">
        <v>1228</v>
      </c>
      <c r="F500" s="832" t="s">
        <v>1205</v>
      </c>
      <c r="G500" s="832" t="s">
        <v>1338</v>
      </c>
      <c r="H500" s="832" t="s">
        <v>621</v>
      </c>
      <c r="I500" s="832" t="s">
        <v>1162</v>
      </c>
      <c r="J500" s="832" t="s">
        <v>823</v>
      </c>
      <c r="K500" s="832" t="s">
        <v>825</v>
      </c>
      <c r="L500" s="835">
        <v>0</v>
      </c>
      <c r="M500" s="835">
        <v>0</v>
      </c>
      <c r="N500" s="832">
        <v>1</v>
      </c>
      <c r="O500" s="836">
        <v>1</v>
      </c>
      <c r="P500" s="835">
        <v>0</v>
      </c>
      <c r="Q500" s="837"/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12</v>
      </c>
      <c r="B501" s="832" t="s">
        <v>1204</v>
      </c>
      <c r="C501" s="832" t="s">
        <v>1210</v>
      </c>
      <c r="D501" s="833" t="s">
        <v>2733</v>
      </c>
      <c r="E501" s="834" t="s">
        <v>1228</v>
      </c>
      <c r="F501" s="832" t="s">
        <v>1205</v>
      </c>
      <c r="G501" s="832" t="s">
        <v>1255</v>
      </c>
      <c r="H501" s="832" t="s">
        <v>583</v>
      </c>
      <c r="I501" s="832" t="s">
        <v>1256</v>
      </c>
      <c r="J501" s="832" t="s">
        <v>1257</v>
      </c>
      <c r="K501" s="832" t="s">
        <v>1258</v>
      </c>
      <c r="L501" s="835">
        <v>42.54</v>
      </c>
      <c r="M501" s="835">
        <v>42.54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12</v>
      </c>
      <c r="B502" s="832" t="s">
        <v>1204</v>
      </c>
      <c r="C502" s="832" t="s">
        <v>1210</v>
      </c>
      <c r="D502" s="833" t="s">
        <v>2733</v>
      </c>
      <c r="E502" s="834" t="s">
        <v>1228</v>
      </c>
      <c r="F502" s="832" t="s">
        <v>1205</v>
      </c>
      <c r="G502" s="832" t="s">
        <v>1255</v>
      </c>
      <c r="H502" s="832" t="s">
        <v>583</v>
      </c>
      <c r="I502" s="832" t="s">
        <v>1303</v>
      </c>
      <c r="J502" s="832" t="s">
        <v>947</v>
      </c>
      <c r="K502" s="832" t="s">
        <v>1258</v>
      </c>
      <c r="L502" s="835">
        <v>42.54</v>
      </c>
      <c r="M502" s="835">
        <v>638.10000000000014</v>
      </c>
      <c r="N502" s="832">
        <v>15</v>
      </c>
      <c r="O502" s="836">
        <v>13.5</v>
      </c>
      <c r="P502" s="835">
        <v>553.0200000000001</v>
      </c>
      <c r="Q502" s="837">
        <v>0.86666666666666659</v>
      </c>
      <c r="R502" s="832">
        <v>13</v>
      </c>
      <c r="S502" s="837">
        <v>0.8666666666666667</v>
      </c>
      <c r="T502" s="836">
        <v>11.5</v>
      </c>
      <c r="U502" s="838">
        <v>0.85185185185185186</v>
      </c>
    </row>
    <row r="503" spans="1:21" ht="14.4" customHeight="1" x14ac:dyDescent="0.3">
      <c r="A503" s="831">
        <v>12</v>
      </c>
      <c r="B503" s="832" t="s">
        <v>1204</v>
      </c>
      <c r="C503" s="832" t="s">
        <v>1210</v>
      </c>
      <c r="D503" s="833" t="s">
        <v>2733</v>
      </c>
      <c r="E503" s="834" t="s">
        <v>1228</v>
      </c>
      <c r="F503" s="832" t="s">
        <v>1205</v>
      </c>
      <c r="G503" s="832" t="s">
        <v>1452</v>
      </c>
      <c r="H503" s="832" t="s">
        <v>621</v>
      </c>
      <c r="I503" s="832" t="s">
        <v>1628</v>
      </c>
      <c r="J503" s="832" t="s">
        <v>707</v>
      </c>
      <c r="K503" s="832" t="s">
        <v>1629</v>
      </c>
      <c r="L503" s="835">
        <v>333.68</v>
      </c>
      <c r="M503" s="835">
        <v>2335.7600000000002</v>
      </c>
      <c r="N503" s="832">
        <v>7</v>
      </c>
      <c r="O503" s="836">
        <v>6.5</v>
      </c>
      <c r="P503" s="835">
        <v>1668.4</v>
      </c>
      <c r="Q503" s="837">
        <v>0.7142857142857143</v>
      </c>
      <c r="R503" s="832">
        <v>5</v>
      </c>
      <c r="S503" s="837">
        <v>0.7142857142857143</v>
      </c>
      <c r="T503" s="836">
        <v>4.5</v>
      </c>
      <c r="U503" s="838">
        <v>0.69230769230769229</v>
      </c>
    </row>
    <row r="504" spans="1:21" ht="14.4" customHeight="1" x14ac:dyDescent="0.3">
      <c r="A504" s="831">
        <v>12</v>
      </c>
      <c r="B504" s="832" t="s">
        <v>1204</v>
      </c>
      <c r="C504" s="832" t="s">
        <v>1210</v>
      </c>
      <c r="D504" s="833" t="s">
        <v>2733</v>
      </c>
      <c r="E504" s="834" t="s">
        <v>1228</v>
      </c>
      <c r="F504" s="832" t="s">
        <v>1205</v>
      </c>
      <c r="G504" s="832" t="s">
        <v>1632</v>
      </c>
      <c r="H504" s="832" t="s">
        <v>583</v>
      </c>
      <c r="I504" s="832" t="s">
        <v>1633</v>
      </c>
      <c r="J504" s="832" t="s">
        <v>1634</v>
      </c>
      <c r="K504" s="832" t="s">
        <v>1635</v>
      </c>
      <c r="L504" s="835">
        <v>1514.87</v>
      </c>
      <c r="M504" s="835">
        <v>6059.48</v>
      </c>
      <c r="N504" s="832">
        <v>4</v>
      </c>
      <c r="O504" s="836">
        <v>4</v>
      </c>
      <c r="P504" s="835">
        <v>6059.48</v>
      </c>
      <c r="Q504" s="837">
        <v>1</v>
      </c>
      <c r="R504" s="832">
        <v>4</v>
      </c>
      <c r="S504" s="837">
        <v>1</v>
      </c>
      <c r="T504" s="836">
        <v>4</v>
      </c>
      <c r="U504" s="838">
        <v>1</v>
      </c>
    </row>
    <row r="505" spans="1:21" ht="14.4" customHeight="1" x14ac:dyDescent="0.3">
      <c r="A505" s="831">
        <v>12</v>
      </c>
      <c r="B505" s="832" t="s">
        <v>1204</v>
      </c>
      <c r="C505" s="832" t="s">
        <v>1210</v>
      </c>
      <c r="D505" s="833" t="s">
        <v>2733</v>
      </c>
      <c r="E505" s="834" t="s">
        <v>1228</v>
      </c>
      <c r="F505" s="832" t="s">
        <v>1205</v>
      </c>
      <c r="G505" s="832" t="s">
        <v>1465</v>
      </c>
      <c r="H505" s="832" t="s">
        <v>583</v>
      </c>
      <c r="I505" s="832" t="s">
        <v>1922</v>
      </c>
      <c r="J505" s="832" t="s">
        <v>1467</v>
      </c>
      <c r="K505" s="832" t="s">
        <v>1468</v>
      </c>
      <c r="L505" s="835">
        <v>1388.93</v>
      </c>
      <c r="M505" s="835">
        <v>1388.93</v>
      </c>
      <c r="N505" s="832">
        <v>1</v>
      </c>
      <c r="O505" s="836">
        <v>1</v>
      </c>
      <c r="P505" s="835">
        <v>1388.93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12</v>
      </c>
      <c r="B506" s="832" t="s">
        <v>1204</v>
      </c>
      <c r="C506" s="832" t="s">
        <v>1210</v>
      </c>
      <c r="D506" s="833" t="s">
        <v>2733</v>
      </c>
      <c r="E506" s="834" t="s">
        <v>1228</v>
      </c>
      <c r="F506" s="832" t="s">
        <v>1205</v>
      </c>
      <c r="G506" s="832" t="s">
        <v>1469</v>
      </c>
      <c r="H506" s="832" t="s">
        <v>583</v>
      </c>
      <c r="I506" s="832" t="s">
        <v>1657</v>
      </c>
      <c r="J506" s="832" t="s">
        <v>1471</v>
      </c>
      <c r="K506" s="832" t="s">
        <v>1658</v>
      </c>
      <c r="L506" s="835">
        <v>464.09</v>
      </c>
      <c r="M506" s="835">
        <v>464.09</v>
      </c>
      <c r="N506" s="832">
        <v>1</v>
      </c>
      <c r="O506" s="836">
        <v>1</v>
      </c>
      <c r="P506" s="835">
        <v>464.09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12</v>
      </c>
      <c r="B507" s="832" t="s">
        <v>1204</v>
      </c>
      <c r="C507" s="832" t="s">
        <v>1210</v>
      </c>
      <c r="D507" s="833" t="s">
        <v>2733</v>
      </c>
      <c r="E507" s="834" t="s">
        <v>1228</v>
      </c>
      <c r="F507" s="832" t="s">
        <v>1205</v>
      </c>
      <c r="G507" s="832" t="s">
        <v>1481</v>
      </c>
      <c r="H507" s="832" t="s">
        <v>583</v>
      </c>
      <c r="I507" s="832" t="s">
        <v>1487</v>
      </c>
      <c r="J507" s="832" t="s">
        <v>1483</v>
      </c>
      <c r="K507" s="832" t="s">
        <v>1488</v>
      </c>
      <c r="L507" s="835">
        <v>3024.8</v>
      </c>
      <c r="M507" s="835">
        <v>3024.8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12</v>
      </c>
      <c r="B508" s="832" t="s">
        <v>1204</v>
      </c>
      <c r="C508" s="832" t="s">
        <v>1210</v>
      </c>
      <c r="D508" s="833" t="s">
        <v>2733</v>
      </c>
      <c r="E508" s="834" t="s">
        <v>1228</v>
      </c>
      <c r="F508" s="832" t="s">
        <v>1205</v>
      </c>
      <c r="G508" s="832" t="s">
        <v>1254</v>
      </c>
      <c r="H508" s="832" t="s">
        <v>621</v>
      </c>
      <c r="I508" s="832" t="s">
        <v>1110</v>
      </c>
      <c r="J508" s="832" t="s">
        <v>903</v>
      </c>
      <c r="K508" s="832" t="s">
        <v>1111</v>
      </c>
      <c r="L508" s="835">
        <v>154.36000000000001</v>
      </c>
      <c r="M508" s="835">
        <v>1389.2400000000002</v>
      </c>
      <c r="N508" s="832">
        <v>9</v>
      </c>
      <c r="O508" s="836">
        <v>6.5</v>
      </c>
      <c r="P508" s="835">
        <v>926.16000000000008</v>
      </c>
      <c r="Q508" s="837">
        <v>0.66666666666666663</v>
      </c>
      <c r="R508" s="832">
        <v>6</v>
      </c>
      <c r="S508" s="837">
        <v>0.66666666666666663</v>
      </c>
      <c r="T508" s="836">
        <v>3.5</v>
      </c>
      <c r="U508" s="838">
        <v>0.53846153846153844</v>
      </c>
    </row>
    <row r="509" spans="1:21" ht="14.4" customHeight="1" x14ac:dyDescent="0.3">
      <c r="A509" s="831">
        <v>12</v>
      </c>
      <c r="B509" s="832" t="s">
        <v>1204</v>
      </c>
      <c r="C509" s="832" t="s">
        <v>1210</v>
      </c>
      <c r="D509" s="833" t="s">
        <v>2733</v>
      </c>
      <c r="E509" s="834" t="s">
        <v>1228</v>
      </c>
      <c r="F509" s="832" t="s">
        <v>1205</v>
      </c>
      <c r="G509" s="832" t="s">
        <v>1927</v>
      </c>
      <c r="H509" s="832" t="s">
        <v>583</v>
      </c>
      <c r="I509" s="832" t="s">
        <v>1928</v>
      </c>
      <c r="J509" s="832" t="s">
        <v>1929</v>
      </c>
      <c r="K509" s="832" t="s">
        <v>1930</v>
      </c>
      <c r="L509" s="835">
        <v>107.27</v>
      </c>
      <c r="M509" s="835">
        <v>965.43000000000006</v>
      </c>
      <c r="N509" s="832">
        <v>9</v>
      </c>
      <c r="O509" s="836">
        <v>2</v>
      </c>
      <c r="P509" s="835">
        <v>643.62</v>
      </c>
      <c r="Q509" s="837">
        <v>0.66666666666666663</v>
      </c>
      <c r="R509" s="832">
        <v>6</v>
      </c>
      <c r="S509" s="837">
        <v>0.66666666666666663</v>
      </c>
      <c r="T509" s="836">
        <v>1</v>
      </c>
      <c r="U509" s="838">
        <v>0.5</v>
      </c>
    </row>
    <row r="510" spans="1:21" ht="14.4" customHeight="1" x14ac:dyDescent="0.3">
      <c r="A510" s="831">
        <v>12</v>
      </c>
      <c r="B510" s="832" t="s">
        <v>1204</v>
      </c>
      <c r="C510" s="832" t="s">
        <v>1210</v>
      </c>
      <c r="D510" s="833" t="s">
        <v>2733</v>
      </c>
      <c r="E510" s="834" t="s">
        <v>1228</v>
      </c>
      <c r="F510" s="832" t="s">
        <v>1205</v>
      </c>
      <c r="G510" s="832" t="s">
        <v>1927</v>
      </c>
      <c r="H510" s="832" t="s">
        <v>583</v>
      </c>
      <c r="I510" s="832" t="s">
        <v>1974</v>
      </c>
      <c r="J510" s="832" t="s">
        <v>1929</v>
      </c>
      <c r="K510" s="832" t="s">
        <v>1930</v>
      </c>
      <c r="L510" s="835">
        <v>107.27</v>
      </c>
      <c r="M510" s="835">
        <v>321.81</v>
      </c>
      <c r="N510" s="832">
        <v>3</v>
      </c>
      <c r="O510" s="836">
        <v>0.5</v>
      </c>
      <c r="P510" s="835">
        <v>321.81</v>
      </c>
      <c r="Q510" s="837">
        <v>1</v>
      </c>
      <c r="R510" s="832">
        <v>3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12</v>
      </c>
      <c r="B511" s="832" t="s">
        <v>1204</v>
      </c>
      <c r="C511" s="832" t="s">
        <v>1210</v>
      </c>
      <c r="D511" s="833" t="s">
        <v>2733</v>
      </c>
      <c r="E511" s="834" t="s">
        <v>1228</v>
      </c>
      <c r="F511" s="832" t="s">
        <v>1207</v>
      </c>
      <c r="G511" s="832" t="s">
        <v>1489</v>
      </c>
      <c r="H511" s="832" t="s">
        <v>583</v>
      </c>
      <c r="I511" s="832" t="s">
        <v>1975</v>
      </c>
      <c r="J511" s="832" t="s">
        <v>1976</v>
      </c>
      <c r="K511" s="832" t="s">
        <v>1977</v>
      </c>
      <c r="L511" s="835">
        <v>124</v>
      </c>
      <c r="M511" s="835">
        <v>496</v>
      </c>
      <c r="N511" s="832">
        <v>4</v>
      </c>
      <c r="O511" s="836">
        <v>4</v>
      </c>
      <c r="P511" s="835">
        <v>372</v>
      </c>
      <c r="Q511" s="837">
        <v>0.75</v>
      </c>
      <c r="R511" s="832">
        <v>3</v>
      </c>
      <c r="S511" s="837">
        <v>0.75</v>
      </c>
      <c r="T511" s="836">
        <v>3</v>
      </c>
      <c r="U511" s="838">
        <v>0.75</v>
      </c>
    </row>
    <row r="512" spans="1:21" ht="14.4" customHeight="1" x14ac:dyDescent="0.3">
      <c r="A512" s="831">
        <v>12</v>
      </c>
      <c r="B512" s="832" t="s">
        <v>1204</v>
      </c>
      <c r="C512" s="832" t="s">
        <v>1210</v>
      </c>
      <c r="D512" s="833" t="s">
        <v>2733</v>
      </c>
      <c r="E512" s="834" t="s">
        <v>1228</v>
      </c>
      <c r="F512" s="832" t="s">
        <v>1207</v>
      </c>
      <c r="G512" s="832" t="s">
        <v>1489</v>
      </c>
      <c r="H512" s="832" t="s">
        <v>583</v>
      </c>
      <c r="I512" s="832" t="s">
        <v>1978</v>
      </c>
      <c r="J512" s="832" t="s">
        <v>1979</v>
      </c>
      <c r="K512" s="832" t="s">
        <v>1980</v>
      </c>
      <c r="L512" s="835">
        <v>609.38</v>
      </c>
      <c r="M512" s="835">
        <v>3656.2799999999997</v>
      </c>
      <c r="N512" s="832">
        <v>6</v>
      </c>
      <c r="O512" s="836">
        <v>1</v>
      </c>
      <c r="P512" s="835">
        <v>3656.2799999999997</v>
      </c>
      <c r="Q512" s="837">
        <v>1</v>
      </c>
      <c r="R512" s="832">
        <v>6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12</v>
      </c>
      <c r="B513" s="832" t="s">
        <v>1204</v>
      </c>
      <c r="C513" s="832" t="s">
        <v>1210</v>
      </c>
      <c r="D513" s="833" t="s">
        <v>2733</v>
      </c>
      <c r="E513" s="834" t="s">
        <v>1228</v>
      </c>
      <c r="F513" s="832" t="s">
        <v>1207</v>
      </c>
      <c r="G513" s="832" t="s">
        <v>1489</v>
      </c>
      <c r="H513" s="832" t="s">
        <v>583</v>
      </c>
      <c r="I513" s="832" t="s">
        <v>1981</v>
      </c>
      <c r="J513" s="832" t="s">
        <v>1982</v>
      </c>
      <c r="K513" s="832" t="s">
        <v>1841</v>
      </c>
      <c r="L513" s="835">
        <v>315.5</v>
      </c>
      <c r="M513" s="835">
        <v>1262</v>
      </c>
      <c r="N513" s="832">
        <v>4</v>
      </c>
      <c r="O513" s="836">
        <v>3</v>
      </c>
      <c r="P513" s="835">
        <v>1262</v>
      </c>
      <c r="Q513" s="837">
        <v>1</v>
      </c>
      <c r="R513" s="832">
        <v>4</v>
      </c>
      <c r="S513" s="837">
        <v>1</v>
      </c>
      <c r="T513" s="836">
        <v>3</v>
      </c>
      <c r="U513" s="838">
        <v>1</v>
      </c>
    </row>
    <row r="514" spans="1:21" ht="14.4" customHeight="1" x14ac:dyDescent="0.3">
      <c r="A514" s="831">
        <v>12</v>
      </c>
      <c r="B514" s="832" t="s">
        <v>1204</v>
      </c>
      <c r="C514" s="832" t="s">
        <v>1210</v>
      </c>
      <c r="D514" s="833" t="s">
        <v>2733</v>
      </c>
      <c r="E514" s="834" t="s">
        <v>1228</v>
      </c>
      <c r="F514" s="832" t="s">
        <v>1207</v>
      </c>
      <c r="G514" s="832" t="s">
        <v>1489</v>
      </c>
      <c r="H514" s="832" t="s">
        <v>583</v>
      </c>
      <c r="I514" s="832" t="s">
        <v>1983</v>
      </c>
      <c r="J514" s="832" t="s">
        <v>1984</v>
      </c>
      <c r="K514" s="832" t="s">
        <v>1985</v>
      </c>
      <c r="L514" s="835">
        <v>484.6</v>
      </c>
      <c r="M514" s="835">
        <v>3876.8</v>
      </c>
      <c r="N514" s="832">
        <v>8</v>
      </c>
      <c r="O514" s="836">
        <v>4</v>
      </c>
      <c r="P514" s="835">
        <v>3876.8</v>
      </c>
      <c r="Q514" s="837">
        <v>1</v>
      </c>
      <c r="R514" s="832">
        <v>8</v>
      </c>
      <c r="S514" s="837">
        <v>1</v>
      </c>
      <c r="T514" s="836">
        <v>4</v>
      </c>
      <c r="U514" s="838">
        <v>1</v>
      </c>
    </row>
    <row r="515" spans="1:21" ht="14.4" customHeight="1" x14ac:dyDescent="0.3">
      <c r="A515" s="831">
        <v>12</v>
      </c>
      <c r="B515" s="832" t="s">
        <v>1204</v>
      </c>
      <c r="C515" s="832" t="s">
        <v>1210</v>
      </c>
      <c r="D515" s="833" t="s">
        <v>2733</v>
      </c>
      <c r="E515" s="834" t="s">
        <v>1228</v>
      </c>
      <c r="F515" s="832" t="s">
        <v>1207</v>
      </c>
      <c r="G515" s="832" t="s">
        <v>1489</v>
      </c>
      <c r="H515" s="832" t="s">
        <v>583</v>
      </c>
      <c r="I515" s="832" t="s">
        <v>1833</v>
      </c>
      <c r="J515" s="832" t="s">
        <v>1834</v>
      </c>
      <c r="K515" s="832" t="s">
        <v>1835</v>
      </c>
      <c r="L515" s="835">
        <v>291.2</v>
      </c>
      <c r="M515" s="835">
        <v>5823.9999999999991</v>
      </c>
      <c r="N515" s="832">
        <v>20</v>
      </c>
      <c r="O515" s="836">
        <v>9</v>
      </c>
      <c r="P515" s="835">
        <v>5241.5999999999995</v>
      </c>
      <c r="Q515" s="837">
        <v>0.9</v>
      </c>
      <c r="R515" s="832">
        <v>18</v>
      </c>
      <c r="S515" s="837">
        <v>0.9</v>
      </c>
      <c r="T515" s="836">
        <v>8</v>
      </c>
      <c r="U515" s="838">
        <v>0.88888888888888884</v>
      </c>
    </row>
    <row r="516" spans="1:21" ht="14.4" customHeight="1" x14ac:dyDescent="0.3">
      <c r="A516" s="831">
        <v>12</v>
      </c>
      <c r="B516" s="832" t="s">
        <v>1204</v>
      </c>
      <c r="C516" s="832" t="s">
        <v>1210</v>
      </c>
      <c r="D516" s="833" t="s">
        <v>2733</v>
      </c>
      <c r="E516" s="834" t="s">
        <v>1228</v>
      </c>
      <c r="F516" s="832" t="s">
        <v>1207</v>
      </c>
      <c r="G516" s="832" t="s">
        <v>1489</v>
      </c>
      <c r="H516" s="832" t="s">
        <v>583</v>
      </c>
      <c r="I516" s="832" t="s">
        <v>1986</v>
      </c>
      <c r="J516" s="832" t="s">
        <v>1987</v>
      </c>
      <c r="K516" s="832" t="s">
        <v>1988</v>
      </c>
      <c r="L516" s="835">
        <v>201.3</v>
      </c>
      <c r="M516" s="835">
        <v>402.6</v>
      </c>
      <c r="N516" s="832">
        <v>2</v>
      </c>
      <c r="O516" s="836">
        <v>1</v>
      </c>
      <c r="P516" s="835">
        <v>402.6</v>
      </c>
      <c r="Q516" s="837">
        <v>1</v>
      </c>
      <c r="R516" s="832">
        <v>2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12</v>
      </c>
      <c r="B517" s="832" t="s">
        <v>1204</v>
      </c>
      <c r="C517" s="832" t="s">
        <v>1210</v>
      </c>
      <c r="D517" s="833" t="s">
        <v>2733</v>
      </c>
      <c r="E517" s="834" t="s">
        <v>1228</v>
      </c>
      <c r="F517" s="832" t="s">
        <v>1207</v>
      </c>
      <c r="G517" s="832" t="s">
        <v>1489</v>
      </c>
      <c r="H517" s="832" t="s">
        <v>583</v>
      </c>
      <c r="I517" s="832" t="s">
        <v>1989</v>
      </c>
      <c r="J517" s="832" t="s">
        <v>1990</v>
      </c>
      <c r="K517" s="832" t="s">
        <v>1991</v>
      </c>
      <c r="L517" s="835">
        <v>161</v>
      </c>
      <c r="M517" s="835">
        <v>322</v>
      </c>
      <c r="N517" s="832">
        <v>2</v>
      </c>
      <c r="O517" s="836">
        <v>1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12</v>
      </c>
      <c r="B518" s="832" t="s">
        <v>1204</v>
      </c>
      <c r="C518" s="832" t="s">
        <v>1210</v>
      </c>
      <c r="D518" s="833" t="s">
        <v>2733</v>
      </c>
      <c r="E518" s="834" t="s">
        <v>1228</v>
      </c>
      <c r="F518" s="832" t="s">
        <v>1207</v>
      </c>
      <c r="G518" s="832" t="s">
        <v>1489</v>
      </c>
      <c r="H518" s="832" t="s">
        <v>583</v>
      </c>
      <c r="I518" s="832" t="s">
        <v>1992</v>
      </c>
      <c r="J518" s="832" t="s">
        <v>1993</v>
      </c>
      <c r="K518" s="832" t="s">
        <v>1994</v>
      </c>
      <c r="L518" s="835">
        <v>500</v>
      </c>
      <c r="M518" s="835">
        <v>500</v>
      </c>
      <c r="N518" s="832">
        <v>1</v>
      </c>
      <c r="O518" s="836">
        <v>1</v>
      </c>
      <c r="P518" s="835">
        <v>500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12</v>
      </c>
      <c r="B519" s="832" t="s">
        <v>1204</v>
      </c>
      <c r="C519" s="832" t="s">
        <v>1210</v>
      </c>
      <c r="D519" s="833" t="s">
        <v>2733</v>
      </c>
      <c r="E519" s="834" t="s">
        <v>1228</v>
      </c>
      <c r="F519" s="832" t="s">
        <v>1207</v>
      </c>
      <c r="G519" s="832" t="s">
        <v>1489</v>
      </c>
      <c r="H519" s="832" t="s">
        <v>583</v>
      </c>
      <c r="I519" s="832" t="s">
        <v>1995</v>
      </c>
      <c r="J519" s="832" t="s">
        <v>1996</v>
      </c>
      <c r="K519" s="832" t="s">
        <v>1997</v>
      </c>
      <c r="L519" s="835">
        <v>579</v>
      </c>
      <c r="M519" s="835">
        <v>3474</v>
      </c>
      <c r="N519" s="832">
        <v>6</v>
      </c>
      <c r="O519" s="836">
        <v>4</v>
      </c>
      <c r="P519" s="835">
        <v>3474</v>
      </c>
      <c r="Q519" s="837">
        <v>1</v>
      </c>
      <c r="R519" s="832">
        <v>6</v>
      </c>
      <c r="S519" s="837">
        <v>1</v>
      </c>
      <c r="T519" s="836">
        <v>4</v>
      </c>
      <c r="U519" s="838">
        <v>1</v>
      </c>
    </row>
    <row r="520" spans="1:21" ht="14.4" customHeight="1" x14ac:dyDescent="0.3">
      <c r="A520" s="831">
        <v>12</v>
      </c>
      <c r="B520" s="832" t="s">
        <v>1204</v>
      </c>
      <c r="C520" s="832" t="s">
        <v>1210</v>
      </c>
      <c r="D520" s="833" t="s">
        <v>2733</v>
      </c>
      <c r="E520" s="834" t="s">
        <v>1228</v>
      </c>
      <c r="F520" s="832" t="s">
        <v>1207</v>
      </c>
      <c r="G520" s="832" t="s">
        <v>1489</v>
      </c>
      <c r="H520" s="832" t="s">
        <v>583</v>
      </c>
      <c r="I520" s="832" t="s">
        <v>1998</v>
      </c>
      <c r="J520" s="832" t="s">
        <v>1999</v>
      </c>
      <c r="K520" s="832" t="s">
        <v>2000</v>
      </c>
      <c r="L520" s="835">
        <v>513.75</v>
      </c>
      <c r="M520" s="835">
        <v>7192.5</v>
      </c>
      <c r="N520" s="832">
        <v>14</v>
      </c>
      <c r="O520" s="836">
        <v>4</v>
      </c>
      <c r="P520" s="835">
        <v>7192.5</v>
      </c>
      <c r="Q520" s="837">
        <v>1</v>
      </c>
      <c r="R520" s="832">
        <v>14</v>
      </c>
      <c r="S520" s="837">
        <v>1</v>
      </c>
      <c r="T520" s="836">
        <v>4</v>
      </c>
      <c r="U520" s="838">
        <v>1</v>
      </c>
    </row>
    <row r="521" spans="1:21" ht="14.4" customHeight="1" x14ac:dyDescent="0.3">
      <c r="A521" s="831">
        <v>12</v>
      </c>
      <c r="B521" s="832" t="s">
        <v>1204</v>
      </c>
      <c r="C521" s="832" t="s">
        <v>1210</v>
      </c>
      <c r="D521" s="833" t="s">
        <v>2733</v>
      </c>
      <c r="E521" s="834" t="s">
        <v>1228</v>
      </c>
      <c r="F521" s="832" t="s">
        <v>1207</v>
      </c>
      <c r="G521" s="832" t="s">
        <v>1489</v>
      </c>
      <c r="H521" s="832" t="s">
        <v>583</v>
      </c>
      <c r="I521" s="832" t="s">
        <v>1836</v>
      </c>
      <c r="J521" s="832" t="s">
        <v>1837</v>
      </c>
      <c r="K521" s="832" t="s">
        <v>1838</v>
      </c>
      <c r="L521" s="835">
        <v>180.25</v>
      </c>
      <c r="M521" s="835">
        <v>2343.25</v>
      </c>
      <c r="N521" s="832">
        <v>13</v>
      </c>
      <c r="O521" s="836">
        <v>6</v>
      </c>
      <c r="P521" s="835">
        <v>1982.75</v>
      </c>
      <c r="Q521" s="837">
        <v>0.84615384615384615</v>
      </c>
      <c r="R521" s="832">
        <v>11</v>
      </c>
      <c r="S521" s="837">
        <v>0.84615384615384615</v>
      </c>
      <c r="T521" s="836">
        <v>5</v>
      </c>
      <c r="U521" s="838">
        <v>0.83333333333333337</v>
      </c>
    </row>
    <row r="522" spans="1:21" ht="14.4" customHeight="1" x14ac:dyDescent="0.3">
      <c r="A522" s="831">
        <v>12</v>
      </c>
      <c r="B522" s="832" t="s">
        <v>1204</v>
      </c>
      <c r="C522" s="832" t="s">
        <v>1210</v>
      </c>
      <c r="D522" s="833" t="s">
        <v>2733</v>
      </c>
      <c r="E522" s="834" t="s">
        <v>1228</v>
      </c>
      <c r="F522" s="832" t="s">
        <v>1207</v>
      </c>
      <c r="G522" s="832" t="s">
        <v>1489</v>
      </c>
      <c r="H522" s="832" t="s">
        <v>583</v>
      </c>
      <c r="I522" s="832" t="s">
        <v>2001</v>
      </c>
      <c r="J522" s="832" t="s">
        <v>2002</v>
      </c>
      <c r="K522" s="832" t="s">
        <v>1856</v>
      </c>
      <c r="L522" s="835">
        <v>1832.09</v>
      </c>
      <c r="M522" s="835">
        <v>36641.799999999996</v>
      </c>
      <c r="N522" s="832">
        <v>20</v>
      </c>
      <c r="O522" s="836">
        <v>4</v>
      </c>
      <c r="P522" s="835">
        <v>36641.799999999996</v>
      </c>
      <c r="Q522" s="837">
        <v>1</v>
      </c>
      <c r="R522" s="832">
        <v>20</v>
      </c>
      <c r="S522" s="837">
        <v>1</v>
      </c>
      <c r="T522" s="836">
        <v>4</v>
      </c>
      <c r="U522" s="838">
        <v>1</v>
      </c>
    </row>
    <row r="523" spans="1:21" ht="14.4" customHeight="1" x14ac:dyDescent="0.3">
      <c r="A523" s="831">
        <v>12</v>
      </c>
      <c r="B523" s="832" t="s">
        <v>1204</v>
      </c>
      <c r="C523" s="832" t="s">
        <v>1210</v>
      </c>
      <c r="D523" s="833" t="s">
        <v>2733</v>
      </c>
      <c r="E523" s="834" t="s">
        <v>1228</v>
      </c>
      <c r="F523" s="832" t="s">
        <v>1207</v>
      </c>
      <c r="G523" s="832" t="s">
        <v>1489</v>
      </c>
      <c r="H523" s="832" t="s">
        <v>583</v>
      </c>
      <c r="I523" s="832" t="s">
        <v>2003</v>
      </c>
      <c r="J523" s="832" t="s">
        <v>2004</v>
      </c>
      <c r="K523" s="832" t="s">
        <v>2005</v>
      </c>
      <c r="L523" s="835">
        <v>196.43</v>
      </c>
      <c r="M523" s="835">
        <v>1571.44</v>
      </c>
      <c r="N523" s="832">
        <v>8</v>
      </c>
      <c r="O523" s="836">
        <v>8</v>
      </c>
      <c r="P523" s="835">
        <v>982.15000000000009</v>
      </c>
      <c r="Q523" s="837">
        <v>0.625</v>
      </c>
      <c r="R523" s="832">
        <v>5</v>
      </c>
      <c r="S523" s="837">
        <v>0.625</v>
      </c>
      <c r="T523" s="836">
        <v>5</v>
      </c>
      <c r="U523" s="838">
        <v>0.625</v>
      </c>
    </row>
    <row r="524" spans="1:21" ht="14.4" customHeight="1" x14ac:dyDescent="0.3">
      <c r="A524" s="831">
        <v>12</v>
      </c>
      <c r="B524" s="832" t="s">
        <v>1204</v>
      </c>
      <c r="C524" s="832" t="s">
        <v>1210</v>
      </c>
      <c r="D524" s="833" t="s">
        <v>2733</v>
      </c>
      <c r="E524" s="834" t="s">
        <v>1228</v>
      </c>
      <c r="F524" s="832" t="s">
        <v>1207</v>
      </c>
      <c r="G524" s="832" t="s">
        <v>1489</v>
      </c>
      <c r="H524" s="832" t="s">
        <v>583</v>
      </c>
      <c r="I524" s="832" t="s">
        <v>2006</v>
      </c>
      <c r="J524" s="832" t="s">
        <v>2007</v>
      </c>
      <c r="K524" s="832" t="s">
        <v>1997</v>
      </c>
      <c r="L524" s="835">
        <v>507.04</v>
      </c>
      <c r="M524" s="835">
        <v>507.04</v>
      </c>
      <c r="N524" s="832">
        <v>1</v>
      </c>
      <c r="O524" s="836">
        <v>1</v>
      </c>
      <c r="P524" s="835">
        <v>507.04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12</v>
      </c>
      <c r="B525" s="832" t="s">
        <v>1204</v>
      </c>
      <c r="C525" s="832" t="s">
        <v>1210</v>
      </c>
      <c r="D525" s="833" t="s">
        <v>2733</v>
      </c>
      <c r="E525" s="834" t="s">
        <v>1228</v>
      </c>
      <c r="F525" s="832" t="s">
        <v>1207</v>
      </c>
      <c r="G525" s="832" t="s">
        <v>1489</v>
      </c>
      <c r="H525" s="832" t="s">
        <v>583</v>
      </c>
      <c r="I525" s="832" t="s">
        <v>2008</v>
      </c>
      <c r="J525" s="832" t="s">
        <v>2009</v>
      </c>
      <c r="K525" s="832" t="s">
        <v>2010</v>
      </c>
      <c r="L525" s="835">
        <v>320</v>
      </c>
      <c r="M525" s="835">
        <v>6400</v>
      </c>
      <c r="N525" s="832">
        <v>20</v>
      </c>
      <c r="O525" s="836">
        <v>11</v>
      </c>
      <c r="P525" s="835">
        <v>2240</v>
      </c>
      <c r="Q525" s="837">
        <v>0.35</v>
      </c>
      <c r="R525" s="832">
        <v>7</v>
      </c>
      <c r="S525" s="837">
        <v>0.35</v>
      </c>
      <c r="T525" s="836">
        <v>4</v>
      </c>
      <c r="U525" s="838">
        <v>0.36363636363636365</v>
      </c>
    </row>
    <row r="526" spans="1:21" ht="14.4" customHeight="1" x14ac:dyDescent="0.3">
      <c r="A526" s="831">
        <v>12</v>
      </c>
      <c r="B526" s="832" t="s">
        <v>1204</v>
      </c>
      <c r="C526" s="832" t="s">
        <v>1210</v>
      </c>
      <c r="D526" s="833" t="s">
        <v>2733</v>
      </c>
      <c r="E526" s="834" t="s">
        <v>1228</v>
      </c>
      <c r="F526" s="832" t="s">
        <v>1207</v>
      </c>
      <c r="G526" s="832" t="s">
        <v>1489</v>
      </c>
      <c r="H526" s="832" t="s">
        <v>583</v>
      </c>
      <c r="I526" s="832" t="s">
        <v>2011</v>
      </c>
      <c r="J526" s="832" t="s">
        <v>2012</v>
      </c>
      <c r="K526" s="832" t="s">
        <v>2013</v>
      </c>
      <c r="L526" s="835">
        <v>300</v>
      </c>
      <c r="M526" s="835">
        <v>5700</v>
      </c>
      <c r="N526" s="832">
        <v>19</v>
      </c>
      <c r="O526" s="836">
        <v>10</v>
      </c>
      <c r="P526" s="835">
        <v>3900</v>
      </c>
      <c r="Q526" s="837">
        <v>0.68421052631578949</v>
      </c>
      <c r="R526" s="832">
        <v>13</v>
      </c>
      <c r="S526" s="837">
        <v>0.68421052631578949</v>
      </c>
      <c r="T526" s="836">
        <v>6</v>
      </c>
      <c r="U526" s="838">
        <v>0.6</v>
      </c>
    </row>
    <row r="527" spans="1:21" ht="14.4" customHeight="1" x14ac:dyDescent="0.3">
      <c r="A527" s="831">
        <v>12</v>
      </c>
      <c r="B527" s="832" t="s">
        <v>1204</v>
      </c>
      <c r="C527" s="832" t="s">
        <v>1210</v>
      </c>
      <c r="D527" s="833" t="s">
        <v>2733</v>
      </c>
      <c r="E527" s="834" t="s">
        <v>1228</v>
      </c>
      <c r="F527" s="832" t="s">
        <v>1207</v>
      </c>
      <c r="G527" s="832" t="s">
        <v>1489</v>
      </c>
      <c r="H527" s="832" t="s">
        <v>583</v>
      </c>
      <c r="I527" s="832" t="s">
        <v>2014</v>
      </c>
      <c r="J527" s="832" t="s">
        <v>2015</v>
      </c>
      <c r="K527" s="832" t="s">
        <v>2016</v>
      </c>
      <c r="L527" s="835">
        <v>369.69</v>
      </c>
      <c r="M527" s="835">
        <v>369.69</v>
      </c>
      <c r="N527" s="832">
        <v>1</v>
      </c>
      <c r="O527" s="836">
        <v>1</v>
      </c>
      <c r="P527" s="835">
        <v>369.69</v>
      </c>
      <c r="Q527" s="837">
        <v>1</v>
      </c>
      <c r="R527" s="832">
        <v>1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12</v>
      </c>
      <c r="B528" s="832" t="s">
        <v>1204</v>
      </c>
      <c r="C528" s="832" t="s">
        <v>1210</v>
      </c>
      <c r="D528" s="833" t="s">
        <v>2733</v>
      </c>
      <c r="E528" s="834" t="s">
        <v>1228</v>
      </c>
      <c r="F528" s="832" t="s">
        <v>1207</v>
      </c>
      <c r="G528" s="832" t="s">
        <v>1489</v>
      </c>
      <c r="H528" s="832" t="s">
        <v>583</v>
      </c>
      <c r="I528" s="832" t="s">
        <v>1839</v>
      </c>
      <c r="J528" s="832" t="s">
        <v>1840</v>
      </c>
      <c r="K528" s="832" t="s">
        <v>1841</v>
      </c>
      <c r="L528" s="835">
        <v>500</v>
      </c>
      <c r="M528" s="835">
        <v>2500</v>
      </c>
      <c r="N528" s="832">
        <v>5</v>
      </c>
      <c r="O528" s="836">
        <v>4</v>
      </c>
      <c r="P528" s="835">
        <v>2000</v>
      </c>
      <c r="Q528" s="837">
        <v>0.8</v>
      </c>
      <c r="R528" s="832">
        <v>4</v>
      </c>
      <c r="S528" s="837">
        <v>0.8</v>
      </c>
      <c r="T528" s="836">
        <v>3</v>
      </c>
      <c r="U528" s="838">
        <v>0.75</v>
      </c>
    </row>
    <row r="529" spans="1:21" ht="14.4" customHeight="1" x14ac:dyDescent="0.3">
      <c r="A529" s="831">
        <v>12</v>
      </c>
      <c r="B529" s="832" t="s">
        <v>1204</v>
      </c>
      <c r="C529" s="832" t="s">
        <v>1210</v>
      </c>
      <c r="D529" s="833" t="s">
        <v>2733</v>
      </c>
      <c r="E529" s="834" t="s">
        <v>1228</v>
      </c>
      <c r="F529" s="832" t="s">
        <v>1207</v>
      </c>
      <c r="G529" s="832" t="s">
        <v>1489</v>
      </c>
      <c r="H529" s="832" t="s">
        <v>583</v>
      </c>
      <c r="I529" s="832" t="s">
        <v>2017</v>
      </c>
      <c r="J529" s="832" t="s">
        <v>2018</v>
      </c>
      <c r="K529" s="832" t="s">
        <v>2019</v>
      </c>
      <c r="L529" s="835">
        <v>500</v>
      </c>
      <c r="M529" s="835">
        <v>1000</v>
      </c>
      <c r="N529" s="832">
        <v>2</v>
      </c>
      <c r="O529" s="836">
        <v>1</v>
      </c>
      <c r="P529" s="835">
        <v>1000</v>
      </c>
      <c r="Q529" s="837">
        <v>1</v>
      </c>
      <c r="R529" s="832">
        <v>2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12</v>
      </c>
      <c r="B530" s="832" t="s">
        <v>1204</v>
      </c>
      <c r="C530" s="832" t="s">
        <v>1210</v>
      </c>
      <c r="D530" s="833" t="s">
        <v>2733</v>
      </c>
      <c r="E530" s="834" t="s">
        <v>1228</v>
      </c>
      <c r="F530" s="832" t="s">
        <v>1207</v>
      </c>
      <c r="G530" s="832" t="s">
        <v>1489</v>
      </c>
      <c r="H530" s="832" t="s">
        <v>583</v>
      </c>
      <c r="I530" s="832" t="s">
        <v>2020</v>
      </c>
      <c r="J530" s="832" t="s">
        <v>2021</v>
      </c>
      <c r="K530" s="832" t="s">
        <v>1856</v>
      </c>
      <c r="L530" s="835">
        <v>1000</v>
      </c>
      <c r="M530" s="835">
        <v>6000</v>
      </c>
      <c r="N530" s="832">
        <v>6</v>
      </c>
      <c r="O530" s="836">
        <v>5</v>
      </c>
      <c r="P530" s="835">
        <v>5000</v>
      </c>
      <c r="Q530" s="837">
        <v>0.83333333333333337</v>
      </c>
      <c r="R530" s="832">
        <v>5</v>
      </c>
      <c r="S530" s="837">
        <v>0.83333333333333337</v>
      </c>
      <c r="T530" s="836">
        <v>4</v>
      </c>
      <c r="U530" s="838">
        <v>0.8</v>
      </c>
    </row>
    <row r="531" spans="1:21" ht="14.4" customHeight="1" x14ac:dyDescent="0.3">
      <c r="A531" s="831">
        <v>12</v>
      </c>
      <c r="B531" s="832" t="s">
        <v>1204</v>
      </c>
      <c r="C531" s="832" t="s">
        <v>1210</v>
      </c>
      <c r="D531" s="833" t="s">
        <v>2733</v>
      </c>
      <c r="E531" s="834" t="s">
        <v>1228</v>
      </c>
      <c r="F531" s="832" t="s">
        <v>1207</v>
      </c>
      <c r="G531" s="832" t="s">
        <v>1489</v>
      </c>
      <c r="H531" s="832" t="s">
        <v>583</v>
      </c>
      <c r="I531" s="832" t="s">
        <v>2022</v>
      </c>
      <c r="J531" s="832" t="s">
        <v>2023</v>
      </c>
      <c r="K531" s="832" t="s">
        <v>2024</v>
      </c>
      <c r="L531" s="835">
        <v>3000</v>
      </c>
      <c r="M531" s="835">
        <v>27000</v>
      </c>
      <c r="N531" s="832">
        <v>9</v>
      </c>
      <c r="O531" s="836">
        <v>3</v>
      </c>
      <c r="P531" s="835">
        <v>27000</v>
      </c>
      <c r="Q531" s="837">
        <v>1</v>
      </c>
      <c r="R531" s="832">
        <v>9</v>
      </c>
      <c r="S531" s="837">
        <v>1</v>
      </c>
      <c r="T531" s="836">
        <v>3</v>
      </c>
      <c r="U531" s="838">
        <v>1</v>
      </c>
    </row>
    <row r="532" spans="1:21" ht="14.4" customHeight="1" x14ac:dyDescent="0.3">
      <c r="A532" s="831">
        <v>12</v>
      </c>
      <c r="B532" s="832" t="s">
        <v>1204</v>
      </c>
      <c r="C532" s="832" t="s">
        <v>1210</v>
      </c>
      <c r="D532" s="833" t="s">
        <v>2733</v>
      </c>
      <c r="E532" s="834" t="s">
        <v>1228</v>
      </c>
      <c r="F532" s="832" t="s">
        <v>1207</v>
      </c>
      <c r="G532" s="832" t="s">
        <v>1489</v>
      </c>
      <c r="H532" s="832" t="s">
        <v>583</v>
      </c>
      <c r="I532" s="832" t="s">
        <v>2025</v>
      </c>
      <c r="J532" s="832" t="s">
        <v>1843</v>
      </c>
      <c r="K532" s="832" t="s">
        <v>2026</v>
      </c>
      <c r="L532" s="835">
        <v>3082.5</v>
      </c>
      <c r="M532" s="835">
        <v>9247.5</v>
      </c>
      <c r="N532" s="832">
        <v>3</v>
      </c>
      <c r="O532" s="836">
        <v>1</v>
      </c>
      <c r="P532" s="835">
        <v>9247.5</v>
      </c>
      <c r="Q532" s="837">
        <v>1</v>
      </c>
      <c r="R532" s="832">
        <v>3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12</v>
      </c>
      <c r="B533" s="832" t="s">
        <v>1204</v>
      </c>
      <c r="C533" s="832" t="s">
        <v>1210</v>
      </c>
      <c r="D533" s="833" t="s">
        <v>2733</v>
      </c>
      <c r="E533" s="834" t="s">
        <v>1228</v>
      </c>
      <c r="F533" s="832" t="s">
        <v>1207</v>
      </c>
      <c r="G533" s="832" t="s">
        <v>1489</v>
      </c>
      <c r="H533" s="832" t="s">
        <v>583</v>
      </c>
      <c r="I533" s="832" t="s">
        <v>1842</v>
      </c>
      <c r="J533" s="832" t="s">
        <v>1843</v>
      </c>
      <c r="K533" s="832" t="s">
        <v>1844</v>
      </c>
      <c r="L533" s="835">
        <v>3082.5</v>
      </c>
      <c r="M533" s="835">
        <v>12330</v>
      </c>
      <c r="N533" s="832">
        <v>4</v>
      </c>
      <c r="O533" s="836">
        <v>2</v>
      </c>
      <c r="P533" s="835">
        <v>6165</v>
      </c>
      <c r="Q533" s="837">
        <v>0.5</v>
      </c>
      <c r="R533" s="832">
        <v>2</v>
      </c>
      <c r="S533" s="837">
        <v>0.5</v>
      </c>
      <c r="T533" s="836">
        <v>1</v>
      </c>
      <c r="U533" s="838">
        <v>0.5</v>
      </c>
    </row>
    <row r="534" spans="1:21" ht="14.4" customHeight="1" x14ac:dyDescent="0.3">
      <c r="A534" s="831">
        <v>12</v>
      </c>
      <c r="B534" s="832" t="s">
        <v>1204</v>
      </c>
      <c r="C534" s="832" t="s">
        <v>1210</v>
      </c>
      <c r="D534" s="833" t="s">
        <v>2733</v>
      </c>
      <c r="E534" s="834" t="s">
        <v>1228</v>
      </c>
      <c r="F534" s="832" t="s">
        <v>1207</v>
      </c>
      <c r="G534" s="832" t="s">
        <v>1489</v>
      </c>
      <c r="H534" s="832" t="s">
        <v>583</v>
      </c>
      <c r="I534" s="832" t="s">
        <v>2027</v>
      </c>
      <c r="J534" s="832" t="s">
        <v>2028</v>
      </c>
      <c r="K534" s="832" t="s">
        <v>2029</v>
      </c>
      <c r="L534" s="835">
        <v>1101.95</v>
      </c>
      <c r="M534" s="835">
        <v>9917.5500000000011</v>
      </c>
      <c r="N534" s="832">
        <v>9</v>
      </c>
      <c r="O534" s="836">
        <v>1</v>
      </c>
      <c r="P534" s="835">
        <v>9917.5500000000011</v>
      </c>
      <c r="Q534" s="837">
        <v>1</v>
      </c>
      <c r="R534" s="832">
        <v>9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12</v>
      </c>
      <c r="B535" s="832" t="s">
        <v>1204</v>
      </c>
      <c r="C535" s="832" t="s">
        <v>1210</v>
      </c>
      <c r="D535" s="833" t="s">
        <v>2733</v>
      </c>
      <c r="E535" s="834" t="s">
        <v>1228</v>
      </c>
      <c r="F535" s="832" t="s">
        <v>1207</v>
      </c>
      <c r="G535" s="832" t="s">
        <v>1489</v>
      </c>
      <c r="H535" s="832" t="s">
        <v>583</v>
      </c>
      <c r="I535" s="832" t="s">
        <v>2030</v>
      </c>
      <c r="J535" s="832" t="s">
        <v>2028</v>
      </c>
      <c r="K535" s="832" t="s">
        <v>2031</v>
      </c>
      <c r="L535" s="835">
        <v>1101.95</v>
      </c>
      <c r="M535" s="835">
        <v>13223.400000000001</v>
      </c>
      <c r="N535" s="832">
        <v>12</v>
      </c>
      <c r="O535" s="836">
        <v>2</v>
      </c>
      <c r="P535" s="835">
        <v>6611.7000000000007</v>
      </c>
      <c r="Q535" s="837">
        <v>0.5</v>
      </c>
      <c r="R535" s="832">
        <v>6</v>
      </c>
      <c r="S535" s="837">
        <v>0.5</v>
      </c>
      <c r="T535" s="836">
        <v>1</v>
      </c>
      <c r="U535" s="838">
        <v>0.5</v>
      </c>
    </row>
    <row r="536" spans="1:21" ht="14.4" customHeight="1" x14ac:dyDescent="0.3">
      <c r="A536" s="831">
        <v>12</v>
      </c>
      <c r="B536" s="832" t="s">
        <v>1204</v>
      </c>
      <c r="C536" s="832" t="s">
        <v>1210</v>
      </c>
      <c r="D536" s="833" t="s">
        <v>2733</v>
      </c>
      <c r="E536" s="834" t="s">
        <v>1228</v>
      </c>
      <c r="F536" s="832" t="s">
        <v>1207</v>
      </c>
      <c r="G536" s="832" t="s">
        <v>1489</v>
      </c>
      <c r="H536" s="832" t="s">
        <v>583</v>
      </c>
      <c r="I536" s="832" t="s">
        <v>1845</v>
      </c>
      <c r="J536" s="832" t="s">
        <v>1846</v>
      </c>
      <c r="K536" s="832" t="s">
        <v>1847</v>
      </c>
      <c r="L536" s="835">
        <v>1027.5</v>
      </c>
      <c r="M536" s="835">
        <v>5137.5</v>
      </c>
      <c r="N536" s="832">
        <v>5</v>
      </c>
      <c r="O536" s="836">
        <v>3</v>
      </c>
      <c r="P536" s="835">
        <v>5137.5</v>
      </c>
      <c r="Q536" s="837">
        <v>1</v>
      </c>
      <c r="R536" s="832">
        <v>5</v>
      </c>
      <c r="S536" s="837">
        <v>1</v>
      </c>
      <c r="T536" s="836">
        <v>3</v>
      </c>
      <c r="U536" s="838">
        <v>1</v>
      </c>
    </row>
    <row r="537" spans="1:21" ht="14.4" customHeight="1" x14ac:dyDescent="0.3">
      <c r="A537" s="831">
        <v>12</v>
      </c>
      <c r="B537" s="832" t="s">
        <v>1204</v>
      </c>
      <c r="C537" s="832" t="s">
        <v>1210</v>
      </c>
      <c r="D537" s="833" t="s">
        <v>2733</v>
      </c>
      <c r="E537" s="834" t="s">
        <v>1228</v>
      </c>
      <c r="F537" s="832" t="s">
        <v>1207</v>
      </c>
      <c r="G537" s="832" t="s">
        <v>1489</v>
      </c>
      <c r="H537" s="832" t="s">
        <v>583</v>
      </c>
      <c r="I537" s="832" t="s">
        <v>2032</v>
      </c>
      <c r="J537" s="832" t="s">
        <v>2033</v>
      </c>
      <c r="K537" s="832" t="s">
        <v>2019</v>
      </c>
      <c r="L537" s="835">
        <v>300</v>
      </c>
      <c r="M537" s="835">
        <v>6600</v>
      </c>
      <c r="N537" s="832">
        <v>22</v>
      </c>
      <c r="O537" s="836">
        <v>10</v>
      </c>
      <c r="P537" s="835">
        <v>5400</v>
      </c>
      <c r="Q537" s="837">
        <v>0.81818181818181823</v>
      </c>
      <c r="R537" s="832">
        <v>18</v>
      </c>
      <c r="S537" s="837">
        <v>0.81818181818181823</v>
      </c>
      <c r="T537" s="836">
        <v>8</v>
      </c>
      <c r="U537" s="838">
        <v>0.8</v>
      </c>
    </row>
    <row r="538" spans="1:21" ht="14.4" customHeight="1" x14ac:dyDescent="0.3">
      <c r="A538" s="831">
        <v>12</v>
      </c>
      <c r="B538" s="832" t="s">
        <v>1204</v>
      </c>
      <c r="C538" s="832" t="s">
        <v>1210</v>
      </c>
      <c r="D538" s="833" t="s">
        <v>2733</v>
      </c>
      <c r="E538" s="834" t="s">
        <v>1228</v>
      </c>
      <c r="F538" s="832" t="s">
        <v>1207</v>
      </c>
      <c r="G538" s="832" t="s">
        <v>1489</v>
      </c>
      <c r="H538" s="832" t="s">
        <v>583</v>
      </c>
      <c r="I538" s="832" t="s">
        <v>2034</v>
      </c>
      <c r="J538" s="832" t="s">
        <v>2035</v>
      </c>
      <c r="K538" s="832" t="s">
        <v>2019</v>
      </c>
      <c r="L538" s="835">
        <v>300</v>
      </c>
      <c r="M538" s="835">
        <v>1800</v>
      </c>
      <c r="N538" s="832">
        <v>6</v>
      </c>
      <c r="O538" s="836">
        <v>3</v>
      </c>
      <c r="P538" s="835">
        <v>1800</v>
      </c>
      <c r="Q538" s="837">
        <v>1</v>
      </c>
      <c r="R538" s="832">
        <v>6</v>
      </c>
      <c r="S538" s="837">
        <v>1</v>
      </c>
      <c r="T538" s="836">
        <v>3</v>
      </c>
      <c r="U538" s="838">
        <v>1</v>
      </c>
    </row>
    <row r="539" spans="1:21" ht="14.4" customHeight="1" x14ac:dyDescent="0.3">
      <c r="A539" s="831">
        <v>12</v>
      </c>
      <c r="B539" s="832" t="s">
        <v>1204</v>
      </c>
      <c r="C539" s="832" t="s">
        <v>1210</v>
      </c>
      <c r="D539" s="833" t="s">
        <v>2733</v>
      </c>
      <c r="E539" s="834" t="s">
        <v>1228</v>
      </c>
      <c r="F539" s="832" t="s">
        <v>1207</v>
      </c>
      <c r="G539" s="832" t="s">
        <v>1489</v>
      </c>
      <c r="H539" s="832" t="s">
        <v>583</v>
      </c>
      <c r="I539" s="832" t="s">
        <v>2036</v>
      </c>
      <c r="J539" s="832" t="s">
        <v>2037</v>
      </c>
      <c r="K539" s="832" t="s">
        <v>2038</v>
      </c>
      <c r="L539" s="835">
        <v>525.23</v>
      </c>
      <c r="M539" s="835">
        <v>2626.15</v>
      </c>
      <c r="N539" s="832">
        <v>5</v>
      </c>
      <c r="O539" s="836">
        <v>5</v>
      </c>
      <c r="P539" s="835">
        <v>1575.69</v>
      </c>
      <c r="Q539" s="837">
        <v>0.6</v>
      </c>
      <c r="R539" s="832">
        <v>3</v>
      </c>
      <c r="S539" s="837">
        <v>0.6</v>
      </c>
      <c r="T539" s="836">
        <v>3</v>
      </c>
      <c r="U539" s="838">
        <v>0.6</v>
      </c>
    </row>
    <row r="540" spans="1:21" ht="14.4" customHeight="1" x14ac:dyDescent="0.3">
      <c r="A540" s="831">
        <v>12</v>
      </c>
      <c r="B540" s="832" t="s">
        <v>1204</v>
      </c>
      <c r="C540" s="832" t="s">
        <v>1210</v>
      </c>
      <c r="D540" s="833" t="s">
        <v>2733</v>
      </c>
      <c r="E540" s="834" t="s">
        <v>1228</v>
      </c>
      <c r="F540" s="832" t="s">
        <v>1207</v>
      </c>
      <c r="G540" s="832" t="s">
        <v>1489</v>
      </c>
      <c r="H540" s="832" t="s">
        <v>583</v>
      </c>
      <c r="I540" s="832" t="s">
        <v>2039</v>
      </c>
      <c r="J540" s="832" t="s">
        <v>2040</v>
      </c>
      <c r="K540" s="832" t="s">
        <v>1991</v>
      </c>
      <c r="L540" s="835">
        <v>117.42</v>
      </c>
      <c r="M540" s="835">
        <v>469.68</v>
      </c>
      <c r="N540" s="832">
        <v>4</v>
      </c>
      <c r="O540" s="836">
        <v>2</v>
      </c>
      <c r="P540" s="835">
        <v>234.84</v>
      </c>
      <c r="Q540" s="837">
        <v>0.5</v>
      </c>
      <c r="R540" s="832">
        <v>2</v>
      </c>
      <c r="S540" s="837">
        <v>0.5</v>
      </c>
      <c r="T540" s="836">
        <v>1</v>
      </c>
      <c r="U540" s="838">
        <v>0.5</v>
      </c>
    </row>
    <row r="541" spans="1:21" ht="14.4" customHeight="1" x14ac:dyDescent="0.3">
      <c r="A541" s="831">
        <v>12</v>
      </c>
      <c r="B541" s="832" t="s">
        <v>1204</v>
      </c>
      <c r="C541" s="832" t="s">
        <v>1210</v>
      </c>
      <c r="D541" s="833" t="s">
        <v>2733</v>
      </c>
      <c r="E541" s="834" t="s">
        <v>1228</v>
      </c>
      <c r="F541" s="832" t="s">
        <v>1207</v>
      </c>
      <c r="G541" s="832" t="s">
        <v>1489</v>
      </c>
      <c r="H541" s="832" t="s">
        <v>583</v>
      </c>
      <c r="I541" s="832" t="s">
        <v>2041</v>
      </c>
      <c r="J541" s="832" t="s">
        <v>2042</v>
      </c>
      <c r="K541" s="832" t="s">
        <v>2043</v>
      </c>
      <c r="L541" s="835">
        <v>370.4</v>
      </c>
      <c r="M541" s="835">
        <v>370.4</v>
      </c>
      <c r="N541" s="832">
        <v>1</v>
      </c>
      <c r="O541" s="836">
        <v>1</v>
      </c>
      <c r="P541" s="835">
        <v>370.4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12</v>
      </c>
      <c r="B542" s="832" t="s">
        <v>1204</v>
      </c>
      <c r="C542" s="832" t="s">
        <v>1210</v>
      </c>
      <c r="D542" s="833" t="s">
        <v>2733</v>
      </c>
      <c r="E542" s="834" t="s">
        <v>1228</v>
      </c>
      <c r="F542" s="832" t="s">
        <v>1207</v>
      </c>
      <c r="G542" s="832" t="s">
        <v>1489</v>
      </c>
      <c r="H542" s="832" t="s">
        <v>583</v>
      </c>
      <c r="I542" s="832" t="s">
        <v>2044</v>
      </c>
      <c r="J542" s="832" t="s">
        <v>2045</v>
      </c>
      <c r="K542" s="832" t="s">
        <v>2046</v>
      </c>
      <c r="L542" s="835">
        <v>1499.98</v>
      </c>
      <c r="M542" s="835">
        <v>13499.82</v>
      </c>
      <c r="N542" s="832">
        <v>9</v>
      </c>
      <c r="O542" s="836">
        <v>1</v>
      </c>
      <c r="P542" s="835">
        <v>13499.82</v>
      </c>
      <c r="Q542" s="837">
        <v>1</v>
      </c>
      <c r="R542" s="832">
        <v>9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12</v>
      </c>
      <c r="B543" s="832" t="s">
        <v>1204</v>
      </c>
      <c r="C543" s="832" t="s">
        <v>1210</v>
      </c>
      <c r="D543" s="833" t="s">
        <v>2733</v>
      </c>
      <c r="E543" s="834" t="s">
        <v>1228</v>
      </c>
      <c r="F543" s="832" t="s">
        <v>1207</v>
      </c>
      <c r="G543" s="832" t="s">
        <v>1489</v>
      </c>
      <c r="H543" s="832" t="s">
        <v>583</v>
      </c>
      <c r="I543" s="832" t="s">
        <v>2047</v>
      </c>
      <c r="J543" s="832" t="s">
        <v>2048</v>
      </c>
      <c r="K543" s="832" t="s">
        <v>2049</v>
      </c>
      <c r="L543" s="835">
        <v>1743</v>
      </c>
      <c r="M543" s="835">
        <v>17430</v>
      </c>
      <c r="N543" s="832">
        <v>10</v>
      </c>
      <c r="O543" s="836">
        <v>3</v>
      </c>
      <c r="P543" s="835">
        <v>12201</v>
      </c>
      <c r="Q543" s="837">
        <v>0.7</v>
      </c>
      <c r="R543" s="832">
        <v>7</v>
      </c>
      <c r="S543" s="837">
        <v>0.7</v>
      </c>
      <c r="T543" s="836">
        <v>2</v>
      </c>
      <c r="U543" s="838">
        <v>0.66666666666666663</v>
      </c>
    </row>
    <row r="544" spans="1:21" ht="14.4" customHeight="1" x14ac:dyDescent="0.3">
      <c r="A544" s="831">
        <v>12</v>
      </c>
      <c r="B544" s="832" t="s">
        <v>1204</v>
      </c>
      <c r="C544" s="832" t="s">
        <v>1210</v>
      </c>
      <c r="D544" s="833" t="s">
        <v>2733</v>
      </c>
      <c r="E544" s="834" t="s">
        <v>1228</v>
      </c>
      <c r="F544" s="832" t="s">
        <v>1207</v>
      </c>
      <c r="G544" s="832" t="s">
        <v>1489</v>
      </c>
      <c r="H544" s="832" t="s">
        <v>583</v>
      </c>
      <c r="I544" s="832" t="s">
        <v>2050</v>
      </c>
      <c r="J544" s="832" t="s">
        <v>2051</v>
      </c>
      <c r="K544" s="832" t="s">
        <v>2052</v>
      </c>
      <c r="L544" s="835">
        <v>1027.5</v>
      </c>
      <c r="M544" s="835">
        <v>45210</v>
      </c>
      <c r="N544" s="832">
        <v>44</v>
      </c>
      <c r="O544" s="836">
        <v>7</v>
      </c>
      <c r="P544" s="835">
        <v>39045</v>
      </c>
      <c r="Q544" s="837">
        <v>0.86363636363636365</v>
      </c>
      <c r="R544" s="832">
        <v>38</v>
      </c>
      <c r="S544" s="837">
        <v>0.86363636363636365</v>
      </c>
      <c r="T544" s="836">
        <v>6</v>
      </c>
      <c r="U544" s="838">
        <v>0.8571428571428571</v>
      </c>
    </row>
    <row r="545" spans="1:21" ht="14.4" customHeight="1" x14ac:dyDescent="0.3">
      <c r="A545" s="831">
        <v>12</v>
      </c>
      <c r="B545" s="832" t="s">
        <v>1204</v>
      </c>
      <c r="C545" s="832" t="s">
        <v>1210</v>
      </c>
      <c r="D545" s="833" t="s">
        <v>2733</v>
      </c>
      <c r="E545" s="834" t="s">
        <v>1228</v>
      </c>
      <c r="F545" s="832" t="s">
        <v>1207</v>
      </c>
      <c r="G545" s="832" t="s">
        <v>1489</v>
      </c>
      <c r="H545" s="832" t="s">
        <v>583</v>
      </c>
      <c r="I545" s="832" t="s">
        <v>2053</v>
      </c>
      <c r="J545" s="832" t="s">
        <v>2051</v>
      </c>
      <c r="K545" s="832" t="s">
        <v>2054</v>
      </c>
      <c r="L545" s="835">
        <v>1027.5</v>
      </c>
      <c r="M545" s="835">
        <v>7192.5</v>
      </c>
      <c r="N545" s="832">
        <v>7</v>
      </c>
      <c r="O545" s="836">
        <v>2</v>
      </c>
      <c r="P545" s="835">
        <v>7192.5</v>
      </c>
      <c r="Q545" s="837">
        <v>1</v>
      </c>
      <c r="R545" s="832">
        <v>7</v>
      </c>
      <c r="S545" s="837">
        <v>1</v>
      </c>
      <c r="T545" s="836">
        <v>2</v>
      </c>
      <c r="U545" s="838">
        <v>1</v>
      </c>
    </row>
    <row r="546" spans="1:21" ht="14.4" customHeight="1" x14ac:dyDescent="0.3">
      <c r="A546" s="831">
        <v>12</v>
      </c>
      <c r="B546" s="832" t="s">
        <v>1204</v>
      </c>
      <c r="C546" s="832" t="s">
        <v>1210</v>
      </c>
      <c r="D546" s="833" t="s">
        <v>2733</v>
      </c>
      <c r="E546" s="834" t="s">
        <v>1228</v>
      </c>
      <c r="F546" s="832" t="s">
        <v>1207</v>
      </c>
      <c r="G546" s="832" t="s">
        <v>1489</v>
      </c>
      <c r="H546" s="832" t="s">
        <v>583</v>
      </c>
      <c r="I546" s="832" t="s">
        <v>1848</v>
      </c>
      <c r="J546" s="832" t="s">
        <v>1849</v>
      </c>
      <c r="K546" s="832" t="s">
        <v>1850</v>
      </c>
      <c r="L546" s="835">
        <v>198.08</v>
      </c>
      <c r="M546" s="835">
        <v>13073.279999999999</v>
      </c>
      <c r="N546" s="832">
        <v>66</v>
      </c>
      <c r="O546" s="836">
        <v>27</v>
      </c>
      <c r="P546" s="835">
        <v>10102.079999999998</v>
      </c>
      <c r="Q546" s="837">
        <v>0.7727272727272726</v>
      </c>
      <c r="R546" s="832">
        <v>51</v>
      </c>
      <c r="S546" s="837">
        <v>0.77272727272727271</v>
      </c>
      <c r="T546" s="836">
        <v>22</v>
      </c>
      <c r="U546" s="838">
        <v>0.81481481481481477</v>
      </c>
    </row>
    <row r="547" spans="1:21" ht="14.4" customHeight="1" x14ac:dyDescent="0.3">
      <c r="A547" s="831">
        <v>12</v>
      </c>
      <c r="B547" s="832" t="s">
        <v>1204</v>
      </c>
      <c r="C547" s="832" t="s">
        <v>1210</v>
      </c>
      <c r="D547" s="833" t="s">
        <v>2733</v>
      </c>
      <c r="E547" s="834" t="s">
        <v>1228</v>
      </c>
      <c r="F547" s="832" t="s">
        <v>1207</v>
      </c>
      <c r="G547" s="832" t="s">
        <v>1489</v>
      </c>
      <c r="H547" s="832" t="s">
        <v>583</v>
      </c>
      <c r="I547" s="832" t="s">
        <v>2055</v>
      </c>
      <c r="J547" s="832" t="s">
        <v>2056</v>
      </c>
      <c r="K547" s="832" t="s">
        <v>2057</v>
      </c>
      <c r="L547" s="835">
        <v>153.5</v>
      </c>
      <c r="M547" s="835">
        <v>307</v>
      </c>
      <c r="N547" s="832">
        <v>2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12</v>
      </c>
      <c r="B548" s="832" t="s">
        <v>1204</v>
      </c>
      <c r="C548" s="832" t="s">
        <v>1210</v>
      </c>
      <c r="D548" s="833" t="s">
        <v>2733</v>
      </c>
      <c r="E548" s="834" t="s">
        <v>1228</v>
      </c>
      <c r="F548" s="832" t="s">
        <v>1207</v>
      </c>
      <c r="G548" s="832" t="s">
        <v>1489</v>
      </c>
      <c r="H548" s="832" t="s">
        <v>583</v>
      </c>
      <c r="I548" s="832" t="s">
        <v>2058</v>
      </c>
      <c r="J548" s="832" t="s">
        <v>2059</v>
      </c>
      <c r="K548" s="832" t="s">
        <v>1994</v>
      </c>
      <c r="L548" s="835">
        <v>556.46</v>
      </c>
      <c r="M548" s="835">
        <v>3895.2200000000003</v>
      </c>
      <c r="N548" s="832">
        <v>7</v>
      </c>
      <c r="O548" s="836">
        <v>7</v>
      </c>
      <c r="P548" s="835">
        <v>3895.2200000000003</v>
      </c>
      <c r="Q548" s="837">
        <v>1</v>
      </c>
      <c r="R548" s="832">
        <v>7</v>
      </c>
      <c r="S548" s="837">
        <v>1</v>
      </c>
      <c r="T548" s="836">
        <v>7</v>
      </c>
      <c r="U548" s="838">
        <v>1</v>
      </c>
    </row>
    <row r="549" spans="1:21" ht="14.4" customHeight="1" x14ac:dyDescent="0.3">
      <c r="A549" s="831">
        <v>12</v>
      </c>
      <c r="B549" s="832" t="s">
        <v>1204</v>
      </c>
      <c r="C549" s="832" t="s">
        <v>1210</v>
      </c>
      <c r="D549" s="833" t="s">
        <v>2733</v>
      </c>
      <c r="E549" s="834" t="s">
        <v>1228</v>
      </c>
      <c r="F549" s="832" t="s">
        <v>1207</v>
      </c>
      <c r="G549" s="832" t="s">
        <v>1489</v>
      </c>
      <c r="H549" s="832" t="s">
        <v>583</v>
      </c>
      <c r="I549" s="832" t="s">
        <v>2060</v>
      </c>
      <c r="J549" s="832" t="s">
        <v>2061</v>
      </c>
      <c r="K549" s="832" t="s">
        <v>2062</v>
      </c>
      <c r="L549" s="835">
        <v>2055</v>
      </c>
      <c r="M549" s="835">
        <v>24660</v>
      </c>
      <c r="N549" s="832">
        <v>12</v>
      </c>
      <c r="O549" s="836">
        <v>4</v>
      </c>
      <c r="P549" s="835">
        <v>24660</v>
      </c>
      <c r="Q549" s="837">
        <v>1</v>
      </c>
      <c r="R549" s="832">
        <v>12</v>
      </c>
      <c r="S549" s="837">
        <v>1</v>
      </c>
      <c r="T549" s="836">
        <v>4</v>
      </c>
      <c r="U549" s="838">
        <v>1</v>
      </c>
    </row>
    <row r="550" spans="1:21" ht="14.4" customHeight="1" x14ac:dyDescent="0.3">
      <c r="A550" s="831">
        <v>12</v>
      </c>
      <c r="B550" s="832" t="s">
        <v>1204</v>
      </c>
      <c r="C550" s="832" t="s">
        <v>1210</v>
      </c>
      <c r="D550" s="833" t="s">
        <v>2733</v>
      </c>
      <c r="E550" s="834" t="s">
        <v>1228</v>
      </c>
      <c r="F550" s="832" t="s">
        <v>1207</v>
      </c>
      <c r="G550" s="832" t="s">
        <v>1489</v>
      </c>
      <c r="H550" s="832" t="s">
        <v>583</v>
      </c>
      <c r="I550" s="832" t="s">
        <v>2063</v>
      </c>
      <c r="J550" s="832" t="s">
        <v>2064</v>
      </c>
      <c r="K550" s="832" t="s">
        <v>2065</v>
      </c>
      <c r="L550" s="835">
        <v>1070</v>
      </c>
      <c r="M550" s="835">
        <v>48150</v>
      </c>
      <c r="N550" s="832">
        <v>45</v>
      </c>
      <c r="O550" s="836">
        <v>8</v>
      </c>
      <c r="P550" s="835">
        <v>35310</v>
      </c>
      <c r="Q550" s="837">
        <v>0.73333333333333328</v>
      </c>
      <c r="R550" s="832">
        <v>33</v>
      </c>
      <c r="S550" s="837">
        <v>0.73333333333333328</v>
      </c>
      <c r="T550" s="836">
        <v>5</v>
      </c>
      <c r="U550" s="838">
        <v>0.625</v>
      </c>
    </row>
    <row r="551" spans="1:21" ht="14.4" customHeight="1" x14ac:dyDescent="0.3">
      <c r="A551" s="831">
        <v>12</v>
      </c>
      <c r="B551" s="832" t="s">
        <v>1204</v>
      </c>
      <c r="C551" s="832" t="s">
        <v>1210</v>
      </c>
      <c r="D551" s="833" t="s">
        <v>2733</v>
      </c>
      <c r="E551" s="834" t="s">
        <v>1228</v>
      </c>
      <c r="F551" s="832" t="s">
        <v>1207</v>
      </c>
      <c r="G551" s="832" t="s">
        <v>1489</v>
      </c>
      <c r="H551" s="832" t="s">
        <v>583</v>
      </c>
      <c r="I551" s="832" t="s">
        <v>2066</v>
      </c>
      <c r="J551" s="832" t="s">
        <v>2067</v>
      </c>
      <c r="K551" s="832" t="s">
        <v>2068</v>
      </c>
      <c r="L551" s="835">
        <v>3060</v>
      </c>
      <c r="M551" s="835">
        <v>39780</v>
      </c>
      <c r="N551" s="832">
        <v>13</v>
      </c>
      <c r="O551" s="836">
        <v>6</v>
      </c>
      <c r="P551" s="835">
        <v>27540</v>
      </c>
      <c r="Q551" s="837">
        <v>0.69230769230769229</v>
      </c>
      <c r="R551" s="832">
        <v>9</v>
      </c>
      <c r="S551" s="837">
        <v>0.69230769230769229</v>
      </c>
      <c r="T551" s="836">
        <v>4</v>
      </c>
      <c r="U551" s="838">
        <v>0.66666666666666663</v>
      </c>
    </row>
    <row r="552" spans="1:21" ht="14.4" customHeight="1" x14ac:dyDescent="0.3">
      <c r="A552" s="831">
        <v>12</v>
      </c>
      <c r="B552" s="832" t="s">
        <v>1204</v>
      </c>
      <c r="C552" s="832" t="s">
        <v>1210</v>
      </c>
      <c r="D552" s="833" t="s">
        <v>2733</v>
      </c>
      <c r="E552" s="834" t="s">
        <v>1228</v>
      </c>
      <c r="F552" s="832" t="s">
        <v>1207</v>
      </c>
      <c r="G552" s="832" t="s">
        <v>1489</v>
      </c>
      <c r="H552" s="832" t="s">
        <v>583</v>
      </c>
      <c r="I552" s="832" t="s">
        <v>1851</v>
      </c>
      <c r="J552" s="832" t="s">
        <v>1852</v>
      </c>
      <c r="K552" s="832" t="s">
        <v>1853</v>
      </c>
      <c r="L552" s="835">
        <v>1124.9000000000001</v>
      </c>
      <c r="M552" s="835">
        <v>87742.199999999983</v>
      </c>
      <c r="N552" s="832">
        <v>78</v>
      </c>
      <c r="O552" s="836">
        <v>16</v>
      </c>
      <c r="P552" s="835">
        <v>87742.199999999983</v>
      </c>
      <c r="Q552" s="837">
        <v>1</v>
      </c>
      <c r="R552" s="832">
        <v>78</v>
      </c>
      <c r="S552" s="837">
        <v>1</v>
      </c>
      <c r="T552" s="836">
        <v>16</v>
      </c>
      <c r="U552" s="838">
        <v>1</v>
      </c>
    </row>
    <row r="553" spans="1:21" ht="14.4" customHeight="1" x14ac:dyDescent="0.3">
      <c r="A553" s="831">
        <v>12</v>
      </c>
      <c r="B553" s="832" t="s">
        <v>1204</v>
      </c>
      <c r="C553" s="832" t="s">
        <v>1210</v>
      </c>
      <c r="D553" s="833" t="s">
        <v>2733</v>
      </c>
      <c r="E553" s="834" t="s">
        <v>1228</v>
      </c>
      <c r="F553" s="832" t="s">
        <v>1207</v>
      </c>
      <c r="G553" s="832" t="s">
        <v>1489</v>
      </c>
      <c r="H553" s="832" t="s">
        <v>583</v>
      </c>
      <c r="I553" s="832" t="s">
        <v>2069</v>
      </c>
      <c r="J553" s="832" t="s">
        <v>2070</v>
      </c>
      <c r="K553" s="832" t="s">
        <v>2071</v>
      </c>
      <c r="L553" s="835">
        <v>1094.47</v>
      </c>
      <c r="M553" s="835">
        <v>9850.23</v>
      </c>
      <c r="N553" s="832">
        <v>9</v>
      </c>
      <c r="O553" s="836">
        <v>1</v>
      </c>
      <c r="P553" s="835">
        <v>9850.23</v>
      </c>
      <c r="Q553" s="837">
        <v>1</v>
      </c>
      <c r="R553" s="832">
        <v>9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12</v>
      </c>
      <c r="B554" s="832" t="s">
        <v>1204</v>
      </c>
      <c r="C554" s="832" t="s">
        <v>1210</v>
      </c>
      <c r="D554" s="833" t="s">
        <v>2733</v>
      </c>
      <c r="E554" s="834" t="s">
        <v>1228</v>
      </c>
      <c r="F554" s="832" t="s">
        <v>1207</v>
      </c>
      <c r="G554" s="832" t="s">
        <v>1489</v>
      </c>
      <c r="H554" s="832" t="s">
        <v>583</v>
      </c>
      <c r="I554" s="832" t="s">
        <v>2072</v>
      </c>
      <c r="J554" s="832" t="s">
        <v>2067</v>
      </c>
      <c r="K554" s="832" t="s">
        <v>2073</v>
      </c>
      <c r="L554" s="835">
        <v>3060</v>
      </c>
      <c r="M554" s="835">
        <v>18360</v>
      </c>
      <c r="N554" s="832">
        <v>6</v>
      </c>
      <c r="O554" s="836">
        <v>3</v>
      </c>
      <c r="P554" s="835">
        <v>12240</v>
      </c>
      <c r="Q554" s="837">
        <v>0.66666666666666663</v>
      </c>
      <c r="R554" s="832">
        <v>4</v>
      </c>
      <c r="S554" s="837">
        <v>0.66666666666666663</v>
      </c>
      <c r="T554" s="836">
        <v>2</v>
      </c>
      <c r="U554" s="838">
        <v>0.66666666666666663</v>
      </c>
    </row>
    <row r="555" spans="1:21" ht="14.4" customHeight="1" x14ac:dyDescent="0.3">
      <c r="A555" s="831">
        <v>12</v>
      </c>
      <c r="B555" s="832" t="s">
        <v>1204</v>
      </c>
      <c r="C555" s="832" t="s">
        <v>1210</v>
      </c>
      <c r="D555" s="833" t="s">
        <v>2733</v>
      </c>
      <c r="E555" s="834" t="s">
        <v>1228</v>
      </c>
      <c r="F555" s="832" t="s">
        <v>1207</v>
      </c>
      <c r="G555" s="832" t="s">
        <v>1489</v>
      </c>
      <c r="H555" s="832" t="s">
        <v>583</v>
      </c>
      <c r="I555" s="832" t="s">
        <v>2074</v>
      </c>
      <c r="J555" s="832" t="s">
        <v>2075</v>
      </c>
      <c r="K555" s="832" t="s">
        <v>2076</v>
      </c>
      <c r="L555" s="835">
        <v>1449.99</v>
      </c>
      <c r="M555" s="835">
        <v>47849.670000000006</v>
      </c>
      <c r="N555" s="832">
        <v>33</v>
      </c>
      <c r="O555" s="836">
        <v>5</v>
      </c>
      <c r="P555" s="835">
        <v>47849.670000000006</v>
      </c>
      <c r="Q555" s="837">
        <v>1</v>
      </c>
      <c r="R555" s="832">
        <v>33</v>
      </c>
      <c r="S555" s="837">
        <v>1</v>
      </c>
      <c r="T555" s="836">
        <v>5</v>
      </c>
      <c r="U555" s="838">
        <v>1</v>
      </c>
    </row>
    <row r="556" spans="1:21" ht="14.4" customHeight="1" x14ac:dyDescent="0.3">
      <c r="A556" s="831">
        <v>12</v>
      </c>
      <c r="B556" s="832" t="s">
        <v>1204</v>
      </c>
      <c r="C556" s="832" t="s">
        <v>1210</v>
      </c>
      <c r="D556" s="833" t="s">
        <v>2733</v>
      </c>
      <c r="E556" s="834" t="s">
        <v>1228</v>
      </c>
      <c r="F556" s="832" t="s">
        <v>1207</v>
      </c>
      <c r="G556" s="832" t="s">
        <v>1489</v>
      </c>
      <c r="H556" s="832" t="s">
        <v>583</v>
      </c>
      <c r="I556" s="832" t="s">
        <v>2077</v>
      </c>
      <c r="J556" s="832" t="s">
        <v>2078</v>
      </c>
      <c r="K556" s="832" t="s">
        <v>2079</v>
      </c>
      <c r="L556" s="835">
        <v>304.69</v>
      </c>
      <c r="M556" s="835">
        <v>304.69</v>
      </c>
      <c r="N556" s="832">
        <v>1</v>
      </c>
      <c r="O556" s="836">
        <v>1</v>
      </c>
      <c r="P556" s="835">
        <v>304.69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" customHeight="1" x14ac:dyDescent="0.3">
      <c r="A557" s="831">
        <v>12</v>
      </c>
      <c r="B557" s="832" t="s">
        <v>1204</v>
      </c>
      <c r="C557" s="832" t="s">
        <v>1210</v>
      </c>
      <c r="D557" s="833" t="s">
        <v>2733</v>
      </c>
      <c r="E557" s="834" t="s">
        <v>1228</v>
      </c>
      <c r="F557" s="832" t="s">
        <v>1207</v>
      </c>
      <c r="G557" s="832" t="s">
        <v>1489</v>
      </c>
      <c r="H557" s="832" t="s">
        <v>583</v>
      </c>
      <c r="I557" s="832" t="s">
        <v>2080</v>
      </c>
      <c r="J557" s="832" t="s">
        <v>2081</v>
      </c>
      <c r="K557" s="832" t="s">
        <v>2082</v>
      </c>
      <c r="L557" s="835">
        <v>1500</v>
      </c>
      <c r="M557" s="835">
        <v>31500</v>
      </c>
      <c r="N557" s="832">
        <v>21</v>
      </c>
      <c r="O557" s="836">
        <v>3</v>
      </c>
      <c r="P557" s="835">
        <v>31500</v>
      </c>
      <c r="Q557" s="837">
        <v>1</v>
      </c>
      <c r="R557" s="832">
        <v>21</v>
      </c>
      <c r="S557" s="837">
        <v>1</v>
      </c>
      <c r="T557" s="836">
        <v>3</v>
      </c>
      <c r="U557" s="838">
        <v>1</v>
      </c>
    </row>
    <row r="558" spans="1:21" ht="14.4" customHeight="1" x14ac:dyDescent="0.3">
      <c r="A558" s="831">
        <v>12</v>
      </c>
      <c r="B558" s="832" t="s">
        <v>1204</v>
      </c>
      <c r="C558" s="832" t="s">
        <v>1210</v>
      </c>
      <c r="D558" s="833" t="s">
        <v>2733</v>
      </c>
      <c r="E558" s="834" t="s">
        <v>1228</v>
      </c>
      <c r="F558" s="832" t="s">
        <v>1207</v>
      </c>
      <c r="G558" s="832" t="s">
        <v>1489</v>
      </c>
      <c r="H558" s="832" t="s">
        <v>583</v>
      </c>
      <c r="I558" s="832" t="s">
        <v>2083</v>
      </c>
      <c r="J558" s="832" t="s">
        <v>2084</v>
      </c>
      <c r="K558" s="832" t="s">
        <v>2085</v>
      </c>
      <c r="L558" s="835">
        <v>3081.5</v>
      </c>
      <c r="M558" s="835">
        <v>33896.5</v>
      </c>
      <c r="N558" s="832">
        <v>11</v>
      </c>
      <c r="O558" s="836">
        <v>5</v>
      </c>
      <c r="P558" s="835">
        <v>33896.5</v>
      </c>
      <c r="Q558" s="837">
        <v>1</v>
      </c>
      <c r="R558" s="832">
        <v>11</v>
      </c>
      <c r="S558" s="837">
        <v>1</v>
      </c>
      <c r="T558" s="836">
        <v>5</v>
      </c>
      <c r="U558" s="838">
        <v>1</v>
      </c>
    </row>
    <row r="559" spans="1:21" ht="14.4" customHeight="1" x14ac:dyDescent="0.3">
      <c r="A559" s="831">
        <v>12</v>
      </c>
      <c r="B559" s="832" t="s">
        <v>1204</v>
      </c>
      <c r="C559" s="832" t="s">
        <v>1210</v>
      </c>
      <c r="D559" s="833" t="s">
        <v>2733</v>
      </c>
      <c r="E559" s="834" t="s">
        <v>1228</v>
      </c>
      <c r="F559" s="832" t="s">
        <v>1207</v>
      </c>
      <c r="G559" s="832" t="s">
        <v>1489</v>
      </c>
      <c r="H559" s="832" t="s">
        <v>583</v>
      </c>
      <c r="I559" s="832" t="s">
        <v>2086</v>
      </c>
      <c r="J559" s="832" t="s">
        <v>2087</v>
      </c>
      <c r="K559" s="832" t="s">
        <v>2088</v>
      </c>
      <c r="L559" s="835">
        <v>1027.5</v>
      </c>
      <c r="M559" s="835">
        <v>6165</v>
      </c>
      <c r="N559" s="832">
        <v>6</v>
      </c>
      <c r="O559" s="836">
        <v>1</v>
      </c>
      <c r="P559" s="835">
        <v>6165</v>
      </c>
      <c r="Q559" s="837">
        <v>1</v>
      </c>
      <c r="R559" s="832">
        <v>6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12</v>
      </c>
      <c r="B560" s="832" t="s">
        <v>1204</v>
      </c>
      <c r="C560" s="832" t="s">
        <v>1210</v>
      </c>
      <c r="D560" s="833" t="s">
        <v>2733</v>
      </c>
      <c r="E560" s="834" t="s">
        <v>1228</v>
      </c>
      <c r="F560" s="832" t="s">
        <v>1207</v>
      </c>
      <c r="G560" s="832" t="s">
        <v>1489</v>
      </c>
      <c r="H560" s="832" t="s">
        <v>583</v>
      </c>
      <c r="I560" s="832" t="s">
        <v>2089</v>
      </c>
      <c r="J560" s="832" t="s">
        <v>2090</v>
      </c>
      <c r="K560" s="832" t="s">
        <v>2091</v>
      </c>
      <c r="L560" s="835">
        <v>445.63</v>
      </c>
      <c r="M560" s="835">
        <v>445.63</v>
      </c>
      <c r="N560" s="832">
        <v>1</v>
      </c>
      <c r="O560" s="836">
        <v>1</v>
      </c>
      <c r="P560" s="835">
        <v>445.63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12</v>
      </c>
      <c r="B561" s="832" t="s">
        <v>1204</v>
      </c>
      <c r="C561" s="832" t="s">
        <v>1210</v>
      </c>
      <c r="D561" s="833" t="s">
        <v>2733</v>
      </c>
      <c r="E561" s="834" t="s">
        <v>1228</v>
      </c>
      <c r="F561" s="832" t="s">
        <v>1207</v>
      </c>
      <c r="G561" s="832" t="s">
        <v>1489</v>
      </c>
      <c r="H561" s="832" t="s">
        <v>583</v>
      </c>
      <c r="I561" s="832" t="s">
        <v>2092</v>
      </c>
      <c r="J561" s="832" t="s">
        <v>2093</v>
      </c>
      <c r="K561" s="832" t="s">
        <v>2094</v>
      </c>
      <c r="L561" s="835">
        <v>1023.03</v>
      </c>
      <c r="M561" s="835">
        <v>6138.18</v>
      </c>
      <c r="N561" s="832">
        <v>6</v>
      </c>
      <c r="O561" s="836">
        <v>1</v>
      </c>
      <c r="P561" s="835">
        <v>6138.18</v>
      </c>
      <c r="Q561" s="837">
        <v>1</v>
      </c>
      <c r="R561" s="832">
        <v>6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12</v>
      </c>
      <c r="B562" s="832" t="s">
        <v>1204</v>
      </c>
      <c r="C562" s="832" t="s">
        <v>1210</v>
      </c>
      <c r="D562" s="833" t="s">
        <v>2733</v>
      </c>
      <c r="E562" s="834" t="s">
        <v>1228</v>
      </c>
      <c r="F562" s="832" t="s">
        <v>1207</v>
      </c>
      <c r="G562" s="832" t="s">
        <v>1489</v>
      </c>
      <c r="H562" s="832" t="s">
        <v>583</v>
      </c>
      <c r="I562" s="832" t="s">
        <v>2095</v>
      </c>
      <c r="J562" s="832" t="s">
        <v>2096</v>
      </c>
      <c r="K562" s="832" t="s">
        <v>2097</v>
      </c>
      <c r="L562" s="835">
        <v>224.7</v>
      </c>
      <c r="M562" s="835">
        <v>1123.5</v>
      </c>
      <c r="N562" s="832">
        <v>5</v>
      </c>
      <c r="O562" s="836">
        <v>5</v>
      </c>
      <c r="P562" s="835">
        <v>674.09999999999991</v>
      </c>
      <c r="Q562" s="837">
        <v>0.59999999999999987</v>
      </c>
      <c r="R562" s="832">
        <v>3</v>
      </c>
      <c r="S562" s="837">
        <v>0.6</v>
      </c>
      <c r="T562" s="836">
        <v>3</v>
      </c>
      <c r="U562" s="838">
        <v>0.6</v>
      </c>
    </row>
    <row r="563" spans="1:21" ht="14.4" customHeight="1" x14ac:dyDescent="0.3">
      <c r="A563" s="831">
        <v>12</v>
      </c>
      <c r="B563" s="832" t="s">
        <v>1204</v>
      </c>
      <c r="C563" s="832" t="s">
        <v>1210</v>
      </c>
      <c r="D563" s="833" t="s">
        <v>2733</v>
      </c>
      <c r="E563" s="834" t="s">
        <v>1228</v>
      </c>
      <c r="F563" s="832" t="s">
        <v>1207</v>
      </c>
      <c r="G563" s="832" t="s">
        <v>1489</v>
      </c>
      <c r="H563" s="832" t="s">
        <v>583</v>
      </c>
      <c r="I563" s="832" t="s">
        <v>2098</v>
      </c>
      <c r="J563" s="832" t="s">
        <v>2099</v>
      </c>
      <c r="K563" s="832" t="s">
        <v>2100</v>
      </c>
      <c r="L563" s="835">
        <v>128</v>
      </c>
      <c r="M563" s="835">
        <v>128</v>
      </c>
      <c r="N563" s="832">
        <v>1</v>
      </c>
      <c r="O563" s="836">
        <v>1</v>
      </c>
      <c r="P563" s="835">
        <v>128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12</v>
      </c>
      <c r="B564" s="832" t="s">
        <v>1204</v>
      </c>
      <c r="C564" s="832" t="s">
        <v>1210</v>
      </c>
      <c r="D564" s="833" t="s">
        <v>2733</v>
      </c>
      <c r="E564" s="834" t="s">
        <v>1228</v>
      </c>
      <c r="F564" s="832" t="s">
        <v>1207</v>
      </c>
      <c r="G564" s="832" t="s">
        <v>1489</v>
      </c>
      <c r="H564" s="832" t="s">
        <v>583</v>
      </c>
      <c r="I564" s="832" t="s">
        <v>2101</v>
      </c>
      <c r="J564" s="832" t="s">
        <v>2102</v>
      </c>
      <c r="K564" s="832" t="s">
        <v>1991</v>
      </c>
      <c r="L564" s="835">
        <v>220.68</v>
      </c>
      <c r="M564" s="835">
        <v>1103.4000000000001</v>
      </c>
      <c r="N564" s="832">
        <v>5</v>
      </c>
      <c r="O564" s="836">
        <v>3</v>
      </c>
      <c r="P564" s="835">
        <v>1103.4000000000001</v>
      </c>
      <c r="Q564" s="837">
        <v>1</v>
      </c>
      <c r="R564" s="832">
        <v>5</v>
      </c>
      <c r="S564" s="837">
        <v>1</v>
      </c>
      <c r="T564" s="836">
        <v>3</v>
      </c>
      <c r="U564" s="838">
        <v>1</v>
      </c>
    </row>
    <row r="565" spans="1:21" ht="14.4" customHeight="1" x14ac:dyDescent="0.3">
      <c r="A565" s="831">
        <v>12</v>
      </c>
      <c r="B565" s="832" t="s">
        <v>1204</v>
      </c>
      <c r="C565" s="832" t="s">
        <v>1210</v>
      </c>
      <c r="D565" s="833" t="s">
        <v>2733</v>
      </c>
      <c r="E565" s="834" t="s">
        <v>1228</v>
      </c>
      <c r="F565" s="832" t="s">
        <v>1207</v>
      </c>
      <c r="G565" s="832" t="s">
        <v>1489</v>
      </c>
      <c r="H565" s="832" t="s">
        <v>583</v>
      </c>
      <c r="I565" s="832" t="s">
        <v>2103</v>
      </c>
      <c r="J565" s="832" t="s">
        <v>2104</v>
      </c>
      <c r="K565" s="832" t="s">
        <v>2105</v>
      </c>
      <c r="L565" s="835">
        <v>3082.5</v>
      </c>
      <c r="M565" s="835">
        <v>9247.5</v>
      </c>
      <c r="N565" s="832">
        <v>3</v>
      </c>
      <c r="O565" s="836">
        <v>1</v>
      </c>
      <c r="P565" s="835">
        <v>9247.5</v>
      </c>
      <c r="Q565" s="837">
        <v>1</v>
      </c>
      <c r="R565" s="832">
        <v>3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12</v>
      </c>
      <c r="B566" s="832" t="s">
        <v>1204</v>
      </c>
      <c r="C566" s="832" t="s">
        <v>1210</v>
      </c>
      <c r="D566" s="833" t="s">
        <v>2733</v>
      </c>
      <c r="E566" s="834" t="s">
        <v>1228</v>
      </c>
      <c r="F566" s="832" t="s">
        <v>1207</v>
      </c>
      <c r="G566" s="832" t="s">
        <v>1489</v>
      </c>
      <c r="H566" s="832" t="s">
        <v>583</v>
      </c>
      <c r="I566" s="832" t="s">
        <v>2106</v>
      </c>
      <c r="J566" s="832" t="s">
        <v>2107</v>
      </c>
      <c r="K566" s="832" t="s">
        <v>2108</v>
      </c>
      <c r="L566" s="835">
        <v>630.11</v>
      </c>
      <c r="M566" s="835">
        <v>1890.33</v>
      </c>
      <c r="N566" s="832">
        <v>3</v>
      </c>
      <c r="O566" s="836">
        <v>1</v>
      </c>
      <c r="P566" s="835">
        <v>1890.33</v>
      </c>
      <c r="Q566" s="837">
        <v>1</v>
      </c>
      <c r="R566" s="832">
        <v>3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12</v>
      </c>
      <c r="B567" s="832" t="s">
        <v>1204</v>
      </c>
      <c r="C567" s="832" t="s">
        <v>1210</v>
      </c>
      <c r="D567" s="833" t="s">
        <v>2733</v>
      </c>
      <c r="E567" s="834" t="s">
        <v>1228</v>
      </c>
      <c r="F567" s="832" t="s">
        <v>1207</v>
      </c>
      <c r="G567" s="832" t="s">
        <v>1489</v>
      </c>
      <c r="H567" s="832" t="s">
        <v>583</v>
      </c>
      <c r="I567" s="832" t="s">
        <v>2109</v>
      </c>
      <c r="J567" s="832" t="s">
        <v>2110</v>
      </c>
      <c r="K567" s="832" t="s">
        <v>2111</v>
      </c>
      <c r="L567" s="835">
        <v>1534.35</v>
      </c>
      <c r="M567" s="835">
        <v>6137.4</v>
      </c>
      <c r="N567" s="832">
        <v>4</v>
      </c>
      <c r="O567" s="836">
        <v>1</v>
      </c>
      <c r="P567" s="835">
        <v>6137.4</v>
      </c>
      <c r="Q567" s="837">
        <v>1</v>
      </c>
      <c r="R567" s="832">
        <v>4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12</v>
      </c>
      <c r="B568" s="832" t="s">
        <v>1204</v>
      </c>
      <c r="C568" s="832" t="s">
        <v>1210</v>
      </c>
      <c r="D568" s="833" t="s">
        <v>2733</v>
      </c>
      <c r="E568" s="834" t="s">
        <v>1228</v>
      </c>
      <c r="F568" s="832" t="s">
        <v>1207</v>
      </c>
      <c r="G568" s="832" t="s">
        <v>1489</v>
      </c>
      <c r="H568" s="832" t="s">
        <v>583</v>
      </c>
      <c r="I568" s="832" t="s">
        <v>2112</v>
      </c>
      <c r="J568" s="832" t="s">
        <v>2051</v>
      </c>
      <c r="K568" s="832" t="s">
        <v>2113</v>
      </c>
      <c r="L568" s="835">
        <v>1027.5</v>
      </c>
      <c r="M568" s="835">
        <v>9247.5</v>
      </c>
      <c r="N568" s="832">
        <v>9</v>
      </c>
      <c r="O568" s="836">
        <v>1</v>
      </c>
      <c r="P568" s="835">
        <v>9247.5</v>
      </c>
      <c r="Q568" s="837">
        <v>1</v>
      </c>
      <c r="R568" s="832">
        <v>9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12</v>
      </c>
      <c r="B569" s="832" t="s">
        <v>1204</v>
      </c>
      <c r="C569" s="832" t="s">
        <v>1210</v>
      </c>
      <c r="D569" s="833" t="s">
        <v>2733</v>
      </c>
      <c r="E569" s="834" t="s">
        <v>1228</v>
      </c>
      <c r="F569" s="832" t="s">
        <v>1207</v>
      </c>
      <c r="G569" s="832" t="s">
        <v>1489</v>
      </c>
      <c r="H569" s="832" t="s">
        <v>583</v>
      </c>
      <c r="I569" s="832" t="s">
        <v>2114</v>
      </c>
      <c r="J569" s="832" t="s">
        <v>2115</v>
      </c>
      <c r="K569" s="832" t="s">
        <v>2116</v>
      </c>
      <c r="L569" s="835">
        <v>954.1</v>
      </c>
      <c r="M569" s="835">
        <v>11449.2</v>
      </c>
      <c r="N569" s="832">
        <v>12</v>
      </c>
      <c r="O569" s="836">
        <v>2</v>
      </c>
      <c r="P569" s="835">
        <v>11449.2</v>
      </c>
      <c r="Q569" s="837">
        <v>1</v>
      </c>
      <c r="R569" s="832">
        <v>12</v>
      </c>
      <c r="S569" s="837">
        <v>1</v>
      </c>
      <c r="T569" s="836">
        <v>2</v>
      </c>
      <c r="U569" s="838">
        <v>1</v>
      </c>
    </row>
    <row r="570" spans="1:21" ht="14.4" customHeight="1" x14ac:dyDescent="0.3">
      <c r="A570" s="831">
        <v>12</v>
      </c>
      <c r="B570" s="832" t="s">
        <v>1204</v>
      </c>
      <c r="C570" s="832" t="s">
        <v>1210</v>
      </c>
      <c r="D570" s="833" t="s">
        <v>2733</v>
      </c>
      <c r="E570" s="834" t="s">
        <v>1228</v>
      </c>
      <c r="F570" s="832" t="s">
        <v>1207</v>
      </c>
      <c r="G570" s="832" t="s">
        <v>1489</v>
      </c>
      <c r="H570" s="832" t="s">
        <v>583</v>
      </c>
      <c r="I570" s="832" t="s">
        <v>2117</v>
      </c>
      <c r="J570" s="832" t="s">
        <v>2118</v>
      </c>
      <c r="K570" s="832" t="s">
        <v>2119</v>
      </c>
      <c r="L570" s="835">
        <v>299.89999999999998</v>
      </c>
      <c r="M570" s="835">
        <v>599.79999999999995</v>
      </c>
      <c r="N570" s="832">
        <v>2</v>
      </c>
      <c r="O570" s="836">
        <v>1</v>
      </c>
      <c r="P570" s="835">
        <v>599.79999999999995</v>
      </c>
      <c r="Q570" s="837">
        <v>1</v>
      </c>
      <c r="R570" s="832">
        <v>2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12</v>
      </c>
      <c r="B571" s="832" t="s">
        <v>1204</v>
      </c>
      <c r="C571" s="832" t="s">
        <v>1210</v>
      </c>
      <c r="D571" s="833" t="s">
        <v>2733</v>
      </c>
      <c r="E571" s="834" t="s">
        <v>1228</v>
      </c>
      <c r="F571" s="832" t="s">
        <v>1207</v>
      </c>
      <c r="G571" s="832" t="s">
        <v>1489</v>
      </c>
      <c r="H571" s="832" t="s">
        <v>583</v>
      </c>
      <c r="I571" s="832" t="s">
        <v>1490</v>
      </c>
      <c r="J571" s="832" t="s">
        <v>1491</v>
      </c>
      <c r="K571" s="832" t="s">
        <v>1492</v>
      </c>
      <c r="L571" s="835">
        <v>599.44000000000005</v>
      </c>
      <c r="M571" s="835">
        <v>1198.8800000000001</v>
      </c>
      <c r="N571" s="832">
        <v>2</v>
      </c>
      <c r="O571" s="836">
        <v>2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12</v>
      </c>
      <c r="B572" s="832" t="s">
        <v>1204</v>
      </c>
      <c r="C572" s="832" t="s">
        <v>1210</v>
      </c>
      <c r="D572" s="833" t="s">
        <v>2733</v>
      </c>
      <c r="E572" s="834" t="s">
        <v>1228</v>
      </c>
      <c r="F572" s="832" t="s">
        <v>1207</v>
      </c>
      <c r="G572" s="832" t="s">
        <v>1489</v>
      </c>
      <c r="H572" s="832" t="s">
        <v>583</v>
      </c>
      <c r="I572" s="832" t="s">
        <v>2120</v>
      </c>
      <c r="J572" s="832" t="s">
        <v>2121</v>
      </c>
      <c r="K572" s="832" t="s">
        <v>2122</v>
      </c>
      <c r="L572" s="835">
        <v>871.5</v>
      </c>
      <c r="M572" s="835">
        <v>5229</v>
      </c>
      <c r="N572" s="832">
        <v>6</v>
      </c>
      <c r="O572" s="836">
        <v>1</v>
      </c>
      <c r="P572" s="835">
        <v>5229</v>
      </c>
      <c r="Q572" s="837">
        <v>1</v>
      </c>
      <c r="R572" s="832">
        <v>6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12</v>
      </c>
      <c r="B573" s="832" t="s">
        <v>1204</v>
      </c>
      <c r="C573" s="832" t="s">
        <v>1210</v>
      </c>
      <c r="D573" s="833" t="s">
        <v>2733</v>
      </c>
      <c r="E573" s="834" t="s">
        <v>1228</v>
      </c>
      <c r="F573" s="832" t="s">
        <v>1207</v>
      </c>
      <c r="G573" s="832" t="s">
        <v>1489</v>
      </c>
      <c r="H573" s="832" t="s">
        <v>583</v>
      </c>
      <c r="I573" s="832" t="s">
        <v>2123</v>
      </c>
      <c r="J573" s="832" t="s">
        <v>2124</v>
      </c>
      <c r="K573" s="832" t="s">
        <v>2125</v>
      </c>
      <c r="L573" s="835">
        <v>274.32</v>
      </c>
      <c r="M573" s="835">
        <v>548.64</v>
      </c>
      <c r="N573" s="832">
        <v>2</v>
      </c>
      <c r="O573" s="836">
        <v>1</v>
      </c>
      <c r="P573" s="835">
        <v>548.64</v>
      </c>
      <c r="Q573" s="837">
        <v>1</v>
      </c>
      <c r="R573" s="832">
        <v>2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12</v>
      </c>
      <c r="B574" s="832" t="s">
        <v>1204</v>
      </c>
      <c r="C574" s="832" t="s">
        <v>1210</v>
      </c>
      <c r="D574" s="833" t="s">
        <v>2733</v>
      </c>
      <c r="E574" s="834" t="s">
        <v>1228</v>
      </c>
      <c r="F574" s="832" t="s">
        <v>1207</v>
      </c>
      <c r="G574" s="832" t="s">
        <v>1489</v>
      </c>
      <c r="H574" s="832" t="s">
        <v>583</v>
      </c>
      <c r="I574" s="832" t="s">
        <v>2126</v>
      </c>
      <c r="J574" s="832" t="s">
        <v>2127</v>
      </c>
      <c r="K574" s="832" t="s">
        <v>2128</v>
      </c>
      <c r="L574" s="835">
        <v>1629.94</v>
      </c>
      <c r="M574" s="835">
        <v>4889.82</v>
      </c>
      <c r="N574" s="832">
        <v>3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12</v>
      </c>
      <c r="B575" s="832" t="s">
        <v>1204</v>
      </c>
      <c r="C575" s="832" t="s">
        <v>1210</v>
      </c>
      <c r="D575" s="833" t="s">
        <v>2733</v>
      </c>
      <c r="E575" s="834" t="s">
        <v>1228</v>
      </c>
      <c r="F575" s="832" t="s">
        <v>1207</v>
      </c>
      <c r="G575" s="832" t="s">
        <v>1489</v>
      </c>
      <c r="H575" s="832" t="s">
        <v>583</v>
      </c>
      <c r="I575" s="832" t="s">
        <v>2129</v>
      </c>
      <c r="J575" s="832" t="s">
        <v>2130</v>
      </c>
      <c r="K575" s="832" t="s">
        <v>2131</v>
      </c>
      <c r="L575" s="835">
        <v>3082.5</v>
      </c>
      <c r="M575" s="835">
        <v>9247.5</v>
      </c>
      <c r="N575" s="832">
        <v>3</v>
      </c>
      <c r="O575" s="836">
        <v>1</v>
      </c>
      <c r="P575" s="835">
        <v>9247.5</v>
      </c>
      <c r="Q575" s="837">
        <v>1</v>
      </c>
      <c r="R575" s="832">
        <v>3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12</v>
      </c>
      <c r="B576" s="832" t="s">
        <v>1204</v>
      </c>
      <c r="C576" s="832" t="s">
        <v>1210</v>
      </c>
      <c r="D576" s="833" t="s">
        <v>2733</v>
      </c>
      <c r="E576" s="834" t="s">
        <v>1228</v>
      </c>
      <c r="F576" s="832" t="s">
        <v>1207</v>
      </c>
      <c r="G576" s="832" t="s">
        <v>1489</v>
      </c>
      <c r="H576" s="832" t="s">
        <v>583</v>
      </c>
      <c r="I576" s="832" t="s">
        <v>2132</v>
      </c>
      <c r="J576" s="832" t="s">
        <v>2064</v>
      </c>
      <c r="K576" s="832" t="s">
        <v>2133</v>
      </c>
      <c r="L576" s="835">
        <v>1070</v>
      </c>
      <c r="M576" s="835">
        <v>19260</v>
      </c>
      <c r="N576" s="832">
        <v>18</v>
      </c>
      <c r="O576" s="836">
        <v>3</v>
      </c>
      <c r="P576" s="835">
        <v>19260</v>
      </c>
      <c r="Q576" s="837">
        <v>1</v>
      </c>
      <c r="R576" s="832">
        <v>18</v>
      </c>
      <c r="S576" s="837">
        <v>1</v>
      </c>
      <c r="T576" s="836">
        <v>3</v>
      </c>
      <c r="U576" s="838">
        <v>1</v>
      </c>
    </row>
    <row r="577" spans="1:21" ht="14.4" customHeight="1" x14ac:dyDescent="0.3">
      <c r="A577" s="831">
        <v>12</v>
      </c>
      <c r="B577" s="832" t="s">
        <v>1204</v>
      </c>
      <c r="C577" s="832" t="s">
        <v>1210</v>
      </c>
      <c r="D577" s="833" t="s">
        <v>2733</v>
      </c>
      <c r="E577" s="834" t="s">
        <v>1228</v>
      </c>
      <c r="F577" s="832" t="s">
        <v>1207</v>
      </c>
      <c r="G577" s="832" t="s">
        <v>1489</v>
      </c>
      <c r="H577" s="832" t="s">
        <v>583</v>
      </c>
      <c r="I577" s="832" t="s">
        <v>2134</v>
      </c>
      <c r="J577" s="832" t="s">
        <v>2135</v>
      </c>
      <c r="K577" s="832" t="s">
        <v>1853</v>
      </c>
      <c r="L577" s="835">
        <v>1599.49</v>
      </c>
      <c r="M577" s="835">
        <v>6397.96</v>
      </c>
      <c r="N577" s="832">
        <v>4</v>
      </c>
      <c r="O577" s="836">
        <v>1</v>
      </c>
      <c r="P577" s="835">
        <v>6397.96</v>
      </c>
      <c r="Q577" s="837">
        <v>1</v>
      </c>
      <c r="R577" s="832">
        <v>4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12</v>
      </c>
      <c r="B578" s="832" t="s">
        <v>1204</v>
      </c>
      <c r="C578" s="832" t="s">
        <v>1210</v>
      </c>
      <c r="D578" s="833" t="s">
        <v>2733</v>
      </c>
      <c r="E578" s="834" t="s">
        <v>1228</v>
      </c>
      <c r="F578" s="832" t="s">
        <v>1207</v>
      </c>
      <c r="G578" s="832" t="s">
        <v>1489</v>
      </c>
      <c r="H578" s="832" t="s">
        <v>583</v>
      </c>
      <c r="I578" s="832" t="s">
        <v>2136</v>
      </c>
      <c r="J578" s="832" t="s">
        <v>2137</v>
      </c>
      <c r="K578" s="832" t="s">
        <v>2138</v>
      </c>
      <c r="L578" s="835">
        <v>479.84</v>
      </c>
      <c r="M578" s="835">
        <v>1439.52</v>
      </c>
      <c r="N578" s="832">
        <v>3</v>
      </c>
      <c r="O578" s="836">
        <v>2</v>
      </c>
      <c r="P578" s="835">
        <v>1439.52</v>
      </c>
      <c r="Q578" s="837">
        <v>1</v>
      </c>
      <c r="R578" s="832">
        <v>3</v>
      </c>
      <c r="S578" s="837">
        <v>1</v>
      </c>
      <c r="T578" s="836">
        <v>2</v>
      </c>
      <c r="U578" s="838">
        <v>1</v>
      </c>
    </row>
    <row r="579" spans="1:21" ht="14.4" customHeight="1" x14ac:dyDescent="0.3">
      <c r="A579" s="831">
        <v>12</v>
      </c>
      <c r="B579" s="832" t="s">
        <v>1204</v>
      </c>
      <c r="C579" s="832" t="s">
        <v>1210</v>
      </c>
      <c r="D579" s="833" t="s">
        <v>2733</v>
      </c>
      <c r="E579" s="834" t="s">
        <v>1228</v>
      </c>
      <c r="F579" s="832" t="s">
        <v>1207</v>
      </c>
      <c r="G579" s="832" t="s">
        <v>1489</v>
      </c>
      <c r="H579" s="832" t="s">
        <v>583</v>
      </c>
      <c r="I579" s="832" t="s">
        <v>2139</v>
      </c>
      <c r="J579" s="832" t="s">
        <v>2067</v>
      </c>
      <c r="K579" s="832" t="s">
        <v>2140</v>
      </c>
      <c r="L579" s="835">
        <v>3060</v>
      </c>
      <c r="M579" s="835">
        <v>6120</v>
      </c>
      <c r="N579" s="832">
        <v>2</v>
      </c>
      <c r="O579" s="836">
        <v>2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12</v>
      </c>
      <c r="B580" s="832" t="s">
        <v>1204</v>
      </c>
      <c r="C580" s="832" t="s">
        <v>1210</v>
      </c>
      <c r="D580" s="833" t="s">
        <v>2733</v>
      </c>
      <c r="E580" s="834" t="s">
        <v>1228</v>
      </c>
      <c r="F580" s="832" t="s">
        <v>1207</v>
      </c>
      <c r="G580" s="832" t="s">
        <v>1493</v>
      </c>
      <c r="H580" s="832" t="s">
        <v>583</v>
      </c>
      <c r="I580" s="832" t="s">
        <v>2141</v>
      </c>
      <c r="J580" s="832" t="s">
        <v>2142</v>
      </c>
      <c r="K580" s="832" t="s">
        <v>2143</v>
      </c>
      <c r="L580" s="835">
        <v>56.25</v>
      </c>
      <c r="M580" s="835">
        <v>1687.5</v>
      </c>
      <c r="N580" s="832">
        <v>30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12</v>
      </c>
      <c r="B581" s="832" t="s">
        <v>1204</v>
      </c>
      <c r="C581" s="832" t="s">
        <v>1210</v>
      </c>
      <c r="D581" s="833" t="s">
        <v>2733</v>
      </c>
      <c r="E581" s="834" t="s">
        <v>1228</v>
      </c>
      <c r="F581" s="832" t="s">
        <v>1207</v>
      </c>
      <c r="G581" s="832" t="s">
        <v>1493</v>
      </c>
      <c r="H581" s="832" t="s">
        <v>583</v>
      </c>
      <c r="I581" s="832" t="s">
        <v>2144</v>
      </c>
      <c r="J581" s="832" t="s">
        <v>2145</v>
      </c>
      <c r="K581" s="832" t="s">
        <v>1496</v>
      </c>
      <c r="L581" s="835">
        <v>99</v>
      </c>
      <c r="M581" s="835">
        <v>2376</v>
      </c>
      <c r="N581" s="832">
        <v>24</v>
      </c>
      <c r="O581" s="836">
        <v>6</v>
      </c>
      <c r="P581" s="835">
        <v>2376</v>
      </c>
      <c r="Q581" s="837">
        <v>1</v>
      </c>
      <c r="R581" s="832">
        <v>24</v>
      </c>
      <c r="S581" s="837">
        <v>1</v>
      </c>
      <c r="T581" s="836">
        <v>6</v>
      </c>
      <c r="U581" s="838">
        <v>1</v>
      </c>
    </row>
    <row r="582" spans="1:21" ht="14.4" customHeight="1" x14ac:dyDescent="0.3">
      <c r="A582" s="831">
        <v>12</v>
      </c>
      <c r="B582" s="832" t="s">
        <v>1204</v>
      </c>
      <c r="C582" s="832" t="s">
        <v>1210</v>
      </c>
      <c r="D582" s="833" t="s">
        <v>2733</v>
      </c>
      <c r="E582" s="834" t="s">
        <v>1228</v>
      </c>
      <c r="F582" s="832" t="s">
        <v>1207</v>
      </c>
      <c r="G582" s="832" t="s">
        <v>1493</v>
      </c>
      <c r="H582" s="832" t="s">
        <v>583</v>
      </c>
      <c r="I582" s="832" t="s">
        <v>1497</v>
      </c>
      <c r="J582" s="832" t="s">
        <v>1498</v>
      </c>
      <c r="K582" s="832" t="s">
        <v>1499</v>
      </c>
      <c r="L582" s="835">
        <v>50</v>
      </c>
      <c r="M582" s="835">
        <v>600</v>
      </c>
      <c r="N582" s="832">
        <v>12</v>
      </c>
      <c r="O582" s="836">
        <v>6</v>
      </c>
      <c r="P582" s="835">
        <v>600</v>
      </c>
      <c r="Q582" s="837">
        <v>1</v>
      </c>
      <c r="R582" s="832">
        <v>12</v>
      </c>
      <c r="S582" s="837">
        <v>1</v>
      </c>
      <c r="T582" s="836">
        <v>6</v>
      </c>
      <c r="U582" s="838">
        <v>1</v>
      </c>
    </row>
    <row r="583" spans="1:21" ht="14.4" customHeight="1" x14ac:dyDescent="0.3">
      <c r="A583" s="831">
        <v>12</v>
      </c>
      <c r="B583" s="832" t="s">
        <v>1204</v>
      </c>
      <c r="C583" s="832" t="s">
        <v>1210</v>
      </c>
      <c r="D583" s="833" t="s">
        <v>2733</v>
      </c>
      <c r="E583" s="834" t="s">
        <v>1228</v>
      </c>
      <c r="F583" s="832" t="s">
        <v>1207</v>
      </c>
      <c r="G583" s="832" t="s">
        <v>1250</v>
      </c>
      <c r="H583" s="832" t="s">
        <v>583</v>
      </c>
      <c r="I583" s="832" t="s">
        <v>1339</v>
      </c>
      <c r="J583" s="832" t="s">
        <v>1340</v>
      </c>
      <c r="K583" s="832" t="s">
        <v>1341</v>
      </c>
      <c r="L583" s="835">
        <v>48.75</v>
      </c>
      <c r="M583" s="835">
        <v>195</v>
      </c>
      <c r="N583" s="832">
        <v>4</v>
      </c>
      <c r="O583" s="836">
        <v>2</v>
      </c>
      <c r="P583" s="835">
        <v>195</v>
      </c>
      <c r="Q583" s="837">
        <v>1</v>
      </c>
      <c r="R583" s="832">
        <v>4</v>
      </c>
      <c r="S583" s="837">
        <v>1</v>
      </c>
      <c r="T583" s="836">
        <v>2</v>
      </c>
      <c r="U583" s="838">
        <v>1</v>
      </c>
    </row>
    <row r="584" spans="1:21" ht="14.4" customHeight="1" x14ac:dyDescent="0.3">
      <c r="A584" s="831">
        <v>12</v>
      </c>
      <c r="B584" s="832" t="s">
        <v>1204</v>
      </c>
      <c r="C584" s="832" t="s">
        <v>1210</v>
      </c>
      <c r="D584" s="833" t="s">
        <v>2733</v>
      </c>
      <c r="E584" s="834" t="s">
        <v>1228</v>
      </c>
      <c r="F584" s="832" t="s">
        <v>1207</v>
      </c>
      <c r="G584" s="832" t="s">
        <v>1250</v>
      </c>
      <c r="H584" s="832" t="s">
        <v>583</v>
      </c>
      <c r="I584" s="832" t="s">
        <v>1789</v>
      </c>
      <c r="J584" s="832" t="s">
        <v>1790</v>
      </c>
      <c r="K584" s="832" t="s">
        <v>1791</v>
      </c>
      <c r="L584" s="835">
        <v>420</v>
      </c>
      <c r="M584" s="835">
        <v>17220</v>
      </c>
      <c r="N584" s="832">
        <v>41</v>
      </c>
      <c r="O584" s="836">
        <v>21</v>
      </c>
      <c r="P584" s="835">
        <v>16380</v>
      </c>
      <c r="Q584" s="837">
        <v>0.95121951219512191</v>
      </c>
      <c r="R584" s="832">
        <v>39</v>
      </c>
      <c r="S584" s="837">
        <v>0.95121951219512191</v>
      </c>
      <c r="T584" s="836">
        <v>20</v>
      </c>
      <c r="U584" s="838">
        <v>0.95238095238095233</v>
      </c>
    </row>
    <row r="585" spans="1:21" ht="14.4" customHeight="1" x14ac:dyDescent="0.3">
      <c r="A585" s="831">
        <v>12</v>
      </c>
      <c r="B585" s="832" t="s">
        <v>1204</v>
      </c>
      <c r="C585" s="832" t="s">
        <v>1210</v>
      </c>
      <c r="D585" s="833" t="s">
        <v>2733</v>
      </c>
      <c r="E585" s="834" t="s">
        <v>1228</v>
      </c>
      <c r="F585" s="832" t="s">
        <v>1207</v>
      </c>
      <c r="G585" s="832" t="s">
        <v>1250</v>
      </c>
      <c r="H585" s="832" t="s">
        <v>583</v>
      </c>
      <c r="I585" s="832" t="s">
        <v>2146</v>
      </c>
      <c r="J585" s="832" t="s">
        <v>2147</v>
      </c>
      <c r="K585" s="832" t="s">
        <v>1991</v>
      </c>
      <c r="L585" s="835">
        <v>87</v>
      </c>
      <c r="M585" s="835">
        <v>435</v>
      </c>
      <c r="N585" s="832">
        <v>5</v>
      </c>
      <c r="O585" s="836">
        <v>3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12</v>
      </c>
      <c r="B586" s="832" t="s">
        <v>1204</v>
      </c>
      <c r="C586" s="832" t="s">
        <v>1210</v>
      </c>
      <c r="D586" s="833" t="s">
        <v>2733</v>
      </c>
      <c r="E586" s="834" t="s">
        <v>1228</v>
      </c>
      <c r="F586" s="832" t="s">
        <v>1207</v>
      </c>
      <c r="G586" s="832" t="s">
        <v>1250</v>
      </c>
      <c r="H586" s="832" t="s">
        <v>583</v>
      </c>
      <c r="I586" s="832" t="s">
        <v>1506</v>
      </c>
      <c r="J586" s="832" t="s">
        <v>1507</v>
      </c>
      <c r="K586" s="832" t="s">
        <v>1508</v>
      </c>
      <c r="L586" s="835">
        <v>500</v>
      </c>
      <c r="M586" s="835">
        <v>2500</v>
      </c>
      <c r="N586" s="832">
        <v>5</v>
      </c>
      <c r="O586" s="836">
        <v>2</v>
      </c>
      <c r="P586" s="835">
        <v>2500</v>
      </c>
      <c r="Q586" s="837">
        <v>1</v>
      </c>
      <c r="R586" s="832">
        <v>5</v>
      </c>
      <c r="S586" s="837">
        <v>1</v>
      </c>
      <c r="T586" s="836">
        <v>2</v>
      </c>
      <c r="U586" s="838">
        <v>1</v>
      </c>
    </row>
    <row r="587" spans="1:21" ht="14.4" customHeight="1" x14ac:dyDescent="0.3">
      <c r="A587" s="831">
        <v>12</v>
      </c>
      <c r="B587" s="832" t="s">
        <v>1204</v>
      </c>
      <c r="C587" s="832" t="s">
        <v>1210</v>
      </c>
      <c r="D587" s="833" t="s">
        <v>2733</v>
      </c>
      <c r="E587" s="834" t="s">
        <v>1228</v>
      </c>
      <c r="F587" s="832" t="s">
        <v>1207</v>
      </c>
      <c r="G587" s="832" t="s">
        <v>1250</v>
      </c>
      <c r="H587" s="832" t="s">
        <v>583</v>
      </c>
      <c r="I587" s="832" t="s">
        <v>1251</v>
      </c>
      <c r="J587" s="832" t="s">
        <v>1252</v>
      </c>
      <c r="K587" s="832" t="s">
        <v>1253</v>
      </c>
      <c r="L587" s="835">
        <v>190</v>
      </c>
      <c r="M587" s="835">
        <v>760</v>
      </c>
      <c r="N587" s="832">
        <v>4</v>
      </c>
      <c r="O587" s="836">
        <v>2</v>
      </c>
      <c r="P587" s="835">
        <v>760</v>
      </c>
      <c r="Q587" s="837">
        <v>1</v>
      </c>
      <c r="R587" s="832">
        <v>4</v>
      </c>
      <c r="S587" s="837">
        <v>1</v>
      </c>
      <c r="T587" s="836">
        <v>2</v>
      </c>
      <c r="U587" s="838">
        <v>1</v>
      </c>
    </row>
    <row r="588" spans="1:21" ht="14.4" customHeight="1" x14ac:dyDescent="0.3">
      <c r="A588" s="831">
        <v>12</v>
      </c>
      <c r="B588" s="832" t="s">
        <v>1204</v>
      </c>
      <c r="C588" s="832" t="s">
        <v>1210</v>
      </c>
      <c r="D588" s="833" t="s">
        <v>2733</v>
      </c>
      <c r="E588" s="834" t="s">
        <v>1228</v>
      </c>
      <c r="F588" s="832" t="s">
        <v>1207</v>
      </c>
      <c r="G588" s="832" t="s">
        <v>1250</v>
      </c>
      <c r="H588" s="832" t="s">
        <v>583</v>
      </c>
      <c r="I588" s="832" t="s">
        <v>1342</v>
      </c>
      <c r="J588" s="832" t="s">
        <v>1343</v>
      </c>
      <c r="K588" s="832" t="s">
        <v>1344</v>
      </c>
      <c r="L588" s="835">
        <v>500</v>
      </c>
      <c r="M588" s="835">
        <v>2000</v>
      </c>
      <c r="N588" s="832">
        <v>4</v>
      </c>
      <c r="O588" s="836">
        <v>2</v>
      </c>
      <c r="P588" s="835">
        <v>2000</v>
      </c>
      <c r="Q588" s="837">
        <v>1</v>
      </c>
      <c r="R588" s="832">
        <v>4</v>
      </c>
      <c r="S588" s="837">
        <v>1</v>
      </c>
      <c r="T588" s="836">
        <v>2</v>
      </c>
      <c r="U588" s="838">
        <v>1</v>
      </c>
    </row>
    <row r="589" spans="1:21" ht="14.4" customHeight="1" x14ac:dyDescent="0.3">
      <c r="A589" s="831">
        <v>12</v>
      </c>
      <c r="B589" s="832" t="s">
        <v>1204</v>
      </c>
      <c r="C589" s="832" t="s">
        <v>1210</v>
      </c>
      <c r="D589" s="833" t="s">
        <v>2733</v>
      </c>
      <c r="E589" s="834" t="s">
        <v>1228</v>
      </c>
      <c r="F589" s="832" t="s">
        <v>1207</v>
      </c>
      <c r="G589" s="832" t="s">
        <v>1547</v>
      </c>
      <c r="H589" s="832" t="s">
        <v>583</v>
      </c>
      <c r="I589" s="832" t="s">
        <v>1667</v>
      </c>
      <c r="J589" s="832" t="s">
        <v>1552</v>
      </c>
      <c r="K589" s="832" t="s">
        <v>1668</v>
      </c>
      <c r="L589" s="835">
        <v>1500</v>
      </c>
      <c r="M589" s="835">
        <v>45000</v>
      </c>
      <c r="N589" s="832">
        <v>30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12</v>
      </c>
      <c r="B590" s="832" t="s">
        <v>1204</v>
      </c>
      <c r="C590" s="832" t="s">
        <v>1210</v>
      </c>
      <c r="D590" s="833" t="s">
        <v>2733</v>
      </c>
      <c r="E590" s="834" t="s">
        <v>1228</v>
      </c>
      <c r="F590" s="832" t="s">
        <v>1207</v>
      </c>
      <c r="G590" s="832" t="s">
        <v>1547</v>
      </c>
      <c r="H590" s="832" t="s">
        <v>583</v>
      </c>
      <c r="I590" s="832" t="s">
        <v>2148</v>
      </c>
      <c r="J590" s="832" t="s">
        <v>2149</v>
      </c>
      <c r="K590" s="832" t="s">
        <v>1668</v>
      </c>
      <c r="L590" s="835">
        <v>1500</v>
      </c>
      <c r="M590" s="835">
        <v>22500</v>
      </c>
      <c r="N590" s="832">
        <v>15</v>
      </c>
      <c r="O590" s="836">
        <v>1</v>
      </c>
      <c r="P590" s="835">
        <v>22500</v>
      </c>
      <c r="Q590" s="837">
        <v>1</v>
      </c>
      <c r="R590" s="832">
        <v>15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12</v>
      </c>
      <c r="B591" s="832" t="s">
        <v>1204</v>
      </c>
      <c r="C591" s="832" t="s">
        <v>1210</v>
      </c>
      <c r="D591" s="833" t="s">
        <v>2733</v>
      </c>
      <c r="E591" s="834" t="s">
        <v>1230</v>
      </c>
      <c r="F591" s="832" t="s">
        <v>1205</v>
      </c>
      <c r="G591" s="832" t="s">
        <v>1679</v>
      </c>
      <c r="H591" s="832" t="s">
        <v>621</v>
      </c>
      <c r="I591" s="832" t="s">
        <v>2150</v>
      </c>
      <c r="J591" s="832" t="s">
        <v>1171</v>
      </c>
      <c r="K591" s="832" t="s">
        <v>2151</v>
      </c>
      <c r="L591" s="835">
        <v>9.4</v>
      </c>
      <c r="M591" s="835">
        <v>18.8</v>
      </c>
      <c r="N591" s="832">
        <v>2</v>
      </c>
      <c r="O591" s="836">
        <v>0.5</v>
      </c>
      <c r="P591" s="835">
        <v>18.8</v>
      </c>
      <c r="Q591" s="837">
        <v>1</v>
      </c>
      <c r="R591" s="832">
        <v>2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12</v>
      </c>
      <c r="B592" s="832" t="s">
        <v>1204</v>
      </c>
      <c r="C592" s="832" t="s">
        <v>1210</v>
      </c>
      <c r="D592" s="833" t="s">
        <v>2733</v>
      </c>
      <c r="E592" s="834" t="s">
        <v>1230</v>
      </c>
      <c r="F592" s="832" t="s">
        <v>1205</v>
      </c>
      <c r="G592" s="832" t="s">
        <v>1345</v>
      </c>
      <c r="H592" s="832" t="s">
        <v>583</v>
      </c>
      <c r="I592" s="832" t="s">
        <v>1346</v>
      </c>
      <c r="J592" s="832" t="s">
        <v>1347</v>
      </c>
      <c r="K592" s="832" t="s">
        <v>1348</v>
      </c>
      <c r="L592" s="835">
        <v>0</v>
      </c>
      <c r="M592" s="835">
        <v>0</v>
      </c>
      <c r="N592" s="832">
        <v>4</v>
      </c>
      <c r="O592" s="836">
        <v>2</v>
      </c>
      <c r="P592" s="835">
        <v>0</v>
      </c>
      <c r="Q592" s="837"/>
      <c r="R592" s="832">
        <v>4</v>
      </c>
      <c r="S592" s="837">
        <v>1</v>
      </c>
      <c r="T592" s="836">
        <v>2</v>
      </c>
      <c r="U592" s="838">
        <v>1</v>
      </c>
    </row>
    <row r="593" spans="1:21" ht="14.4" customHeight="1" x14ac:dyDescent="0.3">
      <c r="A593" s="831">
        <v>12</v>
      </c>
      <c r="B593" s="832" t="s">
        <v>1204</v>
      </c>
      <c r="C593" s="832" t="s">
        <v>1210</v>
      </c>
      <c r="D593" s="833" t="s">
        <v>2733</v>
      </c>
      <c r="E593" s="834" t="s">
        <v>1230</v>
      </c>
      <c r="F593" s="832" t="s">
        <v>1205</v>
      </c>
      <c r="G593" s="832" t="s">
        <v>1345</v>
      </c>
      <c r="H593" s="832" t="s">
        <v>583</v>
      </c>
      <c r="I593" s="832" t="s">
        <v>1577</v>
      </c>
      <c r="J593" s="832" t="s">
        <v>1578</v>
      </c>
      <c r="K593" s="832" t="s">
        <v>1579</v>
      </c>
      <c r="L593" s="835">
        <v>0</v>
      </c>
      <c r="M593" s="835">
        <v>0</v>
      </c>
      <c r="N593" s="832">
        <v>1</v>
      </c>
      <c r="O593" s="836">
        <v>1</v>
      </c>
      <c r="P593" s="835">
        <v>0</v>
      </c>
      <c r="Q593" s="837"/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12</v>
      </c>
      <c r="B594" s="832" t="s">
        <v>1204</v>
      </c>
      <c r="C594" s="832" t="s">
        <v>1210</v>
      </c>
      <c r="D594" s="833" t="s">
        <v>2733</v>
      </c>
      <c r="E594" s="834" t="s">
        <v>1230</v>
      </c>
      <c r="F594" s="832" t="s">
        <v>1205</v>
      </c>
      <c r="G594" s="832" t="s">
        <v>1680</v>
      </c>
      <c r="H594" s="832" t="s">
        <v>583</v>
      </c>
      <c r="I594" s="832" t="s">
        <v>1681</v>
      </c>
      <c r="J594" s="832" t="s">
        <v>802</v>
      </c>
      <c r="K594" s="832" t="s">
        <v>1682</v>
      </c>
      <c r="L594" s="835">
        <v>0</v>
      </c>
      <c r="M594" s="835">
        <v>0</v>
      </c>
      <c r="N594" s="832">
        <v>7</v>
      </c>
      <c r="O594" s="836">
        <v>1</v>
      </c>
      <c r="P594" s="835">
        <v>0</v>
      </c>
      <c r="Q594" s="837"/>
      <c r="R594" s="832">
        <v>7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12</v>
      </c>
      <c r="B595" s="832" t="s">
        <v>1204</v>
      </c>
      <c r="C595" s="832" t="s">
        <v>1210</v>
      </c>
      <c r="D595" s="833" t="s">
        <v>2733</v>
      </c>
      <c r="E595" s="834" t="s">
        <v>1230</v>
      </c>
      <c r="F595" s="832" t="s">
        <v>1205</v>
      </c>
      <c r="G595" s="832" t="s">
        <v>1349</v>
      </c>
      <c r="H595" s="832" t="s">
        <v>583</v>
      </c>
      <c r="I595" s="832" t="s">
        <v>1350</v>
      </c>
      <c r="J595" s="832" t="s">
        <v>1351</v>
      </c>
      <c r="K595" s="832" t="s">
        <v>1352</v>
      </c>
      <c r="L595" s="835">
        <v>55.95</v>
      </c>
      <c r="M595" s="835">
        <v>671.40000000000009</v>
      </c>
      <c r="N595" s="832">
        <v>12</v>
      </c>
      <c r="O595" s="836">
        <v>1.5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12</v>
      </c>
      <c r="B596" s="832" t="s">
        <v>1204</v>
      </c>
      <c r="C596" s="832" t="s">
        <v>1210</v>
      </c>
      <c r="D596" s="833" t="s">
        <v>2733</v>
      </c>
      <c r="E596" s="834" t="s">
        <v>1230</v>
      </c>
      <c r="F596" s="832" t="s">
        <v>1205</v>
      </c>
      <c r="G596" s="832" t="s">
        <v>1355</v>
      </c>
      <c r="H596" s="832" t="s">
        <v>621</v>
      </c>
      <c r="I596" s="832" t="s">
        <v>1356</v>
      </c>
      <c r="J596" s="832" t="s">
        <v>1357</v>
      </c>
      <c r="K596" s="832" t="s">
        <v>1358</v>
      </c>
      <c r="L596" s="835">
        <v>1091.0899999999999</v>
      </c>
      <c r="M596" s="835">
        <v>3273.2699999999995</v>
      </c>
      <c r="N596" s="832">
        <v>3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12</v>
      </c>
      <c r="B597" s="832" t="s">
        <v>1204</v>
      </c>
      <c r="C597" s="832" t="s">
        <v>1210</v>
      </c>
      <c r="D597" s="833" t="s">
        <v>2733</v>
      </c>
      <c r="E597" s="834" t="s">
        <v>1230</v>
      </c>
      <c r="F597" s="832" t="s">
        <v>1205</v>
      </c>
      <c r="G597" s="832" t="s">
        <v>2152</v>
      </c>
      <c r="H597" s="832" t="s">
        <v>621</v>
      </c>
      <c r="I597" s="832" t="s">
        <v>2153</v>
      </c>
      <c r="J597" s="832" t="s">
        <v>1078</v>
      </c>
      <c r="K597" s="832" t="s">
        <v>1449</v>
      </c>
      <c r="L597" s="835">
        <v>117.03</v>
      </c>
      <c r="M597" s="835">
        <v>117.03</v>
      </c>
      <c r="N597" s="832">
        <v>1</v>
      </c>
      <c r="O597" s="836">
        <v>0.5</v>
      </c>
      <c r="P597" s="835">
        <v>117.03</v>
      </c>
      <c r="Q597" s="837">
        <v>1</v>
      </c>
      <c r="R597" s="832">
        <v>1</v>
      </c>
      <c r="S597" s="837">
        <v>1</v>
      </c>
      <c r="T597" s="836">
        <v>0.5</v>
      </c>
      <c r="U597" s="838">
        <v>1</v>
      </c>
    </row>
    <row r="598" spans="1:21" ht="14.4" customHeight="1" x14ac:dyDescent="0.3">
      <c r="A598" s="831">
        <v>12</v>
      </c>
      <c r="B598" s="832" t="s">
        <v>1204</v>
      </c>
      <c r="C598" s="832" t="s">
        <v>1210</v>
      </c>
      <c r="D598" s="833" t="s">
        <v>2733</v>
      </c>
      <c r="E598" s="834" t="s">
        <v>1230</v>
      </c>
      <c r="F598" s="832" t="s">
        <v>1205</v>
      </c>
      <c r="G598" s="832" t="s">
        <v>1263</v>
      </c>
      <c r="H598" s="832" t="s">
        <v>621</v>
      </c>
      <c r="I598" s="832" t="s">
        <v>1120</v>
      </c>
      <c r="J598" s="832" t="s">
        <v>1121</v>
      </c>
      <c r="K598" s="832" t="s">
        <v>926</v>
      </c>
      <c r="L598" s="835">
        <v>170.52</v>
      </c>
      <c r="M598" s="835">
        <v>1875.7200000000003</v>
      </c>
      <c r="N598" s="832">
        <v>11</v>
      </c>
      <c r="O598" s="836">
        <v>7</v>
      </c>
      <c r="P598" s="835">
        <v>852.60000000000014</v>
      </c>
      <c r="Q598" s="837">
        <v>0.45454545454545453</v>
      </c>
      <c r="R598" s="832">
        <v>5</v>
      </c>
      <c r="S598" s="837">
        <v>0.45454545454545453</v>
      </c>
      <c r="T598" s="836">
        <v>2.5</v>
      </c>
      <c r="U598" s="838">
        <v>0.35714285714285715</v>
      </c>
    </row>
    <row r="599" spans="1:21" ht="14.4" customHeight="1" x14ac:dyDescent="0.3">
      <c r="A599" s="831">
        <v>12</v>
      </c>
      <c r="B599" s="832" t="s">
        <v>1204</v>
      </c>
      <c r="C599" s="832" t="s">
        <v>1210</v>
      </c>
      <c r="D599" s="833" t="s">
        <v>2733</v>
      </c>
      <c r="E599" s="834" t="s">
        <v>1230</v>
      </c>
      <c r="F599" s="832" t="s">
        <v>1205</v>
      </c>
      <c r="G599" s="832" t="s">
        <v>1265</v>
      </c>
      <c r="H599" s="832" t="s">
        <v>583</v>
      </c>
      <c r="I599" s="832" t="s">
        <v>1364</v>
      </c>
      <c r="J599" s="832" t="s">
        <v>1365</v>
      </c>
      <c r="K599" s="832" t="s">
        <v>926</v>
      </c>
      <c r="L599" s="835">
        <v>78.33</v>
      </c>
      <c r="M599" s="835">
        <v>313.32</v>
      </c>
      <c r="N599" s="832">
        <v>4</v>
      </c>
      <c r="O599" s="836">
        <v>3</v>
      </c>
      <c r="P599" s="835">
        <v>156.66</v>
      </c>
      <c r="Q599" s="837">
        <v>0.5</v>
      </c>
      <c r="R599" s="832">
        <v>2</v>
      </c>
      <c r="S599" s="837">
        <v>0.5</v>
      </c>
      <c r="T599" s="836">
        <v>2</v>
      </c>
      <c r="U599" s="838">
        <v>0.66666666666666663</v>
      </c>
    </row>
    <row r="600" spans="1:21" ht="14.4" customHeight="1" x14ac:dyDescent="0.3">
      <c r="A600" s="831">
        <v>12</v>
      </c>
      <c r="B600" s="832" t="s">
        <v>1204</v>
      </c>
      <c r="C600" s="832" t="s">
        <v>1210</v>
      </c>
      <c r="D600" s="833" t="s">
        <v>2733</v>
      </c>
      <c r="E600" s="834" t="s">
        <v>1230</v>
      </c>
      <c r="F600" s="832" t="s">
        <v>1205</v>
      </c>
      <c r="G600" s="832" t="s">
        <v>1689</v>
      </c>
      <c r="H600" s="832" t="s">
        <v>583</v>
      </c>
      <c r="I600" s="832" t="s">
        <v>2154</v>
      </c>
      <c r="J600" s="832" t="s">
        <v>2155</v>
      </c>
      <c r="K600" s="832" t="s">
        <v>2156</v>
      </c>
      <c r="L600" s="835">
        <v>176.32</v>
      </c>
      <c r="M600" s="835">
        <v>176.32</v>
      </c>
      <c r="N600" s="832">
        <v>1</v>
      </c>
      <c r="O600" s="836">
        <v>1</v>
      </c>
      <c r="P600" s="835">
        <v>176.32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12</v>
      </c>
      <c r="B601" s="832" t="s">
        <v>1204</v>
      </c>
      <c r="C601" s="832" t="s">
        <v>1210</v>
      </c>
      <c r="D601" s="833" t="s">
        <v>2733</v>
      </c>
      <c r="E601" s="834" t="s">
        <v>1230</v>
      </c>
      <c r="F601" s="832" t="s">
        <v>1205</v>
      </c>
      <c r="G601" s="832" t="s">
        <v>1366</v>
      </c>
      <c r="H601" s="832" t="s">
        <v>583</v>
      </c>
      <c r="I601" s="832" t="s">
        <v>1370</v>
      </c>
      <c r="J601" s="832" t="s">
        <v>1368</v>
      </c>
      <c r="K601" s="832" t="s">
        <v>1371</v>
      </c>
      <c r="L601" s="835">
        <v>1154.81</v>
      </c>
      <c r="M601" s="835">
        <v>17322.149999999998</v>
      </c>
      <c r="N601" s="832">
        <v>15</v>
      </c>
      <c r="O601" s="836">
        <v>4</v>
      </c>
      <c r="P601" s="835">
        <v>13857.72</v>
      </c>
      <c r="Q601" s="837">
        <v>0.8</v>
      </c>
      <c r="R601" s="832">
        <v>12</v>
      </c>
      <c r="S601" s="837">
        <v>0.8</v>
      </c>
      <c r="T601" s="836">
        <v>3.5</v>
      </c>
      <c r="U601" s="838">
        <v>0.875</v>
      </c>
    </row>
    <row r="602" spans="1:21" ht="14.4" customHeight="1" x14ac:dyDescent="0.3">
      <c r="A602" s="831">
        <v>12</v>
      </c>
      <c r="B602" s="832" t="s">
        <v>1204</v>
      </c>
      <c r="C602" s="832" t="s">
        <v>1210</v>
      </c>
      <c r="D602" s="833" t="s">
        <v>2733</v>
      </c>
      <c r="E602" s="834" t="s">
        <v>1230</v>
      </c>
      <c r="F602" s="832" t="s">
        <v>1205</v>
      </c>
      <c r="G602" s="832" t="s">
        <v>2157</v>
      </c>
      <c r="H602" s="832" t="s">
        <v>583</v>
      </c>
      <c r="I602" s="832" t="s">
        <v>2158</v>
      </c>
      <c r="J602" s="832" t="s">
        <v>673</v>
      </c>
      <c r="K602" s="832" t="s">
        <v>2159</v>
      </c>
      <c r="L602" s="835">
        <v>18.809999999999999</v>
      </c>
      <c r="M602" s="835">
        <v>18.809999999999999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12</v>
      </c>
      <c r="B603" s="832" t="s">
        <v>1204</v>
      </c>
      <c r="C603" s="832" t="s">
        <v>1210</v>
      </c>
      <c r="D603" s="833" t="s">
        <v>2733</v>
      </c>
      <c r="E603" s="834" t="s">
        <v>1230</v>
      </c>
      <c r="F603" s="832" t="s">
        <v>1205</v>
      </c>
      <c r="G603" s="832" t="s">
        <v>2157</v>
      </c>
      <c r="H603" s="832" t="s">
        <v>583</v>
      </c>
      <c r="I603" s="832" t="s">
        <v>2160</v>
      </c>
      <c r="J603" s="832" t="s">
        <v>673</v>
      </c>
      <c r="K603" s="832" t="s">
        <v>2161</v>
      </c>
      <c r="L603" s="835">
        <v>37.61</v>
      </c>
      <c r="M603" s="835">
        <v>75.22</v>
      </c>
      <c r="N603" s="832">
        <v>2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12</v>
      </c>
      <c r="B604" s="832" t="s">
        <v>1204</v>
      </c>
      <c r="C604" s="832" t="s">
        <v>1210</v>
      </c>
      <c r="D604" s="833" t="s">
        <v>2733</v>
      </c>
      <c r="E604" s="834" t="s">
        <v>1230</v>
      </c>
      <c r="F604" s="832" t="s">
        <v>1205</v>
      </c>
      <c r="G604" s="832" t="s">
        <v>2162</v>
      </c>
      <c r="H604" s="832" t="s">
        <v>583</v>
      </c>
      <c r="I604" s="832" t="s">
        <v>2163</v>
      </c>
      <c r="J604" s="832" t="s">
        <v>671</v>
      </c>
      <c r="K604" s="832" t="s">
        <v>2164</v>
      </c>
      <c r="L604" s="835">
        <v>273.33</v>
      </c>
      <c r="M604" s="835">
        <v>273.33</v>
      </c>
      <c r="N604" s="832">
        <v>1</v>
      </c>
      <c r="O604" s="836">
        <v>1</v>
      </c>
      <c r="P604" s="835">
        <v>273.33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12</v>
      </c>
      <c r="B605" s="832" t="s">
        <v>1204</v>
      </c>
      <c r="C605" s="832" t="s">
        <v>1210</v>
      </c>
      <c r="D605" s="833" t="s">
        <v>2733</v>
      </c>
      <c r="E605" s="834" t="s">
        <v>1230</v>
      </c>
      <c r="F605" s="832" t="s">
        <v>1205</v>
      </c>
      <c r="G605" s="832" t="s">
        <v>1813</v>
      </c>
      <c r="H605" s="832" t="s">
        <v>583</v>
      </c>
      <c r="I605" s="832" t="s">
        <v>2165</v>
      </c>
      <c r="J605" s="832" t="s">
        <v>1815</v>
      </c>
      <c r="K605" s="832" t="s">
        <v>2166</v>
      </c>
      <c r="L605" s="835">
        <v>208.39</v>
      </c>
      <c r="M605" s="835">
        <v>416.78</v>
      </c>
      <c r="N605" s="832">
        <v>2</v>
      </c>
      <c r="O605" s="836">
        <v>1.5</v>
      </c>
      <c r="P605" s="835">
        <v>416.78</v>
      </c>
      <c r="Q605" s="837">
        <v>1</v>
      </c>
      <c r="R605" s="832">
        <v>2</v>
      </c>
      <c r="S605" s="837">
        <v>1</v>
      </c>
      <c r="T605" s="836">
        <v>1.5</v>
      </c>
      <c r="U605" s="838">
        <v>1</v>
      </c>
    </row>
    <row r="606" spans="1:21" ht="14.4" customHeight="1" x14ac:dyDescent="0.3">
      <c r="A606" s="831">
        <v>12</v>
      </c>
      <c r="B606" s="832" t="s">
        <v>1204</v>
      </c>
      <c r="C606" s="832" t="s">
        <v>1210</v>
      </c>
      <c r="D606" s="833" t="s">
        <v>2733</v>
      </c>
      <c r="E606" s="834" t="s">
        <v>1230</v>
      </c>
      <c r="F606" s="832" t="s">
        <v>1205</v>
      </c>
      <c r="G606" s="832" t="s">
        <v>1813</v>
      </c>
      <c r="H606" s="832" t="s">
        <v>583</v>
      </c>
      <c r="I606" s="832" t="s">
        <v>1814</v>
      </c>
      <c r="J606" s="832" t="s">
        <v>1815</v>
      </c>
      <c r="K606" s="832" t="s">
        <v>1816</v>
      </c>
      <c r="L606" s="835">
        <v>83.35</v>
      </c>
      <c r="M606" s="835">
        <v>250.04999999999998</v>
      </c>
      <c r="N606" s="832">
        <v>3</v>
      </c>
      <c r="O606" s="836">
        <v>2.5</v>
      </c>
      <c r="P606" s="835">
        <v>166.7</v>
      </c>
      <c r="Q606" s="837">
        <v>0.66666666666666663</v>
      </c>
      <c r="R606" s="832">
        <v>2</v>
      </c>
      <c r="S606" s="837">
        <v>0.66666666666666663</v>
      </c>
      <c r="T606" s="836">
        <v>1.5</v>
      </c>
      <c r="U606" s="838">
        <v>0.6</v>
      </c>
    </row>
    <row r="607" spans="1:21" ht="14.4" customHeight="1" x14ac:dyDescent="0.3">
      <c r="A607" s="831">
        <v>12</v>
      </c>
      <c r="B607" s="832" t="s">
        <v>1204</v>
      </c>
      <c r="C607" s="832" t="s">
        <v>1210</v>
      </c>
      <c r="D607" s="833" t="s">
        <v>2733</v>
      </c>
      <c r="E607" s="834" t="s">
        <v>1230</v>
      </c>
      <c r="F607" s="832" t="s">
        <v>1205</v>
      </c>
      <c r="G607" s="832" t="s">
        <v>1693</v>
      </c>
      <c r="H607" s="832" t="s">
        <v>621</v>
      </c>
      <c r="I607" s="832" t="s">
        <v>1694</v>
      </c>
      <c r="J607" s="832" t="s">
        <v>1695</v>
      </c>
      <c r="K607" s="832" t="s">
        <v>1696</v>
      </c>
      <c r="L607" s="835">
        <v>300.31</v>
      </c>
      <c r="M607" s="835">
        <v>600.62</v>
      </c>
      <c r="N607" s="832">
        <v>2</v>
      </c>
      <c r="O607" s="836">
        <v>2</v>
      </c>
      <c r="P607" s="835">
        <v>300.31</v>
      </c>
      <c r="Q607" s="837">
        <v>0.5</v>
      </c>
      <c r="R607" s="832">
        <v>1</v>
      </c>
      <c r="S607" s="837">
        <v>0.5</v>
      </c>
      <c r="T607" s="836">
        <v>1</v>
      </c>
      <c r="U607" s="838">
        <v>0.5</v>
      </c>
    </row>
    <row r="608" spans="1:21" ht="14.4" customHeight="1" x14ac:dyDescent="0.3">
      <c r="A608" s="831">
        <v>12</v>
      </c>
      <c r="B608" s="832" t="s">
        <v>1204</v>
      </c>
      <c r="C608" s="832" t="s">
        <v>1210</v>
      </c>
      <c r="D608" s="833" t="s">
        <v>2733</v>
      </c>
      <c r="E608" s="834" t="s">
        <v>1230</v>
      </c>
      <c r="F608" s="832" t="s">
        <v>1205</v>
      </c>
      <c r="G608" s="832" t="s">
        <v>1693</v>
      </c>
      <c r="H608" s="832" t="s">
        <v>621</v>
      </c>
      <c r="I608" s="832" t="s">
        <v>2167</v>
      </c>
      <c r="J608" s="832" t="s">
        <v>1695</v>
      </c>
      <c r="K608" s="832" t="s">
        <v>2168</v>
      </c>
      <c r="L608" s="835">
        <v>50.05</v>
      </c>
      <c r="M608" s="835">
        <v>150.14999999999998</v>
      </c>
      <c r="N608" s="832">
        <v>3</v>
      </c>
      <c r="O608" s="836">
        <v>1</v>
      </c>
      <c r="P608" s="835">
        <v>150.14999999999998</v>
      </c>
      <c r="Q608" s="837">
        <v>1</v>
      </c>
      <c r="R608" s="832">
        <v>3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12</v>
      </c>
      <c r="B609" s="832" t="s">
        <v>1204</v>
      </c>
      <c r="C609" s="832" t="s">
        <v>1210</v>
      </c>
      <c r="D609" s="833" t="s">
        <v>2733</v>
      </c>
      <c r="E609" s="834" t="s">
        <v>1230</v>
      </c>
      <c r="F609" s="832" t="s">
        <v>1205</v>
      </c>
      <c r="G609" s="832" t="s">
        <v>1381</v>
      </c>
      <c r="H609" s="832" t="s">
        <v>583</v>
      </c>
      <c r="I609" s="832" t="s">
        <v>1382</v>
      </c>
      <c r="J609" s="832" t="s">
        <v>1383</v>
      </c>
      <c r="K609" s="832" t="s">
        <v>1384</v>
      </c>
      <c r="L609" s="835">
        <v>37.520000000000003</v>
      </c>
      <c r="M609" s="835">
        <v>225.12</v>
      </c>
      <c r="N609" s="832">
        <v>6</v>
      </c>
      <c r="O609" s="836">
        <v>2</v>
      </c>
      <c r="P609" s="835">
        <v>112.56</v>
      </c>
      <c r="Q609" s="837">
        <v>0.5</v>
      </c>
      <c r="R609" s="832">
        <v>3</v>
      </c>
      <c r="S609" s="837">
        <v>0.5</v>
      </c>
      <c r="T609" s="836">
        <v>1</v>
      </c>
      <c r="U609" s="838">
        <v>0.5</v>
      </c>
    </row>
    <row r="610" spans="1:21" ht="14.4" customHeight="1" x14ac:dyDescent="0.3">
      <c r="A610" s="831">
        <v>12</v>
      </c>
      <c r="B610" s="832" t="s">
        <v>1204</v>
      </c>
      <c r="C610" s="832" t="s">
        <v>1210</v>
      </c>
      <c r="D610" s="833" t="s">
        <v>2733</v>
      </c>
      <c r="E610" s="834" t="s">
        <v>1230</v>
      </c>
      <c r="F610" s="832" t="s">
        <v>1205</v>
      </c>
      <c r="G610" s="832" t="s">
        <v>2169</v>
      </c>
      <c r="H610" s="832" t="s">
        <v>583</v>
      </c>
      <c r="I610" s="832" t="s">
        <v>2170</v>
      </c>
      <c r="J610" s="832" t="s">
        <v>2171</v>
      </c>
      <c r="K610" s="832" t="s">
        <v>2172</v>
      </c>
      <c r="L610" s="835">
        <v>31.09</v>
      </c>
      <c r="M610" s="835">
        <v>93.27</v>
      </c>
      <c r="N610" s="832">
        <v>3</v>
      </c>
      <c r="O610" s="836">
        <v>0.5</v>
      </c>
      <c r="P610" s="835">
        <v>93.27</v>
      </c>
      <c r="Q610" s="837">
        <v>1</v>
      </c>
      <c r="R610" s="832">
        <v>3</v>
      </c>
      <c r="S610" s="837">
        <v>1</v>
      </c>
      <c r="T610" s="836">
        <v>0.5</v>
      </c>
      <c r="U610" s="838">
        <v>1</v>
      </c>
    </row>
    <row r="611" spans="1:21" ht="14.4" customHeight="1" x14ac:dyDescent="0.3">
      <c r="A611" s="831">
        <v>12</v>
      </c>
      <c r="B611" s="832" t="s">
        <v>1204</v>
      </c>
      <c r="C611" s="832" t="s">
        <v>1210</v>
      </c>
      <c r="D611" s="833" t="s">
        <v>2733</v>
      </c>
      <c r="E611" s="834" t="s">
        <v>1230</v>
      </c>
      <c r="F611" s="832" t="s">
        <v>1205</v>
      </c>
      <c r="G611" s="832" t="s">
        <v>1389</v>
      </c>
      <c r="H611" s="832" t="s">
        <v>583</v>
      </c>
      <c r="I611" s="832" t="s">
        <v>1390</v>
      </c>
      <c r="J611" s="832" t="s">
        <v>1391</v>
      </c>
      <c r="K611" s="832" t="s">
        <v>1392</v>
      </c>
      <c r="L611" s="835">
        <v>1435.18</v>
      </c>
      <c r="M611" s="835">
        <v>21527.7</v>
      </c>
      <c r="N611" s="832">
        <v>15</v>
      </c>
      <c r="O611" s="836">
        <v>13</v>
      </c>
      <c r="P611" s="835">
        <v>10046.26</v>
      </c>
      <c r="Q611" s="837">
        <v>0.46666666666666667</v>
      </c>
      <c r="R611" s="832">
        <v>7</v>
      </c>
      <c r="S611" s="837">
        <v>0.46666666666666667</v>
      </c>
      <c r="T611" s="836">
        <v>6</v>
      </c>
      <c r="U611" s="838">
        <v>0.46153846153846156</v>
      </c>
    </row>
    <row r="612" spans="1:21" ht="14.4" customHeight="1" x14ac:dyDescent="0.3">
      <c r="A612" s="831">
        <v>12</v>
      </c>
      <c r="B612" s="832" t="s">
        <v>1204</v>
      </c>
      <c r="C612" s="832" t="s">
        <v>1210</v>
      </c>
      <c r="D612" s="833" t="s">
        <v>2733</v>
      </c>
      <c r="E612" s="834" t="s">
        <v>1230</v>
      </c>
      <c r="F612" s="832" t="s">
        <v>1205</v>
      </c>
      <c r="G612" s="832" t="s">
        <v>1389</v>
      </c>
      <c r="H612" s="832" t="s">
        <v>583</v>
      </c>
      <c r="I612" s="832" t="s">
        <v>1393</v>
      </c>
      <c r="J612" s="832" t="s">
        <v>1391</v>
      </c>
      <c r="K612" s="832" t="s">
        <v>1394</v>
      </c>
      <c r="L612" s="835">
        <v>717.59</v>
      </c>
      <c r="M612" s="835">
        <v>7893.49</v>
      </c>
      <c r="N612" s="832">
        <v>11</v>
      </c>
      <c r="O612" s="836">
        <v>11</v>
      </c>
      <c r="P612" s="835">
        <v>4305.54</v>
      </c>
      <c r="Q612" s="837">
        <v>0.54545454545454541</v>
      </c>
      <c r="R612" s="832">
        <v>6</v>
      </c>
      <c r="S612" s="837">
        <v>0.54545454545454541</v>
      </c>
      <c r="T612" s="836">
        <v>6</v>
      </c>
      <c r="U612" s="838">
        <v>0.54545454545454541</v>
      </c>
    </row>
    <row r="613" spans="1:21" ht="14.4" customHeight="1" x14ac:dyDescent="0.3">
      <c r="A613" s="831">
        <v>12</v>
      </c>
      <c r="B613" s="832" t="s">
        <v>1204</v>
      </c>
      <c r="C613" s="832" t="s">
        <v>1210</v>
      </c>
      <c r="D613" s="833" t="s">
        <v>2733</v>
      </c>
      <c r="E613" s="834" t="s">
        <v>1230</v>
      </c>
      <c r="F613" s="832" t="s">
        <v>1205</v>
      </c>
      <c r="G613" s="832" t="s">
        <v>1705</v>
      </c>
      <c r="H613" s="832" t="s">
        <v>583</v>
      </c>
      <c r="I613" s="832" t="s">
        <v>2173</v>
      </c>
      <c r="J613" s="832" t="s">
        <v>2174</v>
      </c>
      <c r="K613" s="832" t="s">
        <v>2175</v>
      </c>
      <c r="L613" s="835">
        <v>679.54</v>
      </c>
      <c r="M613" s="835">
        <v>679.54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12</v>
      </c>
      <c r="B614" s="832" t="s">
        <v>1204</v>
      </c>
      <c r="C614" s="832" t="s">
        <v>1210</v>
      </c>
      <c r="D614" s="833" t="s">
        <v>2733</v>
      </c>
      <c r="E614" s="834" t="s">
        <v>1230</v>
      </c>
      <c r="F614" s="832" t="s">
        <v>1205</v>
      </c>
      <c r="G614" s="832" t="s">
        <v>1705</v>
      </c>
      <c r="H614" s="832" t="s">
        <v>583</v>
      </c>
      <c r="I614" s="832" t="s">
        <v>2176</v>
      </c>
      <c r="J614" s="832" t="s">
        <v>2177</v>
      </c>
      <c r="K614" s="832" t="s">
        <v>2175</v>
      </c>
      <c r="L614" s="835">
        <v>679.54</v>
      </c>
      <c r="M614" s="835">
        <v>2038.62</v>
      </c>
      <c r="N614" s="832">
        <v>3</v>
      </c>
      <c r="O614" s="836">
        <v>2</v>
      </c>
      <c r="P614" s="835">
        <v>679.54</v>
      </c>
      <c r="Q614" s="837">
        <v>0.33333333333333331</v>
      </c>
      <c r="R614" s="832">
        <v>1</v>
      </c>
      <c r="S614" s="837">
        <v>0.33333333333333331</v>
      </c>
      <c r="T614" s="836">
        <v>0.5</v>
      </c>
      <c r="U614" s="838">
        <v>0.25</v>
      </c>
    </row>
    <row r="615" spans="1:21" ht="14.4" customHeight="1" x14ac:dyDescent="0.3">
      <c r="A615" s="831">
        <v>12</v>
      </c>
      <c r="B615" s="832" t="s">
        <v>1204</v>
      </c>
      <c r="C615" s="832" t="s">
        <v>1210</v>
      </c>
      <c r="D615" s="833" t="s">
        <v>2733</v>
      </c>
      <c r="E615" s="834" t="s">
        <v>1230</v>
      </c>
      <c r="F615" s="832" t="s">
        <v>1205</v>
      </c>
      <c r="G615" s="832" t="s">
        <v>1705</v>
      </c>
      <c r="H615" s="832" t="s">
        <v>621</v>
      </c>
      <c r="I615" s="832" t="s">
        <v>2178</v>
      </c>
      <c r="J615" s="832" t="s">
        <v>2179</v>
      </c>
      <c r="K615" s="832" t="s">
        <v>1449</v>
      </c>
      <c r="L615" s="835">
        <v>679.54</v>
      </c>
      <c r="M615" s="835">
        <v>679.54</v>
      </c>
      <c r="N615" s="832">
        <v>1</v>
      </c>
      <c r="O615" s="836">
        <v>0.5</v>
      </c>
      <c r="P615" s="835">
        <v>679.54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12</v>
      </c>
      <c r="B616" s="832" t="s">
        <v>1204</v>
      </c>
      <c r="C616" s="832" t="s">
        <v>1210</v>
      </c>
      <c r="D616" s="833" t="s">
        <v>2733</v>
      </c>
      <c r="E616" s="834" t="s">
        <v>1230</v>
      </c>
      <c r="F616" s="832" t="s">
        <v>1205</v>
      </c>
      <c r="G616" s="832" t="s">
        <v>1705</v>
      </c>
      <c r="H616" s="832" t="s">
        <v>583</v>
      </c>
      <c r="I616" s="832" t="s">
        <v>2180</v>
      </c>
      <c r="J616" s="832" t="s">
        <v>1710</v>
      </c>
      <c r="K616" s="832" t="s">
        <v>2156</v>
      </c>
      <c r="L616" s="835">
        <v>611.59</v>
      </c>
      <c r="M616" s="835">
        <v>611.59</v>
      </c>
      <c r="N616" s="832">
        <v>1</v>
      </c>
      <c r="O616" s="836">
        <v>1</v>
      </c>
      <c r="P616" s="835">
        <v>611.59</v>
      </c>
      <c r="Q616" s="837">
        <v>1</v>
      </c>
      <c r="R616" s="832">
        <v>1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12</v>
      </c>
      <c r="B617" s="832" t="s">
        <v>1204</v>
      </c>
      <c r="C617" s="832" t="s">
        <v>1210</v>
      </c>
      <c r="D617" s="833" t="s">
        <v>2733</v>
      </c>
      <c r="E617" s="834" t="s">
        <v>1230</v>
      </c>
      <c r="F617" s="832" t="s">
        <v>1205</v>
      </c>
      <c r="G617" s="832" t="s">
        <v>2181</v>
      </c>
      <c r="H617" s="832" t="s">
        <v>583</v>
      </c>
      <c r="I617" s="832" t="s">
        <v>2182</v>
      </c>
      <c r="J617" s="832" t="s">
        <v>2183</v>
      </c>
      <c r="K617" s="832" t="s">
        <v>2184</v>
      </c>
      <c r="L617" s="835">
        <v>50.64</v>
      </c>
      <c r="M617" s="835">
        <v>151.92000000000002</v>
      </c>
      <c r="N617" s="832">
        <v>3</v>
      </c>
      <c r="O617" s="836">
        <v>0.5</v>
      </c>
      <c r="P617" s="835">
        <v>151.92000000000002</v>
      </c>
      <c r="Q617" s="837">
        <v>1</v>
      </c>
      <c r="R617" s="832">
        <v>3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12</v>
      </c>
      <c r="B618" s="832" t="s">
        <v>1204</v>
      </c>
      <c r="C618" s="832" t="s">
        <v>1210</v>
      </c>
      <c r="D618" s="833" t="s">
        <v>2733</v>
      </c>
      <c r="E618" s="834" t="s">
        <v>1230</v>
      </c>
      <c r="F618" s="832" t="s">
        <v>1205</v>
      </c>
      <c r="G618" s="832" t="s">
        <v>1395</v>
      </c>
      <c r="H618" s="832" t="s">
        <v>583</v>
      </c>
      <c r="I618" s="832" t="s">
        <v>1396</v>
      </c>
      <c r="J618" s="832" t="s">
        <v>1397</v>
      </c>
      <c r="K618" s="832" t="s">
        <v>1398</v>
      </c>
      <c r="L618" s="835">
        <v>45.89</v>
      </c>
      <c r="M618" s="835">
        <v>229.45000000000002</v>
      </c>
      <c r="N618" s="832">
        <v>5</v>
      </c>
      <c r="O618" s="836">
        <v>1.5</v>
      </c>
      <c r="P618" s="835">
        <v>137.67000000000002</v>
      </c>
      <c r="Q618" s="837">
        <v>0.6</v>
      </c>
      <c r="R618" s="832">
        <v>3</v>
      </c>
      <c r="S618" s="837">
        <v>0.6</v>
      </c>
      <c r="T618" s="836">
        <v>0.5</v>
      </c>
      <c r="U618" s="838">
        <v>0.33333333333333331</v>
      </c>
    </row>
    <row r="619" spans="1:21" ht="14.4" customHeight="1" x14ac:dyDescent="0.3">
      <c r="A619" s="831">
        <v>12</v>
      </c>
      <c r="B619" s="832" t="s">
        <v>1204</v>
      </c>
      <c r="C619" s="832" t="s">
        <v>1210</v>
      </c>
      <c r="D619" s="833" t="s">
        <v>2733</v>
      </c>
      <c r="E619" s="834" t="s">
        <v>1230</v>
      </c>
      <c r="F619" s="832" t="s">
        <v>1205</v>
      </c>
      <c r="G619" s="832" t="s">
        <v>1395</v>
      </c>
      <c r="H619" s="832" t="s">
        <v>583</v>
      </c>
      <c r="I619" s="832" t="s">
        <v>1715</v>
      </c>
      <c r="J619" s="832" t="s">
        <v>1397</v>
      </c>
      <c r="K619" s="832" t="s">
        <v>1716</v>
      </c>
      <c r="L619" s="835">
        <v>91.78</v>
      </c>
      <c r="M619" s="835">
        <v>458.90000000000003</v>
      </c>
      <c r="N619" s="832">
        <v>5</v>
      </c>
      <c r="O619" s="836">
        <v>2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12</v>
      </c>
      <c r="B620" s="832" t="s">
        <v>1204</v>
      </c>
      <c r="C620" s="832" t="s">
        <v>1210</v>
      </c>
      <c r="D620" s="833" t="s">
        <v>2733</v>
      </c>
      <c r="E620" s="834" t="s">
        <v>1230</v>
      </c>
      <c r="F620" s="832" t="s">
        <v>1205</v>
      </c>
      <c r="G620" s="832" t="s">
        <v>2185</v>
      </c>
      <c r="H620" s="832" t="s">
        <v>583</v>
      </c>
      <c r="I620" s="832" t="s">
        <v>2186</v>
      </c>
      <c r="J620" s="832" t="s">
        <v>2187</v>
      </c>
      <c r="K620" s="832" t="s">
        <v>2188</v>
      </c>
      <c r="L620" s="835">
        <v>52.75</v>
      </c>
      <c r="M620" s="835">
        <v>52.75</v>
      </c>
      <c r="N620" s="832">
        <v>1</v>
      </c>
      <c r="O620" s="836">
        <v>0.5</v>
      </c>
      <c r="P620" s="835">
        <v>52.75</v>
      </c>
      <c r="Q620" s="837">
        <v>1</v>
      </c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12</v>
      </c>
      <c r="B621" s="832" t="s">
        <v>1204</v>
      </c>
      <c r="C621" s="832" t="s">
        <v>1210</v>
      </c>
      <c r="D621" s="833" t="s">
        <v>2733</v>
      </c>
      <c r="E621" s="834" t="s">
        <v>1230</v>
      </c>
      <c r="F621" s="832" t="s">
        <v>1205</v>
      </c>
      <c r="G621" s="832" t="s">
        <v>2189</v>
      </c>
      <c r="H621" s="832" t="s">
        <v>621</v>
      </c>
      <c r="I621" s="832" t="s">
        <v>2190</v>
      </c>
      <c r="J621" s="832" t="s">
        <v>2191</v>
      </c>
      <c r="K621" s="832" t="s">
        <v>2192</v>
      </c>
      <c r="L621" s="835">
        <v>118.65</v>
      </c>
      <c r="M621" s="835">
        <v>118.65</v>
      </c>
      <c r="N621" s="832">
        <v>1</v>
      </c>
      <c r="O621" s="836">
        <v>1</v>
      </c>
      <c r="P621" s="835">
        <v>118.65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12</v>
      </c>
      <c r="B622" s="832" t="s">
        <v>1204</v>
      </c>
      <c r="C622" s="832" t="s">
        <v>1210</v>
      </c>
      <c r="D622" s="833" t="s">
        <v>2733</v>
      </c>
      <c r="E622" s="834" t="s">
        <v>1230</v>
      </c>
      <c r="F622" s="832" t="s">
        <v>1205</v>
      </c>
      <c r="G622" s="832" t="s">
        <v>2193</v>
      </c>
      <c r="H622" s="832" t="s">
        <v>583</v>
      </c>
      <c r="I622" s="832" t="s">
        <v>2194</v>
      </c>
      <c r="J622" s="832" t="s">
        <v>2195</v>
      </c>
      <c r="K622" s="832" t="s">
        <v>2196</v>
      </c>
      <c r="L622" s="835">
        <v>2924.98</v>
      </c>
      <c r="M622" s="835">
        <v>2924.98</v>
      </c>
      <c r="N622" s="832">
        <v>1</v>
      </c>
      <c r="O622" s="836">
        <v>0.5</v>
      </c>
      <c r="P622" s="835">
        <v>2924.98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12</v>
      </c>
      <c r="B623" s="832" t="s">
        <v>1204</v>
      </c>
      <c r="C623" s="832" t="s">
        <v>1210</v>
      </c>
      <c r="D623" s="833" t="s">
        <v>2733</v>
      </c>
      <c r="E623" s="834" t="s">
        <v>1230</v>
      </c>
      <c r="F623" s="832" t="s">
        <v>1205</v>
      </c>
      <c r="G623" s="832" t="s">
        <v>1269</v>
      </c>
      <c r="H623" s="832" t="s">
        <v>621</v>
      </c>
      <c r="I623" s="832" t="s">
        <v>1290</v>
      </c>
      <c r="J623" s="832" t="s">
        <v>1271</v>
      </c>
      <c r="K623" s="832" t="s">
        <v>1291</v>
      </c>
      <c r="L623" s="835">
        <v>1847.49</v>
      </c>
      <c r="M623" s="835">
        <v>20322.39</v>
      </c>
      <c r="N623" s="832">
        <v>11</v>
      </c>
      <c r="O623" s="836">
        <v>2</v>
      </c>
      <c r="P623" s="835">
        <v>20322.39</v>
      </c>
      <c r="Q623" s="837">
        <v>1</v>
      </c>
      <c r="R623" s="832">
        <v>11</v>
      </c>
      <c r="S623" s="837">
        <v>1</v>
      </c>
      <c r="T623" s="836">
        <v>2</v>
      </c>
      <c r="U623" s="838">
        <v>1</v>
      </c>
    </row>
    <row r="624" spans="1:21" ht="14.4" customHeight="1" x14ac:dyDescent="0.3">
      <c r="A624" s="831">
        <v>12</v>
      </c>
      <c r="B624" s="832" t="s">
        <v>1204</v>
      </c>
      <c r="C624" s="832" t="s">
        <v>1210</v>
      </c>
      <c r="D624" s="833" t="s">
        <v>2733</v>
      </c>
      <c r="E624" s="834" t="s">
        <v>1230</v>
      </c>
      <c r="F624" s="832" t="s">
        <v>1205</v>
      </c>
      <c r="G624" s="832" t="s">
        <v>1612</v>
      </c>
      <c r="H624" s="832" t="s">
        <v>583</v>
      </c>
      <c r="I624" s="832" t="s">
        <v>2197</v>
      </c>
      <c r="J624" s="832" t="s">
        <v>1614</v>
      </c>
      <c r="K624" s="832" t="s">
        <v>2198</v>
      </c>
      <c r="L624" s="835">
        <v>0</v>
      </c>
      <c r="M624" s="835">
        <v>0</v>
      </c>
      <c r="N624" s="832">
        <v>2</v>
      </c>
      <c r="O624" s="836">
        <v>1</v>
      </c>
      <c r="P624" s="835">
        <v>0</v>
      </c>
      <c r="Q624" s="837"/>
      <c r="R624" s="832">
        <v>2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12</v>
      </c>
      <c r="B625" s="832" t="s">
        <v>1204</v>
      </c>
      <c r="C625" s="832" t="s">
        <v>1210</v>
      </c>
      <c r="D625" s="833" t="s">
        <v>2733</v>
      </c>
      <c r="E625" s="834" t="s">
        <v>1230</v>
      </c>
      <c r="F625" s="832" t="s">
        <v>1205</v>
      </c>
      <c r="G625" s="832" t="s">
        <v>1411</v>
      </c>
      <c r="H625" s="832" t="s">
        <v>583</v>
      </c>
      <c r="I625" s="832" t="s">
        <v>2199</v>
      </c>
      <c r="J625" s="832" t="s">
        <v>2200</v>
      </c>
      <c r="K625" s="832" t="s">
        <v>2201</v>
      </c>
      <c r="L625" s="835">
        <v>35.25</v>
      </c>
      <c r="M625" s="835">
        <v>70.5</v>
      </c>
      <c r="N625" s="832">
        <v>2</v>
      </c>
      <c r="O625" s="836">
        <v>0.5</v>
      </c>
      <c r="P625" s="835">
        <v>70.5</v>
      </c>
      <c r="Q625" s="837">
        <v>1</v>
      </c>
      <c r="R625" s="832">
        <v>2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12</v>
      </c>
      <c r="B626" s="832" t="s">
        <v>1204</v>
      </c>
      <c r="C626" s="832" t="s">
        <v>1210</v>
      </c>
      <c r="D626" s="833" t="s">
        <v>2733</v>
      </c>
      <c r="E626" s="834" t="s">
        <v>1230</v>
      </c>
      <c r="F626" s="832" t="s">
        <v>1205</v>
      </c>
      <c r="G626" s="832" t="s">
        <v>1292</v>
      </c>
      <c r="H626" s="832" t="s">
        <v>583</v>
      </c>
      <c r="I626" s="832" t="s">
        <v>1293</v>
      </c>
      <c r="J626" s="832" t="s">
        <v>1294</v>
      </c>
      <c r="K626" s="832" t="s">
        <v>1295</v>
      </c>
      <c r="L626" s="835">
        <v>174.59</v>
      </c>
      <c r="M626" s="835">
        <v>2968.03</v>
      </c>
      <c r="N626" s="832">
        <v>17</v>
      </c>
      <c r="O626" s="836">
        <v>6.5</v>
      </c>
      <c r="P626" s="835">
        <v>1047.54</v>
      </c>
      <c r="Q626" s="837">
        <v>0.3529411764705882</v>
      </c>
      <c r="R626" s="832">
        <v>6</v>
      </c>
      <c r="S626" s="837">
        <v>0.35294117647058826</v>
      </c>
      <c r="T626" s="836">
        <v>3</v>
      </c>
      <c r="U626" s="838">
        <v>0.46153846153846156</v>
      </c>
    </row>
    <row r="627" spans="1:21" ht="14.4" customHeight="1" x14ac:dyDescent="0.3">
      <c r="A627" s="831">
        <v>12</v>
      </c>
      <c r="B627" s="832" t="s">
        <v>1204</v>
      </c>
      <c r="C627" s="832" t="s">
        <v>1210</v>
      </c>
      <c r="D627" s="833" t="s">
        <v>2733</v>
      </c>
      <c r="E627" s="834" t="s">
        <v>1230</v>
      </c>
      <c r="F627" s="832" t="s">
        <v>1205</v>
      </c>
      <c r="G627" s="832" t="s">
        <v>1324</v>
      </c>
      <c r="H627" s="832" t="s">
        <v>583</v>
      </c>
      <c r="I627" s="832" t="s">
        <v>1325</v>
      </c>
      <c r="J627" s="832" t="s">
        <v>1326</v>
      </c>
      <c r="K627" s="832" t="s">
        <v>1327</v>
      </c>
      <c r="L627" s="835">
        <v>78.33</v>
      </c>
      <c r="M627" s="835">
        <v>1018.2900000000001</v>
      </c>
      <c r="N627" s="832">
        <v>13</v>
      </c>
      <c r="O627" s="836">
        <v>3</v>
      </c>
      <c r="P627" s="835">
        <v>469.98</v>
      </c>
      <c r="Q627" s="837">
        <v>0.46153846153846151</v>
      </c>
      <c r="R627" s="832">
        <v>6</v>
      </c>
      <c r="S627" s="837">
        <v>0.46153846153846156</v>
      </c>
      <c r="T627" s="836">
        <v>1</v>
      </c>
      <c r="U627" s="838">
        <v>0.33333333333333331</v>
      </c>
    </row>
    <row r="628" spans="1:21" ht="14.4" customHeight="1" x14ac:dyDescent="0.3">
      <c r="A628" s="831">
        <v>12</v>
      </c>
      <c r="B628" s="832" t="s">
        <v>1204</v>
      </c>
      <c r="C628" s="832" t="s">
        <v>1210</v>
      </c>
      <c r="D628" s="833" t="s">
        <v>2733</v>
      </c>
      <c r="E628" s="834" t="s">
        <v>1230</v>
      </c>
      <c r="F628" s="832" t="s">
        <v>1205</v>
      </c>
      <c r="G628" s="832" t="s">
        <v>1300</v>
      </c>
      <c r="H628" s="832" t="s">
        <v>583</v>
      </c>
      <c r="I628" s="832" t="s">
        <v>1301</v>
      </c>
      <c r="J628" s="832" t="s">
        <v>735</v>
      </c>
      <c r="K628" s="832" t="s">
        <v>1302</v>
      </c>
      <c r="L628" s="835">
        <v>103.67</v>
      </c>
      <c r="M628" s="835">
        <v>103.67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12</v>
      </c>
      <c r="B629" s="832" t="s">
        <v>1204</v>
      </c>
      <c r="C629" s="832" t="s">
        <v>1210</v>
      </c>
      <c r="D629" s="833" t="s">
        <v>2733</v>
      </c>
      <c r="E629" s="834" t="s">
        <v>1230</v>
      </c>
      <c r="F629" s="832" t="s">
        <v>1205</v>
      </c>
      <c r="G629" s="832" t="s">
        <v>1300</v>
      </c>
      <c r="H629" s="832" t="s">
        <v>583</v>
      </c>
      <c r="I629" s="832" t="s">
        <v>2202</v>
      </c>
      <c r="J629" s="832" t="s">
        <v>2203</v>
      </c>
      <c r="K629" s="832" t="s">
        <v>2204</v>
      </c>
      <c r="L629" s="835">
        <v>64.5</v>
      </c>
      <c r="M629" s="835">
        <v>193.5</v>
      </c>
      <c r="N629" s="832">
        <v>3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12</v>
      </c>
      <c r="B630" s="832" t="s">
        <v>1204</v>
      </c>
      <c r="C630" s="832" t="s">
        <v>1210</v>
      </c>
      <c r="D630" s="833" t="s">
        <v>2733</v>
      </c>
      <c r="E630" s="834" t="s">
        <v>1230</v>
      </c>
      <c r="F630" s="832" t="s">
        <v>1205</v>
      </c>
      <c r="G630" s="832" t="s">
        <v>1744</v>
      </c>
      <c r="H630" s="832" t="s">
        <v>583</v>
      </c>
      <c r="I630" s="832" t="s">
        <v>1745</v>
      </c>
      <c r="J630" s="832" t="s">
        <v>1746</v>
      </c>
      <c r="K630" s="832" t="s">
        <v>1747</v>
      </c>
      <c r="L630" s="835">
        <v>59.92</v>
      </c>
      <c r="M630" s="835">
        <v>1498</v>
      </c>
      <c r="N630" s="832">
        <v>25</v>
      </c>
      <c r="O630" s="836">
        <v>5.5</v>
      </c>
      <c r="P630" s="835">
        <v>1138.48</v>
      </c>
      <c r="Q630" s="837">
        <v>0.76</v>
      </c>
      <c r="R630" s="832">
        <v>19</v>
      </c>
      <c r="S630" s="837">
        <v>0.76</v>
      </c>
      <c r="T630" s="836">
        <v>4.5</v>
      </c>
      <c r="U630" s="838">
        <v>0.81818181818181823</v>
      </c>
    </row>
    <row r="631" spans="1:21" ht="14.4" customHeight="1" x14ac:dyDescent="0.3">
      <c r="A631" s="831">
        <v>12</v>
      </c>
      <c r="B631" s="832" t="s">
        <v>1204</v>
      </c>
      <c r="C631" s="832" t="s">
        <v>1210</v>
      </c>
      <c r="D631" s="833" t="s">
        <v>2733</v>
      </c>
      <c r="E631" s="834" t="s">
        <v>1230</v>
      </c>
      <c r="F631" s="832" t="s">
        <v>1205</v>
      </c>
      <c r="G631" s="832" t="s">
        <v>1744</v>
      </c>
      <c r="H631" s="832" t="s">
        <v>583</v>
      </c>
      <c r="I631" s="832" t="s">
        <v>2205</v>
      </c>
      <c r="J631" s="832" t="s">
        <v>2206</v>
      </c>
      <c r="K631" s="832" t="s">
        <v>2207</v>
      </c>
      <c r="L631" s="835">
        <v>119.84</v>
      </c>
      <c r="M631" s="835">
        <v>239.68</v>
      </c>
      <c r="N631" s="832">
        <v>2</v>
      </c>
      <c r="O631" s="836">
        <v>0.5</v>
      </c>
      <c r="P631" s="835">
        <v>239.68</v>
      </c>
      <c r="Q631" s="837">
        <v>1</v>
      </c>
      <c r="R631" s="832">
        <v>2</v>
      </c>
      <c r="S631" s="837">
        <v>1</v>
      </c>
      <c r="T631" s="836">
        <v>0.5</v>
      </c>
      <c r="U631" s="838">
        <v>1</v>
      </c>
    </row>
    <row r="632" spans="1:21" ht="14.4" customHeight="1" x14ac:dyDescent="0.3">
      <c r="A632" s="831">
        <v>12</v>
      </c>
      <c r="B632" s="832" t="s">
        <v>1204</v>
      </c>
      <c r="C632" s="832" t="s">
        <v>1210</v>
      </c>
      <c r="D632" s="833" t="s">
        <v>2733</v>
      </c>
      <c r="E632" s="834" t="s">
        <v>1230</v>
      </c>
      <c r="F632" s="832" t="s">
        <v>1205</v>
      </c>
      <c r="G632" s="832" t="s">
        <v>1748</v>
      </c>
      <c r="H632" s="832" t="s">
        <v>583</v>
      </c>
      <c r="I632" s="832" t="s">
        <v>2208</v>
      </c>
      <c r="J632" s="832" t="s">
        <v>2209</v>
      </c>
      <c r="K632" s="832" t="s">
        <v>1751</v>
      </c>
      <c r="L632" s="835">
        <v>173.31</v>
      </c>
      <c r="M632" s="835">
        <v>346.62</v>
      </c>
      <c r="N632" s="832">
        <v>2</v>
      </c>
      <c r="O632" s="836">
        <v>0.5</v>
      </c>
      <c r="P632" s="835">
        <v>346.62</v>
      </c>
      <c r="Q632" s="837">
        <v>1</v>
      </c>
      <c r="R632" s="832">
        <v>2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12</v>
      </c>
      <c r="B633" s="832" t="s">
        <v>1204</v>
      </c>
      <c r="C633" s="832" t="s">
        <v>1210</v>
      </c>
      <c r="D633" s="833" t="s">
        <v>2733</v>
      </c>
      <c r="E633" s="834" t="s">
        <v>1230</v>
      </c>
      <c r="F633" s="832" t="s">
        <v>1205</v>
      </c>
      <c r="G633" s="832" t="s">
        <v>1276</v>
      </c>
      <c r="H633" s="832" t="s">
        <v>583</v>
      </c>
      <c r="I633" s="832" t="s">
        <v>1277</v>
      </c>
      <c r="J633" s="832" t="s">
        <v>617</v>
      </c>
      <c r="K633" s="832" t="s">
        <v>1278</v>
      </c>
      <c r="L633" s="835">
        <v>108.44</v>
      </c>
      <c r="M633" s="835">
        <v>325.32</v>
      </c>
      <c r="N633" s="832">
        <v>3</v>
      </c>
      <c r="O633" s="836">
        <v>2</v>
      </c>
      <c r="P633" s="835">
        <v>325.32</v>
      </c>
      <c r="Q633" s="837">
        <v>1</v>
      </c>
      <c r="R633" s="832">
        <v>3</v>
      </c>
      <c r="S633" s="837">
        <v>1</v>
      </c>
      <c r="T633" s="836">
        <v>2</v>
      </c>
      <c r="U633" s="838">
        <v>1</v>
      </c>
    </row>
    <row r="634" spans="1:21" ht="14.4" customHeight="1" x14ac:dyDescent="0.3">
      <c r="A634" s="831">
        <v>12</v>
      </c>
      <c r="B634" s="832" t="s">
        <v>1204</v>
      </c>
      <c r="C634" s="832" t="s">
        <v>1210</v>
      </c>
      <c r="D634" s="833" t="s">
        <v>2733</v>
      </c>
      <c r="E634" s="834" t="s">
        <v>1230</v>
      </c>
      <c r="F634" s="832" t="s">
        <v>1205</v>
      </c>
      <c r="G634" s="832" t="s">
        <v>1276</v>
      </c>
      <c r="H634" s="832" t="s">
        <v>583</v>
      </c>
      <c r="I634" s="832" t="s">
        <v>1277</v>
      </c>
      <c r="J634" s="832" t="s">
        <v>617</v>
      </c>
      <c r="K634" s="832" t="s">
        <v>1278</v>
      </c>
      <c r="L634" s="835">
        <v>127.91</v>
      </c>
      <c r="M634" s="835">
        <v>511.64</v>
      </c>
      <c r="N634" s="832">
        <v>4</v>
      </c>
      <c r="O634" s="836">
        <v>2</v>
      </c>
      <c r="P634" s="835">
        <v>383.73</v>
      </c>
      <c r="Q634" s="837">
        <v>0.75000000000000011</v>
      </c>
      <c r="R634" s="832">
        <v>3</v>
      </c>
      <c r="S634" s="837">
        <v>0.75</v>
      </c>
      <c r="T634" s="836">
        <v>1</v>
      </c>
      <c r="U634" s="838">
        <v>0.5</v>
      </c>
    </row>
    <row r="635" spans="1:21" ht="14.4" customHeight="1" x14ac:dyDescent="0.3">
      <c r="A635" s="831">
        <v>12</v>
      </c>
      <c r="B635" s="832" t="s">
        <v>1204</v>
      </c>
      <c r="C635" s="832" t="s">
        <v>1210</v>
      </c>
      <c r="D635" s="833" t="s">
        <v>2733</v>
      </c>
      <c r="E635" s="834" t="s">
        <v>1230</v>
      </c>
      <c r="F635" s="832" t="s">
        <v>1205</v>
      </c>
      <c r="G635" s="832" t="s">
        <v>2210</v>
      </c>
      <c r="H635" s="832" t="s">
        <v>583</v>
      </c>
      <c r="I635" s="832" t="s">
        <v>2211</v>
      </c>
      <c r="J635" s="832" t="s">
        <v>758</v>
      </c>
      <c r="K635" s="832" t="s">
        <v>759</v>
      </c>
      <c r="L635" s="835">
        <v>79.099999999999994</v>
      </c>
      <c r="M635" s="835">
        <v>158.19999999999999</v>
      </c>
      <c r="N635" s="832">
        <v>2</v>
      </c>
      <c r="O635" s="836">
        <v>2</v>
      </c>
      <c r="P635" s="835">
        <v>79.099999999999994</v>
      </c>
      <c r="Q635" s="837">
        <v>0.5</v>
      </c>
      <c r="R635" s="832">
        <v>1</v>
      </c>
      <c r="S635" s="837">
        <v>0.5</v>
      </c>
      <c r="T635" s="836">
        <v>1</v>
      </c>
      <c r="U635" s="838">
        <v>0.5</v>
      </c>
    </row>
    <row r="636" spans="1:21" ht="14.4" customHeight="1" x14ac:dyDescent="0.3">
      <c r="A636" s="831">
        <v>12</v>
      </c>
      <c r="B636" s="832" t="s">
        <v>1204</v>
      </c>
      <c r="C636" s="832" t="s">
        <v>1210</v>
      </c>
      <c r="D636" s="833" t="s">
        <v>2733</v>
      </c>
      <c r="E636" s="834" t="s">
        <v>1230</v>
      </c>
      <c r="F636" s="832" t="s">
        <v>1205</v>
      </c>
      <c r="G636" s="832" t="s">
        <v>2212</v>
      </c>
      <c r="H636" s="832" t="s">
        <v>583</v>
      </c>
      <c r="I636" s="832" t="s">
        <v>2213</v>
      </c>
      <c r="J636" s="832" t="s">
        <v>2214</v>
      </c>
      <c r="K636" s="832" t="s">
        <v>2215</v>
      </c>
      <c r="L636" s="835">
        <v>87.67</v>
      </c>
      <c r="M636" s="835">
        <v>87.67</v>
      </c>
      <c r="N636" s="832">
        <v>1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12</v>
      </c>
      <c r="B637" s="832" t="s">
        <v>1204</v>
      </c>
      <c r="C637" s="832" t="s">
        <v>1210</v>
      </c>
      <c r="D637" s="833" t="s">
        <v>2733</v>
      </c>
      <c r="E637" s="834" t="s">
        <v>1230</v>
      </c>
      <c r="F637" s="832" t="s">
        <v>1205</v>
      </c>
      <c r="G637" s="832" t="s">
        <v>1330</v>
      </c>
      <c r="H637" s="832" t="s">
        <v>583</v>
      </c>
      <c r="I637" s="832" t="s">
        <v>1331</v>
      </c>
      <c r="J637" s="832" t="s">
        <v>1332</v>
      </c>
      <c r="K637" s="832" t="s">
        <v>1333</v>
      </c>
      <c r="L637" s="835">
        <v>432.12</v>
      </c>
      <c r="M637" s="835">
        <v>6913.9200000000019</v>
      </c>
      <c r="N637" s="832">
        <v>16</v>
      </c>
      <c r="O637" s="836">
        <v>3.5</v>
      </c>
      <c r="P637" s="835">
        <v>5617.5600000000013</v>
      </c>
      <c r="Q637" s="837">
        <v>0.8125</v>
      </c>
      <c r="R637" s="832">
        <v>13</v>
      </c>
      <c r="S637" s="837">
        <v>0.8125</v>
      </c>
      <c r="T637" s="836">
        <v>3</v>
      </c>
      <c r="U637" s="838">
        <v>0.8571428571428571</v>
      </c>
    </row>
    <row r="638" spans="1:21" ht="14.4" customHeight="1" x14ac:dyDescent="0.3">
      <c r="A638" s="831">
        <v>12</v>
      </c>
      <c r="B638" s="832" t="s">
        <v>1204</v>
      </c>
      <c r="C638" s="832" t="s">
        <v>1210</v>
      </c>
      <c r="D638" s="833" t="s">
        <v>2733</v>
      </c>
      <c r="E638" s="834" t="s">
        <v>1230</v>
      </c>
      <c r="F638" s="832" t="s">
        <v>1205</v>
      </c>
      <c r="G638" s="832" t="s">
        <v>1330</v>
      </c>
      <c r="H638" s="832" t="s">
        <v>583</v>
      </c>
      <c r="I638" s="832" t="s">
        <v>1886</v>
      </c>
      <c r="J638" s="832" t="s">
        <v>1429</v>
      </c>
      <c r="K638" s="832" t="s">
        <v>1618</v>
      </c>
      <c r="L638" s="835">
        <v>89.88</v>
      </c>
      <c r="M638" s="835">
        <v>629.16</v>
      </c>
      <c r="N638" s="832">
        <v>7</v>
      </c>
      <c r="O638" s="836">
        <v>2</v>
      </c>
      <c r="P638" s="835">
        <v>629.16</v>
      </c>
      <c r="Q638" s="837">
        <v>1</v>
      </c>
      <c r="R638" s="832">
        <v>7</v>
      </c>
      <c r="S638" s="837">
        <v>1</v>
      </c>
      <c r="T638" s="836">
        <v>2</v>
      </c>
      <c r="U638" s="838">
        <v>1</v>
      </c>
    </row>
    <row r="639" spans="1:21" ht="14.4" customHeight="1" x14ac:dyDescent="0.3">
      <c r="A639" s="831">
        <v>12</v>
      </c>
      <c r="B639" s="832" t="s">
        <v>1204</v>
      </c>
      <c r="C639" s="832" t="s">
        <v>1210</v>
      </c>
      <c r="D639" s="833" t="s">
        <v>2733</v>
      </c>
      <c r="E639" s="834" t="s">
        <v>1230</v>
      </c>
      <c r="F639" s="832" t="s">
        <v>1205</v>
      </c>
      <c r="G639" s="832" t="s">
        <v>1330</v>
      </c>
      <c r="H639" s="832" t="s">
        <v>583</v>
      </c>
      <c r="I639" s="832" t="s">
        <v>1425</v>
      </c>
      <c r="J639" s="832" t="s">
        <v>1332</v>
      </c>
      <c r="K639" s="832" t="s">
        <v>1333</v>
      </c>
      <c r="L639" s="835">
        <v>432.12</v>
      </c>
      <c r="M639" s="835">
        <v>2592.7200000000003</v>
      </c>
      <c r="N639" s="832">
        <v>6</v>
      </c>
      <c r="O639" s="836">
        <v>1.5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12</v>
      </c>
      <c r="B640" s="832" t="s">
        <v>1204</v>
      </c>
      <c r="C640" s="832" t="s">
        <v>1210</v>
      </c>
      <c r="D640" s="833" t="s">
        <v>2733</v>
      </c>
      <c r="E640" s="834" t="s">
        <v>1230</v>
      </c>
      <c r="F640" s="832" t="s">
        <v>1205</v>
      </c>
      <c r="G640" s="832" t="s">
        <v>1330</v>
      </c>
      <c r="H640" s="832" t="s">
        <v>583</v>
      </c>
      <c r="I640" s="832" t="s">
        <v>1426</v>
      </c>
      <c r="J640" s="832" t="s">
        <v>1332</v>
      </c>
      <c r="K640" s="832" t="s">
        <v>1427</v>
      </c>
      <c r="L640" s="835">
        <v>648.16999999999996</v>
      </c>
      <c r="M640" s="835">
        <v>5833.5299999999988</v>
      </c>
      <c r="N640" s="832">
        <v>9</v>
      </c>
      <c r="O640" s="836">
        <v>2</v>
      </c>
      <c r="P640" s="835">
        <v>3889.0199999999995</v>
      </c>
      <c r="Q640" s="837">
        <v>0.66666666666666674</v>
      </c>
      <c r="R640" s="832">
        <v>6</v>
      </c>
      <c r="S640" s="837">
        <v>0.66666666666666663</v>
      </c>
      <c r="T640" s="836">
        <v>1</v>
      </c>
      <c r="U640" s="838">
        <v>0.5</v>
      </c>
    </row>
    <row r="641" spans="1:21" ht="14.4" customHeight="1" x14ac:dyDescent="0.3">
      <c r="A641" s="831">
        <v>12</v>
      </c>
      <c r="B641" s="832" t="s">
        <v>1204</v>
      </c>
      <c r="C641" s="832" t="s">
        <v>1210</v>
      </c>
      <c r="D641" s="833" t="s">
        <v>2733</v>
      </c>
      <c r="E641" s="834" t="s">
        <v>1230</v>
      </c>
      <c r="F641" s="832" t="s">
        <v>1205</v>
      </c>
      <c r="G641" s="832" t="s">
        <v>2216</v>
      </c>
      <c r="H641" s="832" t="s">
        <v>583</v>
      </c>
      <c r="I641" s="832" t="s">
        <v>2217</v>
      </c>
      <c r="J641" s="832" t="s">
        <v>2218</v>
      </c>
      <c r="K641" s="832" t="s">
        <v>2219</v>
      </c>
      <c r="L641" s="835">
        <v>147.43</v>
      </c>
      <c r="M641" s="835">
        <v>147.43</v>
      </c>
      <c r="N641" s="832">
        <v>1</v>
      </c>
      <c r="O641" s="836">
        <v>1</v>
      </c>
      <c r="P641" s="835">
        <v>147.43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12</v>
      </c>
      <c r="B642" s="832" t="s">
        <v>1204</v>
      </c>
      <c r="C642" s="832" t="s">
        <v>1210</v>
      </c>
      <c r="D642" s="833" t="s">
        <v>2733</v>
      </c>
      <c r="E642" s="834" t="s">
        <v>1230</v>
      </c>
      <c r="F642" s="832" t="s">
        <v>1205</v>
      </c>
      <c r="G642" s="832" t="s">
        <v>1279</v>
      </c>
      <c r="H642" s="832" t="s">
        <v>583</v>
      </c>
      <c r="I642" s="832" t="s">
        <v>1280</v>
      </c>
      <c r="J642" s="832" t="s">
        <v>1281</v>
      </c>
      <c r="K642" s="832" t="s">
        <v>1282</v>
      </c>
      <c r="L642" s="835">
        <v>308.69</v>
      </c>
      <c r="M642" s="835">
        <v>1543.45</v>
      </c>
      <c r="N642" s="832">
        <v>5</v>
      </c>
      <c r="O642" s="836">
        <v>1.5</v>
      </c>
      <c r="P642" s="835">
        <v>308.69</v>
      </c>
      <c r="Q642" s="837">
        <v>0.19999999999999998</v>
      </c>
      <c r="R642" s="832">
        <v>1</v>
      </c>
      <c r="S642" s="837">
        <v>0.2</v>
      </c>
      <c r="T642" s="836">
        <v>0.5</v>
      </c>
      <c r="U642" s="838">
        <v>0.33333333333333331</v>
      </c>
    </row>
    <row r="643" spans="1:21" ht="14.4" customHeight="1" x14ac:dyDescent="0.3">
      <c r="A643" s="831">
        <v>12</v>
      </c>
      <c r="B643" s="832" t="s">
        <v>1204</v>
      </c>
      <c r="C643" s="832" t="s">
        <v>1210</v>
      </c>
      <c r="D643" s="833" t="s">
        <v>2733</v>
      </c>
      <c r="E643" s="834" t="s">
        <v>1230</v>
      </c>
      <c r="F643" s="832" t="s">
        <v>1205</v>
      </c>
      <c r="G643" s="832" t="s">
        <v>1433</v>
      </c>
      <c r="H643" s="832" t="s">
        <v>583</v>
      </c>
      <c r="I643" s="832" t="s">
        <v>1434</v>
      </c>
      <c r="J643" s="832" t="s">
        <v>1435</v>
      </c>
      <c r="K643" s="832" t="s">
        <v>1436</v>
      </c>
      <c r="L643" s="835">
        <v>0</v>
      </c>
      <c r="M643" s="835">
        <v>0</v>
      </c>
      <c r="N643" s="832">
        <v>14</v>
      </c>
      <c r="O643" s="836">
        <v>8</v>
      </c>
      <c r="P643" s="835">
        <v>0</v>
      </c>
      <c r="Q643" s="837"/>
      <c r="R643" s="832">
        <v>11</v>
      </c>
      <c r="S643" s="837">
        <v>0.7857142857142857</v>
      </c>
      <c r="T643" s="836">
        <v>6</v>
      </c>
      <c r="U643" s="838">
        <v>0.75</v>
      </c>
    </row>
    <row r="644" spans="1:21" ht="14.4" customHeight="1" x14ac:dyDescent="0.3">
      <c r="A644" s="831">
        <v>12</v>
      </c>
      <c r="B644" s="832" t="s">
        <v>1204</v>
      </c>
      <c r="C644" s="832" t="s">
        <v>1210</v>
      </c>
      <c r="D644" s="833" t="s">
        <v>2733</v>
      </c>
      <c r="E644" s="834" t="s">
        <v>1230</v>
      </c>
      <c r="F644" s="832" t="s">
        <v>1205</v>
      </c>
      <c r="G644" s="832" t="s">
        <v>1433</v>
      </c>
      <c r="H644" s="832" t="s">
        <v>583</v>
      </c>
      <c r="I644" s="832" t="s">
        <v>2220</v>
      </c>
      <c r="J644" s="832" t="s">
        <v>2221</v>
      </c>
      <c r="K644" s="832" t="s">
        <v>2222</v>
      </c>
      <c r="L644" s="835">
        <v>0</v>
      </c>
      <c r="M644" s="835">
        <v>0</v>
      </c>
      <c r="N644" s="832">
        <v>1</v>
      </c>
      <c r="O644" s="836">
        <v>0.5</v>
      </c>
      <c r="P644" s="835"/>
      <c r="Q644" s="837"/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12</v>
      </c>
      <c r="B645" s="832" t="s">
        <v>1204</v>
      </c>
      <c r="C645" s="832" t="s">
        <v>1210</v>
      </c>
      <c r="D645" s="833" t="s">
        <v>2733</v>
      </c>
      <c r="E645" s="834" t="s">
        <v>1230</v>
      </c>
      <c r="F645" s="832" t="s">
        <v>1205</v>
      </c>
      <c r="G645" s="832" t="s">
        <v>1446</v>
      </c>
      <c r="H645" s="832" t="s">
        <v>583</v>
      </c>
      <c r="I645" s="832" t="s">
        <v>1447</v>
      </c>
      <c r="J645" s="832" t="s">
        <v>1448</v>
      </c>
      <c r="K645" s="832" t="s">
        <v>1449</v>
      </c>
      <c r="L645" s="835">
        <v>1543.27</v>
      </c>
      <c r="M645" s="835">
        <v>4629.8099999999995</v>
      </c>
      <c r="N645" s="832">
        <v>3</v>
      </c>
      <c r="O645" s="836">
        <v>2.5</v>
      </c>
      <c r="P645" s="835">
        <v>3086.54</v>
      </c>
      <c r="Q645" s="837">
        <v>0.66666666666666674</v>
      </c>
      <c r="R645" s="832">
        <v>2</v>
      </c>
      <c r="S645" s="837">
        <v>0.66666666666666663</v>
      </c>
      <c r="T645" s="836">
        <v>1.5</v>
      </c>
      <c r="U645" s="838">
        <v>0.6</v>
      </c>
    </row>
    <row r="646" spans="1:21" ht="14.4" customHeight="1" x14ac:dyDescent="0.3">
      <c r="A646" s="831">
        <v>12</v>
      </c>
      <c r="B646" s="832" t="s">
        <v>1204</v>
      </c>
      <c r="C646" s="832" t="s">
        <v>1210</v>
      </c>
      <c r="D646" s="833" t="s">
        <v>2733</v>
      </c>
      <c r="E646" s="834" t="s">
        <v>1230</v>
      </c>
      <c r="F646" s="832" t="s">
        <v>1205</v>
      </c>
      <c r="G646" s="832" t="s">
        <v>1446</v>
      </c>
      <c r="H646" s="832" t="s">
        <v>583</v>
      </c>
      <c r="I646" s="832" t="s">
        <v>1450</v>
      </c>
      <c r="J646" s="832" t="s">
        <v>1448</v>
      </c>
      <c r="K646" s="832" t="s">
        <v>1451</v>
      </c>
      <c r="L646" s="835">
        <v>3086.53</v>
      </c>
      <c r="M646" s="835">
        <v>40124.89</v>
      </c>
      <c r="N646" s="832">
        <v>13</v>
      </c>
      <c r="O646" s="836">
        <v>9.5</v>
      </c>
      <c r="P646" s="835">
        <v>18519.18</v>
      </c>
      <c r="Q646" s="837">
        <v>0.46153846153846156</v>
      </c>
      <c r="R646" s="832">
        <v>6</v>
      </c>
      <c r="S646" s="837">
        <v>0.46153846153846156</v>
      </c>
      <c r="T646" s="836">
        <v>4.5</v>
      </c>
      <c r="U646" s="838">
        <v>0.47368421052631576</v>
      </c>
    </row>
    <row r="647" spans="1:21" ht="14.4" customHeight="1" x14ac:dyDescent="0.3">
      <c r="A647" s="831">
        <v>12</v>
      </c>
      <c r="B647" s="832" t="s">
        <v>1204</v>
      </c>
      <c r="C647" s="832" t="s">
        <v>1210</v>
      </c>
      <c r="D647" s="833" t="s">
        <v>2733</v>
      </c>
      <c r="E647" s="834" t="s">
        <v>1230</v>
      </c>
      <c r="F647" s="832" t="s">
        <v>1205</v>
      </c>
      <c r="G647" s="832" t="s">
        <v>1255</v>
      </c>
      <c r="H647" s="832" t="s">
        <v>583</v>
      </c>
      <c r="I647" s="832" t="s">
        <v>1256</v>
      </c>
      <c r="J647" s="832" t="s">
        <v>1257</v>
      </c>
      <c r="K647" s="832" t="s">
        <v>1258</v>
      </c>
      <c r="L647" s="835">
        <v>42.54</v>
      </c>
      <c r="M647" s="835">
        <v>212.7</v>
      </c>
      <c r="N647" s="832">
        <v>5</v>
      </c>
      <c r="O647" s="836">
        <v>3</v>
      </c>
      <c r="P647" s="835">
        <v>85.08</v>
      </c>
      <c r="Q647" s="837">
        <v>0.4</v>
      </c>
      <c r="R647" s="832">
        <v>2</v>
      </c>
      <c r="S647" s="837">
        <v>0.4</v>
      </c>
      <c r="T647" s="836">
        <v>1</v>
      </c>
      <c r="U647" s="838">
        <v>0.33333333333333331</v>
      </c>
    </row>
    <row r="648" spans="1:21" ht="14.4" customHeight="1" x14ac:dyDescent="0.3">
      <c r="A648" s="831">
        <v>12</v>
      </c>
      <c r="B648" s="832" t="s">
        <v>1204</v>
      </c>
      <c r="C648" s="832" t="s">
        <v>1210</v>
      </c>
      <c r="D648" s="833" t="s">
        <v>2733</v>
      </c>
      <c r="E648" s="834" t="s">
        <v>1230</v>
      </c>
      <c r="F648" s="832" t="s">
        <v>1205</v>
      </c>
      <c r="G648" s="832" t="s">
        <v>1255</v>
      </c>
      <c r="H648" s="832" t="s">
        <v>583</v>
      </c>
      <c r="I648" s="832" t="s">
        <v>2223</v>
      </c>
      <c r="J648" s="832" t="s">
        <v>1257</v>
      </c>
      <c r="K648" s="832" t="s">
        <v>2224</v>
      </c>
      <c r="L648" s="835">
        <v>24.05</v>
      </c>
      <c r="M648" s="835">
        <v>24.05</v>
      </c>
      <c r="N648" s="832">
        <v>1</v>
      </c>
      <c r="O648" s="836">
        <v>1</v>
      </c>
      <c r="P648" s="835">
        <v>24.05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12</v>
      </c>
      <c r="B649" s="832" t="s">
        <v>1204</v>
      </c>
      <c r="C649" s="832" t="s">
        <v>1210</v>
      </c>
      <c r="D649" s="833" t="s">
        <v>2733</v>
      </c>
      <c r="E649" s="834" t="s">
        <v>1230</v>
      </c>
      <c r="F649" s="832" t="s">
        <v>1205</v>
      </c>
      <c r="G649" s="832" t="s">
        <v>1255</v>
      </c>
      <c r="H649" s="832" t="s">
        <v>583</v>
      </c>
      <c r="I649" s="832" t="s">
        <v>1303</v>
      </c>
      <c r="J649" s="832" t="s">
        <v>947</v>
      </c>
      <c r="K649" s="832" t="s">
        <v>1258</v>
      </c>
      <c r="L649" s="835">
        <v>42.54</v>
      </c>
      <c r="M649" s="835">
        <v>1020.96</v>
      </c>
      <c r="N649" s="832">
        <v>24</v>
      </c>
      <c r="O649" s="836">
        <v>18</v>
      </c>
      <c r="P649" s="835">
        <v>680.64</v>
      </c>
      <c r="Q649" s="837">
        <v>0.66666666666666663</v>
      </c>
      <c r="R649" s="832">
        <v>16</v>
      </c>
      <c r="S649" s="837">
        <v>0.66666666666666663</v>
      </c>
      <c r="T649" s="836">
        <v>13</v>
      </c>
      <c r="U649" s="838">
        <v>0.72222222222222221</v>
      </c>
    </row>
    <row r="650" spans="1:21" ht="14.4" customHeight="1" x14ac:dyDescent="0.3">
      <c r="A650" s="831">
        <v>12</v>
      </c>
      <c r="B650" s="832" t="s">
        <v>1204</v>
      </c>
      <c r="C650" s="832" t="s">
        <v>1210</v>
      </c>
      <c r="D650" s="833" t="s">
        <v>2733</v>
      </c>
      <c r="E650" s="834" t="s">
        <v>1230</v>
      </c>
      <c r="F650" s="832" t="s">
        <v>1205</v>
      </c>
      <c r="G650" s="832" t="s">
        <v>1255</v>
      </c>
      <c r="H650" s="832" t="s">
        <v>583</v>
      </c>
      <c r="I650" s="832" t="s">
        <v>1296</v>
      </c>
      <c r="J650" s="832" t="s">
        <v>1257</v>
      </c>
      <c r="K650" s="832" t="s">
        <v>1297</v>
      </c>
      <c r="L650" s="835">
        <v>59.56</v>
      </c>
      <c r="M650" s="835">
        <v>119.12</v>
      </c>
      <c r="N650" s="832">
        <v>2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12</v>
      </c>
      <c r="B651" s="832" t="s">
        <v>1204</v>
      </c>
      <c r="C651" s="832" t="s">
        <v>1210</v>
      </c>
      <c r="D651" s="833" t="s">
        <v>2733</v>
      </c>
      <c r="E651" s="834" t="s">
        <v>1230</v>
      </c>
      <c r="F651" s="832" t="s">
        <v>1205</v>
      </c>
      <c r="G651" s="832" t="s">
        <v>1888</v>
      </c>
      <c r="H651" s="832" t="s">
        <v>583</v>
      </c>
      <c r="I651" s="832" t="s">
        <v>1889</v>
      </c>
      <c r="J651" s="832" t="s">
        <v>949</v>
      </c>
      <c r="K651" s="832" t="s">
        <v>1890</v>
      </c>
      <c r="L651" s="835">
        <v>219.37</v>
      </c>
      <c r="M651" s="835">
        <v>1316.22</v>
      </c>
      <c r="N651" s="832">
        <v>6</v>
      </c>
      <c r="O651" s="836">
        <v>2</v>
      </c>
      <c r="P651" s="835">
        <v>877.48</v>
      </c>
      <c r="Q651" s="837">
        <v>0.66666666666666663</v>
      </c>
      <c r="R651" s="832">
        <v>4</v>
      </c>
      <c r="S651" s="837">
        <v>0.66666666666666663</v>
      </c>
      <c r="T651" s="836">
        <v>1</v>
      </c>
      <c r="U651" s="838">
        <v>0.5</v>
      </c>
    </row>
    <row r="652" spans="1:21" ht="14.4" customHeight="1" x14ac:dyDescent="0.3">
      <c r="A652" s="831">
        <v>12</v>
      </c>
      <c r="B652" s="832" t="s">
        <v>1204</v>
      </c>
      <c r="C652" s="832" t="s">
        <v>1210</v>
      </c>
      <c r="D652" s="833" t="s">
        <v>2733</v>
      </c>
      <c r="E652" s="834" t="s">
        <v>1230</v>
      </c>
      <c r="F652" s="832" t="s">
        <v>1205</v>
      </c>
      <c r="G652" s="832" t="s">
        <v>1452</v>
      </c>
      <c r="H652" s="832" t="s">
        <v>583</v>
      </c>
      <c r="I652" s="832" t="s">
        <v>1453</v>
      </c>
      <c r="J652" s="832" t="s">
        <v>1454</v>
      </c>
      <c r="K652" s="832" t="s">
        <v>1455</v>
      </c>
      <c r="L652" s="835">
        <v>333.68</v>
      </c>
      <c r="M652" s="835">
        <v>2335.7600000000002</v>
      </c>
      <c r="N652" s="832">
        <v>7</v>
      </c>
      <c r="O652" s="836">
        <v>6.5</v>
      </c>
      <c r="P652" s="835">
        <v>1334.72</v>
      </c>
      <c r="Q652" s="837">
        <v>0.5714285714285714</v>
      </c>
      <c r="R652" s="832">
        <v>4</v>
      </c>
      <c r="S652" s="837">
        <v>0.5714285714285714</v>
      </c>
      <c r="T652" s="836">
        <v>4</v>
      </c>
      <c r="U652" s="838">
        <v>0.61538461538461542</v>
      </c>
    </row>
    <row r="653" spans="1:21" ht="14.4" customHeight="1" x14ac:dyDescent="0.3">
      <c r="A653" s="831">
        <v>12</v>
      </c>
      <c r="B653" s="832" t="s">
        <v>1204</v>
      </c>
      <c r="C653" s="832" t="s">
        <v>1210</v>
      </c>
      <c r="D653" s="833" t="s">
        <v>2733</v>
      </c>
      <c r="E653" s="834" t="s">
        <v>1230</v>
      </c>
      <c r="F653" s="832" t="s">
        <v>1205</v>
      </c>
      <c r="G653" s="832" t="s">
        <v>1452</v>
      </c>
      <c r="H653" s="832" t="s">
        <v>621</v>
      </c>
      <c r="I653" s="832" t="s">
        <v>1093</v>
      </c>
      <c r="J653" s="832" t="s">
        <v>707</v>
      </c>
      <c r="K653" s="832" t="s">
        <v>1094</v>
      </c>
      <c r="L653" s="835">
        <v>300.31</v>
      </c>
      <c r="M653" s="835">
        <v>16817.36</v>
      </c>
      <c r="N653" s="832">
        <v>56</v>
      </c>
      <c r="O653" s="836">
        <v>51</v>
      </c>
      <c r="P653" s="835">
        <v>12312.71</v>
      </c>
      <c r="Q653" s="837">
        <v>0.7321428571428571</v>
      </c>
      <c r="R653" s="832">
        <v>41</v>
      </c>
      <c r="S653" s="837">
        <v>0.7321428571428571</v>
      </c>
      <c r="T653" s="836">
        <v>37</v>
      </c>
      <c r="U653" s="838">
        <v>0.72549019607843135</v>
      </c>
    </row>
    <row r="654" spans="1:21" ht="14.4" customHeight="1" x14ac:dyDescent="0.3">
      <c r="A654" s="831">
        <v>12</v>
      </c>
      <c r="B654" s="832" t="s">
        <v>1204</v>
      </c>
      <c r="C654" s="832" t="s">
        <v>1210</v>
      </c>
      <c r="D654" s="833" t="s">
        <v>2733</v>
      </c>
      <c r="E654" s="834" t="s">
        <v>1230</v>
      </c>
      <c r="F654" s="832" t="s">
        <v>1205</v>
      </c>
      <c r="G654" s="832" t="s">
        <v>1632</v>
      </c>
      <c r="H654" s="832" t="s">
        <v>583</v>
      </c>
      <c r="I654" s="832" t="s">
        <v>1633</v>
      </c>
      <c r="J654" s="832" t="s">
        <v>1634</v>
      </c>
      <c r="K654" s="832" t="s">
        <v>1635</v>
      </c>
      <c r="L654" s="835">
        <v>1514.87</v>
      </c>
      <c r="M654" s="835">
        <v>48475.839999999982</v>
      </c>
      <c r="N654" s="832">
        <v>32</v>
      </c>
      <c r="O654" s="836">
        <v>30</v>
      </c>
      <c r="P654" s="835">
        <v>34842.009999999987</v>
      </c>
      <c r="Q654" s="837">
        <v>0.71875</v>
      </c>
      <c r="R654" s="832">
        <v>23</v>
      </c>
      <c r="S654" s="837">
        <v>0.71875</v>
      </c>
      <c r="T654" s="836">
        <v>21.5</v>
      </c>
      <c r="U654" s="838">
        <v>0.71666666666666667</v>
      </c>
    </row>
    <row r="655" spans="1:21" ht="14.4" customHeight="1" x14ac:dyDescent="0.3">
      <c r="A655" s="831">
        <v>12</v>
      </c>
      <c r="B655" s="832" t="s">
        <v>1204</v>
      </c>
      <c r="C655" s="832" t="s">
        <v>1210</v>
      </c>
      <c r="D655" s="833" t="s">
        <v>2733</v>
      </c>
      <c r="E655" s="834" t="s">
        <v>1230</v>
      </c>
      <c r="F655" s="832" t="s">
        <v>1205</v>
      </c>
      <c r="G655" s="832" t="s">
        <v>1456</v>
      </c>
      <c r="H655" s="832" t="s">
        <v>621</v>
      </c>
      <c r="I655" s="832" t="s">
        <v>1457</v>
      </c>
      <c r="J655" s="832" t="s">
        <v>1086</v>
      </c>
      <c r="K655" s="832" t="s">
        <v>1458</v>
      </c>
      <c r="L655" s="835">
        <v>263.68</v>
      </c>
      <c r="M655" s="835">
        <v>263.68</v>
      </c>
      <c r="N655" s="832">
        <v>1</v>
      </c>
      <c r="O655" s="836">
        <v>0.5</v>
      </c>
      <c r="P655" s="835">
        <v>263.68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12</v>
      </c>
      <c r="B656" s="832" t="s">
        <v>1204</v>
      </c>
      <c r="C656" s="832" t="s">
        <v>1210</v>
      </c>
      <c r="D656" s="833" t="s">
        <v>2733</v>
      </c>
      <c r="E656" s="834" t="s">
        <v>1230</v>
      </c>
      <c r="F656" s="832" t="s">
        <v>1205</v>
      </c>
      <c r="G656" s="832" t="s">
        <v>2225</v>
      </c>
      <c r="H656" s="832" t="s">
        <v>583</v>
      </c>
      <c r="I656" s="832" t="s">
        <v>2226</v>
      </c>
      <c r="J656" s="832" t="s">
        <v>2227</v>
      </c>
      <c r="K656" s="832" t="s">
        <v>2228</v>
      </c>
      <c r="L656" s="835">
        <v>432.12</v>
      </c>
      <c r="M656" s="835">
        <v>432.12</v>
      </c>
      <c r="N656" s="832">
        <v>1</v>
      </c>
      <c r="O656" s="836">
        <v>1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12</v>
      </c>
      <c r="B657" s="832" t="s">
        <v>1204</v>
      </c>
      <c r="C657" s="832" t="s">
        <v>1210</v>
      </c>
      <c r="D657" s="833" t="s">
        <v>2733</v>
      </c>
      <c r="E657" s="834" t="s">
        <v>1230</v>
      </c>
      <c r="F657" s="832" t="s">
        <v>1205</v>
      </c>
      <c r="G657" s="832" t="s">
        <v>2229</v>
      </c>
      <c r="H657" s="832" t="s">
        <v>583</v>
      </c>
      <c r="I657" s="832" t="s">
        <v>2230</v>
      </c>
      <c r="J657" s="832" t="s">
        <v>2231</v>
      </c>
      <c r="K657" s="832" t="s">
        <v>1909</v>
      </c>
      <c r="L657" s="835">
        <v>88.97</v>
      </c>
      <c r="M657" s="835">
        <v>1423.52</v>
      </c>
      <c r="N657" s="832">
        <v>16</v>
      </c>
      <c r="O657" s="836">
        <v>6.5</v>
      </c>
      <c r="P657" s="835">
        <v>889.7</v>
      </c>
      <c r="Q657" s="837">
        <v>0.625</v>
      </c>
      <c r="R657" s="832">
        <v>10</v>
      </c>
      <c r="S657" s="837">
        <v>0.625</v>
      </c>
      <c r="T657" s="836">
        <v>4</v>
      </c>
      <c r="U657" s="838">
        <v>0.61538461538461542</v>
      </c>
    </row>
    <row r="658" spans="1:21" ht="14.4" customHeight="1" x14ac:dyDescent="0.3">
      <c r="A658" s="831">
        <v>12</v>
      </c>
      <c r="B658" s="832" t="s">
        <v>1204</v>
      </c>
      <c r="C658" s="832" t="s">
        <v>1210</v>
      </c>
      <c r="D658" s="833" t="s">
        <v>2733</v>
      </c>
      <c r="E658" s="834" t="s">
        <v>1230</v>
      </c>
      <c r="F658" s="832" t="s">
        <v>1205</v>
      </c>
      <c r="G658" s="832" t="s">
        <v>1459</v>
      </c>
      <c r="H658" s="832" t="s">
        <v>583</v>
      </c>
      <c r="I658" s="832" t="s">
        <v>2232</v>
      </c>
      <c r="J658" s="832" t="s">
        <v>1461</v>
      </c>
      <c r="K658" s="832" t="s">
        <v>2233</v>
      </c>
      <c r="L658" s="835">
        <v>134.82</v>
      </c>
      <c r="M658" s="835">
        <v>674.09999999999991</v>
      </c>
      <c r="N658" s="832">
        <v>5</v>
      </c>
      <c r="O658" s="836">
        <v>2</v>
      </c>
      <c r="P658" s="835">
        <v>674.09999999999991</v>
      </c>
      <c r="Q658" s="837">
        <v>1</v>
      </c>
      <c r="R658" s="832">
        <v>5</v>
      </c>
      <c r="S658" s="837">
        <v>1</v>
      </c>
      <c r="T658" s="836">
        <v>2</v>
      </c>
      <c r="U658" s="838">
        <v>1</v>
      </c>
    </row>
    <row r="659" spans="1:21" ht="14.4" customHeight="1" x14ac:dyDescent="0.3">
      <c r="A659" s="831">
        <v>12</v>
      </c>
      <c r="B659" s="832" t="s">
        <v>1204</v>
      </c>
      <c r="C659" s="832" t="s">
        <v>1210</v>
      </c>
      <c r="D659" s="833" t="s">
        <v>2733</v>
      </c>
      <c r="E659" s="834" t="s">
        <v>1230</v>
      </c>
      <c r="F659" s="832" t="s">
        <v>1205</v>
      </c>
      <c r="G659" s="832" t="s">
        <v>1459</v>
      </c>
      <c r="H659" s="832" t="s">
        <v>583</v>
      </c>
      <c r="I659" s="832" t="s">
        <v>1460</v>
      </c>
      <c r="J659" s="832" t="s">
        <v>1461</v>
      </c>
      <c r="K659" s="832" t="s">
        <v>1462</v>
      </c>
      <c r="L659" s="835">
        <v>224.69</v>
      </c>
      <c r="M659" s="835">
        <v>1797.5199999999998</v>
      </c>
      <c r="N659" s="832">
        <v>8</v>
      </c>
      <c r="O659" s="836">
        <v>2</v>
      </c>
      <c r="P659" s="835">
        <v>674.06999999999994</v>
      </c>
      <c r="Q659" s="837">
        <v>0.375</v>
      </c>
      <c r="R659" s="832">
        <v>3</v>
      </c>
      <c r="S659" s="837">
        <v>0.375</v>
      </c>
      <c r="T659" s="836">
        <v>1</v>
      </c>
      <c r="U659" s="838">
        <v>0.5</v>
      </c>
    </row>
    <row r="660" spans="1:21" ht="14.4" customHeight="1" x14ac:dyDescent="0.3">
      <c r="A660" s="831">
        <v>12</v>
      </c>
      <c r="B660" s="832" t="s">
        <v>1204</v>
      </c>
      <c r="C660" s="832" t="s">
        <v>1210</v>
      </c>
      <c r="D660" s="833" t="s">
        <v>2733</v>
      </c>
      <c r="E660" s="834" t="s">
        <v>1230</v>
      </c>
      <c r="F660" s="832" t="s">
        <v>1205</v>
      </c>
      <c r="G660" s="832" t="s">
        <v>1459</v>
      </c>
      <c r="H660" s="832" t="s">
        <v>583</v>
      </c>
      <c r="I660" s="832" t="s">
        <v>1766</v>
      </c>
      <c r="J660" s="832" t="s">
        <v>1461</v>
      </c>
      <c r="K660" s="832" t="s">
        <v>1767</v>
      </c>
      <c r="L660" s="835">
        <v>224.69</v>
      </c>
      <c r="M660" s="835">
        <v>898.76</v>
      </c>
      <c r="N660" s="832">
        <v>4</v>
      </c>
      <c r="O660" s="836">
        <v>3</v>
      </c>
      <c r="P660" s="835">
        <v>449.38</v>
      </c>
      <c r="Q660" s="837">
        <v>0.5</v>
      </c>
      <c r="R660" s="832">
        <v>2</v>
      </c>
      <c r="S660" s="837">
        <v>0.5</v>
      </c>
      <c r="T660" s="836">
        <v>1.5</v>
      </c>
      <c r="U660" s="838">
        <v>0.5</v>
      </c>
    </row>
    <row r="661" spans="1:21" ht="14.4" customHeight="1" x14ac:dyDescent="0.3">
      <c r="A661" s="831">
        <v>12</v>
      </c>
      <c r="B661" s="832" t="s">
        <v>1204</v>
      </c>
      <c r="C661" s="832" t="s">
        <v>1210</v>
      </c>
      <c r="D661" s="833" t="s">
        <v>2733</v>
      </c>
      <c r="E661" s="834" t="s">
        <v>1230</v>
      </c>
      <c r="F661" s="832" t="s">
        <v>1205</v>
      </c>
      <c r="G661" s="832" t="s">
        <v>1654</v>
      </c>
      <c r="H661" s="832" t="s">
        <v>583</v>
      </c>
      <c r="I661" s="832" t="s">
        <v>1655</v>
      </c>
      <c r="J661" s="832" t="s">
        <v>1656</v>
      </c>
      <c r="K661" s="832" t="s">
        <v>1179</v>
      </c>
      <c r="L661" s="835">
        <v>0</v>
      </c>
      <c r="M661" s="835">
        <v>0</v>
      </c>
      <c r="N661" s="832">
        <v>1</v>
      </c>
      <c r="O661" s="836">
        <v>1</v>
      </c>
      <c r="P661" s="835">
        <v>0</v>
      </c>
      <c r="Q661" s="837"/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12</v>
      </c>
      <c r="B662" s="832" t="s">
        <v>1204</v>
      </c>
      <c r="C662" s="832" t="s">
        <v>1210</v>
      </c>
      <c r="D662" s="833" t="s">
        <v>2733</v>
      </c>
      <c r="E662" s="834" t="s">
        <v>1230</v>
      </c>
      <c r="F662" s="832" t="s">
        <v>1205</v>
      </c>
      <c r="G662" s="832" t="s">
        <v>1469</v>
      </c>
      <c r="H662" s="832" t="s">
        <v>583</v>
      </c>
      <c r="I662" s="832" t="s">
        <v>1470</v>
      </c>
      <c r="J662" s="832" t="s">
        <v>1471</v>
      </c>
      <c r="K662" s="832" t="s">
        <v>1472</v>
      </c>
      <c r="L662" s="835">
        <v>1546.98</v>
      </c>
      <c r="M662" s="835">
        <v>35580.539999999994</v>
      </c>
      <c r="N662" s="832">
        <v>23</v>
      </c>
      <c r="O662" s="836">
        <v>22.5</v>
      </c>
      <c r="P662" s="835">
        <v>29392.619999999995</v>
      </c>
      <c r="Q662" s="837">
        <v>0.82608695652173914</v>
      </c>
      <c r="R662" s="832">
        <v>19</v>
      </c>
      <c r="S662" s="837">
        <v>0.82608695652173914</v>
      </c>
      <c r="T662" s="836">
        <v>18.5</v>
      </c>
      <c r="U662" s="838">
        <v>0.82222222222222219</v>
      </c>
    </row>
    <row r="663" spans="1:21" ht="14.4" customHeight="1" x14ac:dyDescent="0.3">
      <c r="A663" s="831">
        <v>12</v>
      </c>
      <c r="B663" s="832" t="s">
        <v>1204</v>
      </c>
      <c r="C663" s="832" t="s">
        <v>1210</v>
      </c>
      <c r="D663" s="833" t="s">
        <v>2733</v>
      </c>
      <c r="E663" s="834" t="s">
        <v>1230</v>
      </c>
      <c r="F663" s="832" t="s">
        <v>1205</v>
      </c>
      <c r="G663" s="832" t="s">
        <v>1481</v>
      </c>
      <c r="H663" s="832" t="s">
        <v>583</v>
      </c>
      <c r="I663" s="832" t="s">
        <v>1482</v>
      </c>
      <c r="J663" s="832" t="s">
        <v>1483</v>
      </c>
      <c r="K663" s="832" t="s">
        <v>1484</v>
      </c>
      <c r="L663" s="835">
        <v>837.19</v>
      </c>
      <c r="M663" s="835">
        <v>837.19</v>
      </c>
      <c r="N663" s="832">
        <v>1</v>
      </c>
      <c r="O663" s="836">
        <v>0.5</v>
      </c>
      <c r="P663" s="835">
        <v>837.19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12</v>
      </c>
      <c r="B664" s="832" t="s">
        <v>1204</v>
      </c>
      <c r="C664" s="832" t="s">
        <v>1210</v>
      </c>
      <c r="D664" s="833" t="s">
        <v>2733</v>
      </c>
      <c r="E664" s="834" t="s">
        <v>1230</v>
      </c>
      <c r="F664" s="832" t="s">
        <v>1205</v>
      </c>
      <c r="G664" s="832" t="s">
        <v>1481</v>
      </c>
      <c r="H664" s="832" t="s">
        <v>583</v>
      </c>
      <c r="I664" s="832" t="s">
        <v>1485</v>
      </c>
      <c r="J664" s="832" t="s">
        <v>1483</v>
      </c>
      <c r="K664" s="832" t="s">
        <v>1486</v>
      </c>
      <c r="L664" s="835">
        <v>1674.38</v>
      </c>
      <c r="M664" s="835">
        <v>1674.38</v>
      </c>
      <c r="N664" s="832">
        <v>1</v>
      </c>
      <c r="O664" s="836">
        <v>1</v>
      </c>
      <c r="P664" s="835">
        <v>1674.38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12</v>
      </c>
      <c r="B665" s="832" t="s">
        <v>1204</v>
      </c>
      <c r="C665" s="832" t="s">
        <v>1210</v>
      </c>
      <c r="D665" s="833" t="s">
        <v>2733</v>
      </c>
      <c r="E665" s="834" t="s">
        <v>1230</v>
      </c>
      <c r="F665" s="832" t="s">
        <v>1205</v>
      </c>
      <c r="G665" s="832" t="s">
        <v>1828</v>
      </c>
      <c r="H665" s="832" t="s">
        <v>583</v>
      </c>
      <c r="I665" s="832" t="s">
        <v>1829</v>
      </c>
      <c r="J665" s="832" t="s">
        <v>1830</v>
      </c>
      <c r="K665" s="832" t="s">
        <v>1831</v>
      </c>
      <c r="L665" s="835">
        <v>50.32</v>
      </c>
      <c r="M665" s="835">
        <v>50.32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12</v>
      </c>
      <c r="B666" s="832" t="s">
        <v>1204</v>
      </c>
      <c r="C666" s="832" t="s">
        <v>1210</v>
      </c>
      <c r="D666" s="833" t="s">
        <v>2733</v>
      </c>
      <c r="E666" s="834" t="s">
        <v>1230</v>
      </c>
      <c r="F666" s="832" t="s">
        <v>1205</v>
      </c>
      <c r="G666" s="832" t="s">
        <v>1828</v>
      </c>
      <c r="H666" s="832" t="s">
        <v>583</v>
      </c>
      <c r="I666" s="832" t="s">
        <v>2234</v>
      </c>
      <c r="J666" s="832" t="s">
        <v>1830</v>
      </c>
      <c r="K666" s="832" t="s">
        <v>2235</v>
      </c>
      <c r="L666" s="835">
        <v>16.77</v>
      </c>
      <c r="M666" s="835">
        <v>33.54</v>
      </c>
      <c r="N666" s="832">
        <v>2</v>
      </c>
      <c r="O666" s="836">
        <v>0.5</v>
      </c>
      <c r="P666" s="835">
        <v>33.54</v>
      </c>
      <c r="Q666" s="837">
        <v>1</v>
      </c>
      <c r="R666" s="832">
        <v>2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12</v>
      </c>
      <c r="B667" s="832" t="s">
        <v>1204</v>
      </c>
      <c r="C667" s="832" t="s">
        <v>1210</v>
      </c>
      <c r="D667" s="833" t="s">
        <v>2733</v>
      </c>
      <c r="E667" s="834" t="s">
        <v>1230</v>
      </c>
      <c r="F667" s="832" t="s">
        <v>1205</v>
      </c>
      <c r="G667" s="832" t="s">
        <v>1254</v>
      </c>
      <c r="H667" s="832" t="s">
        <v>621</v>
      </c>
      <c r="I667" s="832" t="s">
        <v>1112</v>
      </c>
      <c r="J667" s="832" t="s">
        <v>1113</v>
      </c>
      <c r="K667" s="832" t="s">
        <v>1114</v>
      </c>
      <c r="L667" s="835">
        <v>149.52000000000001</v>
      </c>
      <c r="M667" s="835">
        <v>448.56000000000006</v>
      </c>
      <c r="N667" s="832">
        <v>3</v>
      </c>
      <c r="O667" s="836">
        <v>2</v>
      </c>
      <c r="P667" s="835">
        <v>299.04000000000002</v>
      </c>
      <c r="Q667" s="837">
        <v>0.66666666666666663</v>
      </c>
      <c r="R667" s="832">
        <v>2</v>
      </c>
      <c r="S667" s="837">
        <v>0.66666666666666663</v>
      </c>
      <c r="T667" s="836">
        <v>1.5</v>
      </c>
      <c r="U667" s="838">
        <v>0.75</v>
      </c>
    </row>
    <row r="668" spans="1:21" ht="14.4" customHeight="1" x14ac:dyDescent="0.3">
      <c r="A668" s="831">
        <v>12</v>
      </c>
      <c r="B668" s="832" t="s">
        <v>1204</v>
      </c>
      <c r="C668" s="832" t="s">
        <v>1210</v>
      </c>
      <c r="D668" s="833" t="s">
        <v>2733</v>
      </c>
      <c r="E668" s="834" t="s">
        <v>1230</v>
      </c>
      <c r="F668" s="832" t="s">
        <v>1205</v>
      </c>
      <c r="G668" s="832" t="s">
        <v>1772</v>
      </c>
      <c r="H668" s="832" t="s">
        <v>621</v>
      </c>
      <c r="I668" s="832" t="s">
        <v>1773</v>
      </c>
      <c r="J668" s="832" t="s">
        <v>1774</v>
      </c>
      <c r="K668" s="832" t="s">
        <v>1775</v>
      </c>
      <c r="L668" s="835">
        <v>84.18</v>
      </c>
      <c r="M668" s="835">
        <v>84.18</v>
      </c>
      <c r="N668" s="832">
        <v>1</v>
      </c>
      <c r="O668" s="836">
        <v>1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12</v>
      </c>
      <c r="B669" s="832" t="s">
        <v>1204</v>
      </c>
      <c r="C669" s="832" t="s">
        <v>1210</v>
      </c>
      <c r="D669" s="833" t="s">
        <v>2733</v>
      </c>
      <c r="E669" s="834" t="s">
        <v>1230</v>
      </c>
      <c r="F669" s="832" t="s">
        <v>1205</v>
      </c>
      <c r="G669" s="832" t="s">
        <v>2236</v>
      </c>
      <c r="H669" s="832" t="s">
        <v>583</v>
      </c>
      <c r="I669" s="832" t="s">
        <v>2237</v>
      </c>
      <c r="J669" s="832" t="s">
        <v>2238</v>
      </c>
      <c r="K669" s="832" t="s">
        <v>2239</v>
      </c>
      <c r="L669" s="835">
        <v>0</v>
      </c>
      <c r="M669" s="835">
        <v>0</v>
      </c>
      <c r="N669" s="832">
        <v>1</v>
      </c>
      <c r="O669" s="836">
        <v>1</v>
      </c>
      <c r="P669" s="835">
        <v>0</v>
      </c>
      <c r="Q669" s="837"/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12</v>
      </c>
      <c r="B670" s="832" t="s">
        <v>1204</v>
      </c>
      <c r="C670" s="832" t="s">
        <v>1210</v>
      </c>
      <c r="D670" s="833" t="s">
        <v>2733</v>
      </c>
      <c r="E670" s="834" t="s">
        <v>1230</v>
      </c>
      <c r="F670" s="832" t="s">
        <v>1205</v>
      </c>
      <c r="G670" s="832" t="s">
        <v>2236</v>
      </c>
      <c r="H670" s="832" t="s">
        <v>583</v>
      </c>
      <c r="I670" s="832" t="s">
        <v>2240</v>
      </c>
      <c r="J670" s="832" t="s">
        <v>2238</v>
      </c>
      <c r="K670" s="832" t="s">
        <v>2241</v>
      </c>
      <c r="L670" s="835">
        <v>0</v>
      </c>
      <c r="M670" s="835">
        <v>0</v>
      </c>
      <c r="N670" s="832">
        <v>1</v>
      </c>
      <c r="O670" s="836">
        <v>0.5</v>
      </c>
      <c r="P670" s="835">
        <v>0</v>
      </c>
      <c r="Q670" s="837"/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12</v>
      </c>
      <c r="B671" s="832" t="s">
        <v>1204</v>
      </c>
      <c r="C671" s="832" t="s">
        <v>1210</v>
      </c>
      <c r="D671" s="833" t="s">
        <v>2733</v>
      </c>
      <c r="E671" s="834" t="s">
        <v>1230</v>
      </c>
      <c r="F671" s="832" t="s">
        <v>1206</v>
      </c>
      <c r="G671" s="832" t="s">
        <v>1661</v>
      </c>
      <c r="H671" s="832" t="s">
        <v>583</v>
      </c>
      <c r="I671" s="832" t="s">
        <v>1776</v>
      </c>
      <c r="J671" s="832" t="s">
        <v>1663</v>
      </c>
      <c r="K671" s="832"/>
      <c r="L671" s="835">
        <v>0</v>
      </c>
      <c r="M671" s="835">
        <v>0</v>
      </c>
      <c r="N671" s="832">
        <v>2</v>
      </c>
      <c r="O671" s="836">
        <v>2</v>
      </c>
      <c r="P671" s="835">
        <v>0</v>
      </c>
      <c r="Q671" s="837"/>
      <c r="R671" s="832">
        <v>2</v>
      </c>
      <c r="S671" s="837">
        <v>1</v>
      </c>
      <c r="T671" s="836">
        <v>2</v>
      </c>
      <c r="U671" s="838">
        <v>1</v>
      </c>
    </row>
    <row r="672" spans="1:21" ht="14.4" customHeight="1" x14ac:dyDescent="0.3">
      <c r="A672" s="831">
        <v>12</v>
      </c>
      <c r="B672" s="832" t="s">
        <v>1204</v>
      </c>
      <c r="C672" s="832" t="s">
        <v>1210</v>
      </c>
      <c r="D672" s="833" t="s">
        <v>2733</v>
      </c>
      <c r="E672" s="834" t="s">
        <v>1230</v>
      </c>
      <c r="F672" s="832" t="s">
        <v>1206</v>
      </c>
      <c r="G672" s="832" t="s">
        <v>1661</v>
      </c>
      <c r="H672" s="832" t="s">
        <v>583</v>
      </c>
      <c r="I672" s="832" t="s">
        <v>1662</v>
      </c>
      <c r="J672" s="832" t="s">
        <v>1663</v>
      </c>
      <c r="K672" s="832"/>
      <c r="L672" s="835">
        <v>0</v>
      </c>
      <c r="M672" s="835">
        <v>0</v>
      </c>
      <c r="N672" s="832">
        <v>3</v>
      </c>
      <c r="O672" s="836">
        <v>3</v>
      </c>
      <c r="P672" s="835">
        <v>0</v>
      </c>
      <c r="Q672" s="837"/>
      <c r="R672" s="832">
        <v>3</v>
      </c>
      <c r="S672" s="837">
        <v>1</v>
      </c>
      <c r="T672" s="836">
        <v>3</v>
      </c>
      <c r="U672" s="838">
        <v>1</v>
      </c>
    </row>
    <row r="673" spans="1:21" ht="14.4" customHeight="1" x14ac:dyDescent="0.3">
      <c r="A673" s="831">
        <v>12</v>
      </c>
      <c r="B673" s="832" t="s">
        <v>1204</v>
      </c>
      <c r="C673" s="832" t="s">
        <v>1210</v>
      </c>
      <c r="D673" s="833" t="s">
        <v>2733</v>
      </c>
      <c r="E673" s="834" t="s">
        <v>1230</v>
      </c>
      <c r="F673" s="832" t="s">
        <v>1206</v>
      </c>
      <c r="G673" s="832" t="s">
        <v>1661</v>
      </c>
      <c r="H673" s="832" t="s">
        <v>583</v>
      </c>
      <c r="I673" s="832" t="s">
        <v>2242</v>
      </c>
      <c r="J673" s="832" t="s">
        <v>1663</v>
      </c>
      <c r="K673" s="832"/>
      <c r="L673" s="835">
        <v>0</v>
      </c>
      <c r="M673" s="835">
        <v>0</v>
      </c>
      <c r="N673" s="832">
        <v>1</v>
      </c>
      <c r="O673" s="836">
        <v>1</v>
      </c>
      <c r="P673" s="835"/>
      <c r="Q673" s="837"/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12</v>
      </c>
      <c r="B674" s="832" t="s">
        <v>1204</v>
      </c>
      <c r="C674" s="832" t="s">
        <v>1210</v>
      </c>
      <c r="D674" s="833" t="s">
        <v>2733</v>
      </c>
      <c r="E674" s="834" t="s">
        <v>1230</v>
      </c>
      <c r="F674" s="832" t="s">
        <v>1206</v>
      </c>
      <c r="G674" s="832" t="s">
        <v>1661</v>
      </c>
      <c r="H674" s="832" t="s">
        <v>583</v>
      </c>
      <c r="I674" s="832" t="s">
        <v>2243</v>
      </c>
      <c r="J674" s="832" t="s">
        <v>1663</v>
      </c>
      <c r="K674" s="832"/>
      <c r="L674" s="835">
        <v>0</v>
      </c>
      <c r="M674" s="835">
        <v>0</v>
      </c>
      <c r="N674" s="832">
        <v>1</v>
      </c>
      <c r="O674" s="836">
        <v>1</v>
      </c>
      <c r="P674" s="835">
        <v>0</v>
      </c>
      <c r="Q674" s="837"/>
      <c r="R674" s="832">
        <v>1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12</v>
      </c>
      <c r="B675" s="832" t="s">
        <v>1204</v>
      </c>
      <c r="C675" s="832" t="s">
        <v>1210</v>
      </c>
      <c r="D675" s="833" t="s">
        <v>2733</v>
      </c>
      <c r="E675" s="834" t="s">
        <v>1230</v>
      </c>
      <c r="F675" s="832" t="s">
        <v>1206</v>
      </c>
      <c r="G675" s="832" t="s">
        <v>1661</v>
      </c>
      <c r="H675" s="832" t="s">
        <v>583</v>
      </c>
      <c r="I675" s="832" t="s">
        <v>2244</v>
      </c>
      <c r="J675" s="832" t="s">
        <v>1663</v>
      </c>
      <c r="K675" s="832"/>
      <c r="L675" s="835">
        <v>0</v>
      </c>
      <c r="M675" s="835">
        <v>0</v>
      </c>
      <c r="N675" s="832">
        <v>1</v>
      </c>
      <c r="O675" s="836">
        <v>1</v>
      </c>
      <c r="P675" s="835">
        <v>0</v>
      </c>
      <c r="Q675" s="837"/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12</v>
      </c>
      <c r="B676" s="832" t="s">
        <v>1204</v>
      </c>
      <c r="C676" s="832" t="s">
        <v>1210</v>
      </c>
      <c r="D676" s="833" t="s">
        <v>2733</v>
      </c>
      <c r="E676" s="834" t="s">
        <v>1230</v>
      </c>
      <c r="F676" s="832" t="s">
        <v>1207</v>
      </c>
      <c r="G676" s="832" t="s">
        <v>1489</v>
      </c>
      <c r="H676" s="832" t="s">
        <v>583</v>
      </c>
      <c r="I676" s="832" t="s">
        <v>1983</v>
      </c>
      <c r="J676" s="832" t="s">
        <v>1984</v>
      </c>
      <c r="K676" s="832" t="s">
        <v>1985</v>
      </c>
      <c r="L676" s="835">
        <v>484.6</v>
      </c>
      <c r="M676" s="835">
        <v>1453.8000000000002</v>
      </c>
      <c r="N676" s="832">
        <v>3</v>
      </c>
      <c r="O676" s="836">
        <v>1</v>
      </c>
      <c r="P676" s="835">
        <v>1453.8000000000002</v>
      </c>
      <c r="Q676" s="837">
        <v>1</v>
      </c>
      <c r="R676" s="832">
        <v>3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12</v>
      </c>
      <c r="B677" s="832" t="s">
        <v>1204</v>
      </c>
      <c r="C677" s="832" t="s">
        <v>1210</v>
      </c>
      <c r="D677" s="833" t="s">
        <v>2733</v>
      </c>
      <c r="E677" s="834" t="s">
        <v>1230</v>
      </c>
      <c r="F677" s="832" t="s">
        <v>1207</v>
      </c>
      <c r="G677" s="832" t="s">
        <v>1489</v>
      </c>
      <c r="H677" s="832" t="s">
        <v>583</v>
      </c>
      <c r="I677" s="832" t="s">
        <v>1836</v>
      </c>
      <c r="J677" s="832" t="s">
        <v>1837</v>
      </c>
      <c r="K677" s="832" t="s">
        <v>1838</v>
      </c>
      <c r="L677" s="835">
        <v>180.25</v>
      </c>
      <c r="M677" s="835">
        <v>540.75</v>
      </c>
      <c r="N677" s="832">
        <v>3</v>
      </c>
      <c r="O677" s="836">
        <v>1</v>
      </c>
      <c r="P677" s="835">
        <v>540.75</v>
      </c>
      <c r="Q677" s="837">
        <v>1</v>
      </c>
      <c r="R677" s="832">
        <v>3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12</v>
      </c>
      <c r="B678" s="832" t="s">
        <v>1204</v>
      </c>
      <c r="C678" s="832" t="s">
        <v>1210</v>
      </c>
      <c r="D678" s="833" t="s">
        <v>2733</v>
      </c>
      <c r="E678" s="834" t="s">
        <v>1230</v>
      </c>
      <c r="F678" s="832" t="s">
        <v>1207</v>
      </c>
      <c r="G678" s="832" t="s">
        <v>1489</v>
      </c>
      <c r="H678" s="832" t="s">
        <v>583</v>
      </c>
      <c r="I678" s="832" t="s">
        <v>1842</v>
      </c>
      <c r="J678" s="832" t="s">
        <v>1843</v>
      </c>
      <c r="K678" s="832" t="s">
        <v>1844</v>
      </c>
      <c r="L678" s="835">
        <v>3082.5</v>
      </c>
      <c r="M678" s="835">
        <v>9247.5</v>
      </c>
      <c r="N678" s="832">
        <v>3</v>
      </c>
      <c r="O678" s="836">
        <v>1</v>
      </c>
      <c r="P678" s="835">
        <v>9247.5</v>
      </c>
      <c r="Q678" s="837">
        <v>1</v>
      </c>
      <c r="R678" s="832">
        <v>3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12</v>
      </c>
      <c r="B679" s="832" t="s">
        <v>1204</v>
      </c>
      <c r="C679" s="832" t="s">
        <v>1210</v>
      </c>
      <c r="D679" s="833" t="s">
        <v>2733</v>
      </c>
      <c r="E679" s="834" t="s">
        <v>1230</v>
      </c>
      <c r="F679" s="832" t="s">
        <v>1207</v>
      </c>
      <c r="G679" s="832" t="s">
        <v>1489</v>
      </c>
      <c r="H679" s="832" t="s">
        <v>583</v>
      </c>
      <c r="I679" s="832" t="s">
        <v>2030</v>
      </c>
      <c r="J679" s="832" t="s">
        <v>2028</v>
      </c>
      <c r="K679" s="832" t="s">
        <v>2031</v>
      </c>
      <c r="L679" s="835">
        <v>1101.95</v>
      </c>
      <c r="M679" s="835">
        <v>9917.5500000000011</v>
      </c>
      <c r="N679" s="832">
        <v>9</v>
      </c>
      <c r="O679" s="836">
        <v>1</v>
      </c>
      <c r="P679" s="835">
        <v>9917.5500000000011</v>
      </c>
      <c r="Q679" s="837">
        <v>1</v>
      </c>
      <c r="R679" s="832">
        <v>9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12</v>
      </c>
      <c r="B680" s="832" t="s">
        <v>1204</v>
      </c>
      <c r="C680" s="832" t="s">
        <v>1210</v>
      </c>
      <c r="D680" s="833" t="s">
        <v>2733</v>
      </c>
      <c r="E680" s="834" t="s">
        <v>1230</v>
      </c>
      <c r="F680" s="832" t="s">
        <v>1207</v>
      </c>
      <c r="G680" s="832" t="s">
        <v>1489</v>
      </c>
      <c r="H680" s="832" t="s">
        <v>583</v>
      </c>
      <c r="I680" s="832" t="s">
        <v>1848</v>
      </c>
      <c r="J680" s="832" t="s">
        <v>1849</v>
      </c>
      <c r="K680" s="832" t="s">
        <v>1850</v>
      </c>
      <c r="L680" s="835">
        <v>198.08</v>
      </c>
      <c r="M680" s="835">
        <v>594.24</v>
      </c>
      <c r="N680" s="832">
        <v>3</v>
      </c>
      <c r="O680" s="836">
        <v>1</v>
      </c>
      <c r="P680" s="835">
        <v>594.24</v>
      </c>
      <c r="Q680" s="837">
        <v>1</v>
      </c>
      <c r="R680" s="832">
        <v>3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12</v>
      </c>
      <c r="B681" s="832" t="s">
        <v>1204</v>
      </c>
      <c r="C681" s="832" t="s">
        <v>1210</v>
      </c>
      <c r="D681" s="833" t="s">
        <v>2733</v>
      </c>
      <c r="E681" s="834" t="s">
        <v>1230</v>
      </c>
      <c r="F681" s="832" t="s">
        <v>1207</v>
      </c>
      <c r="G681" s="832" t="s">
        <v>1489</v>
      </c>
      <c r="H681" s="832" t="s">
        <v>583</v>
      </c>
      <c r="I681" s="832" t="s">
        <v>1851</v>
      </c>
      <c r="J681" s="832" t="s">
        <v>1852</v>
      </c>
      <c r="K681" s="832" t="s">
        <v>1853</v>
      </c>
      <c r="L681" s="835">
        <v>1124.9000000000001</v>
      </c>
      <c r="M681" s="835">
        <v>5624.5</v>
      </c>
      <c r="N681" s="832">
        <v>5</v>
      </c>
      <c r="O681" s="836">
        <v>1</v>
      </c>
      <c r="P681" s="835">
        <v>5624.5</v>
      </c>
      <c r="Q681" s="837">
        <v>1</v>
      </c>
      <c r="R681" s="832">
        <v>5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12</v>
      </c>
      <c r="B682" s="832" t="s">
        <v>1204</v>
      </c>
      <c r="C682" s="832" t="s">
        <v>1210</v>
      </c>
      <c r="D682" s="833" t="s">
        <v>2733</v>
      </c>
      <c r="E682" s="834" t="s">
        <v>1230</v>
      </c>
      <c r="F682" s="832" t="s">
        <v>1207</v>
      </c>
      <c r="G682" s="832" t="s">
        <v>1489</v>
      </c>
      <c r="H682" s="832" t="s">
        <v>583</v>
      </c>
      <c r="I682" s="832" t="s">
        <v>2245</v>
      </c>
      <c r="J682" s="832" t="s">
        <v>2246</v>
      </c>
      <c r="K682" s="832" t="s">
        <v>1991</v>
      </c>
      <c r="L682" s="835">
        <v>173.85</v>
      </c>
      <c r="M682" s="835">
        <v>347.7</v>
      </c>
      <c r="N682" s="832">
        <v>2</v>
      </c>
      <c r="O682" s="836">
        <v>1</v>
      </c>
      <c r="P682" s="835">
        <v>347.7</v>
      </c>
      <c r="Q682" s="837">
        <v>1</v>
      </c>
      <c r="R682" s="832">
        <v>2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12</v>
      </c>
      <c r="B683" s="832" t="s">
        <v>1204</v>
      </c>
      <c r="C683" s="832" t="s">
        <v>1210</v>
      </c>
      <c r="D683" s="833" t="s">
        <v>2733</v>
      </c>
      <c r="E683" s="834" t="s">
        <v>1230</v>
      </c>
      <c r="F683" s="832" t="s">
        <v>1207</v>
      </c>
      <c r="G683" s="832" t="s">
        <v>1489</v>
      </c>
      <c r="H683" s="832" t="s">
        <v>583</v>
      </c>
      <c r="I683" s="832" t="s">
        <v>2101</v>
      </c>
      <c r="J683" s="832" t="s">
        <v>2102</v>
      </c>
      <c r="K683" s="832" t="s">
        <v>1991</v>
      </c>
      <c r="L683" s="835">
        <v>220.68</v>
      </c>
      <c r="M683" s="835">
        <v>662.04</v>
      </c>
      <c r="N683" s="832">
        <v>3</v>
      </c>
      <c r="O683" s="836">
        <v>1</v>
      </c>
      <c r="P683" s="835">
        <v>662.04</v>
      </c>
      <c r="Q683" s="837">
        <v>1</v>
      </c>
      <c r="R683" s="832">
        <v>3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12</v>
      </c>
      <c r="B684" s="832" t="s">
        <v>1204</v>
      </c>
      <c r="C684" s="832" t="s">
        <v>1210</v>
      </c>
      <c r="D684" s="833" t="s">
        <v>2733</v>
      </c>
      <c r="E684" s="834" t="s">
        <v>1230</v>
      </c>
      <c r="F684" s="832" t="s">
        <v>1207</v>
      </c>
      <c r="G684" s="832" t="s">
        <v>1489</v>
      </c>
      <c r="H684" s="832" t="s">
        <v>583</v>
      </c>
      <c r="I684" s="832" t="s">
        <v>2247</v>
      </c>
      <c r="J684" s="832" t="s">
        <v>2248</v>
      </c>
      <c r="K684" s="832" t="s">
        <v>2249</v>
      </c>
      <c r="L684" s="835">
        <v>519.9</v>
      </c>
      <c r="M684" s="835">
        <v>1039.8</v>
      </c>
      <c r="N684" s="832">
        <v>2</v>
      </c>
      <c r="O684" s="836">
        <v>1</v>
      </c>
      <c r="P684" s="835">
        <v>1039.8</v>
      </c>
      <c r="Q684" s="837">
        <v>1</v>
      </c>
      <c r="R684" s="832">
        <v>2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12</v>
      </c>
      <c r="B685" s="832" t="s">
        <v>1204</v>
      </c>
      <c r="C685" s="832" t="s">
        <v>1210</v>
      </c>
      <c r="D685" s="833" t="s">
        <v>2733</v>
      </c>
      <c r="E685" s="834" t="s">
        <v>1230</v>
      </c>
      <c r="F685" s="832" t="s">
        <v>1207</v>
      </c>
      <c r="G685" s="832" t="s">
        <v>1250</v>
      </c>
      <c r="H685" s="832" t="s">
        <v>583</v>
      </c>
      <c r="I685" s="832" t="s">
        <v>1500</v>
      </c>
      <c r="J685" s="832" t="s">
        <v>1501</v>
      </c>
      <c r="K685" s="832" t="s">
        <v>1502</v>
      </c>
      <c r="L685" s="835">
        <v>162.71</v>
      </c>
      <c r="M685" s="835">
        <v>2603.36</v>
      </c>
      <c r="N685" s="832">
        <v>16</v>
      </c>
      <c r="O685" s="836">
        <v>2</v>
      </c>
      <c r="P685" s="835">
        <v>2603.36</v>
      </c>
      <c r="Q685" s="837">
        <v>1</v>
      </c>
      <c r="R685" s="832">
        <v>16</v>
      </c>
      <c r="S685" s="837">
        <v>1</v>
      </c>
      <c r="T685" s="836">
        <v>2</v>
      </c>
      <c r="U685" s="838">
        <v>1</v>
      </c>
    </row>
    <row r="686" spans="1:21" ht="14.4" customHeight="1" x14ac:dyDescent="0.3">
      <c r="A686" s="831">
        <v>12</v>
      </c>
      <c r="B686" s="832" t="s">
        <v>1204</v>
      </c>
      <c r="C686" s="832" t="s">
        <v>1210</v>
      </c>
      <c r="D686" s="833" t="s">
        <v>2733</v>
      </c>
      <c r="E686" s="834" t="s">
        <v>1230</v>
      </c>
      <c r="F686" s="832" t="s">
        <v>1207</v>
      </c>
      <c r="G686" s="832" t="s">
        <v>1250</v>
      </c>
      <c r="H686" s="832" t="s">
        <v>583</v>
      </c>
      <c r="I686" s="832" t="s">
        <v>1857</v>
      </c>
      <c r="J686" s="832" t="s">
        <v>1516</v>
      </c>
      <c r="K686" s="832" t="s">
        <v>1858</v>
      </c>
      <c r="L686" s="835">
        <v>700</v>
      </c>
      <c r="M686" s="835">
        <v>2100</v>
      </c>
      <c r="N686" s="832">
        <v>3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12</v>
      </c>
      <c r="B687" s="832" t="s">
        <v>1204</v>
      </c>
      <c r="C687" s="832" t="s">
        <v>1210</v>
      </c>
      <c r="D687" s="833" t="s">
        <v>2733</v>
      </c>
      <c r="E687" s="834" t="s">
        <v>1230</v>
      </c>
      <c r="F687" s="832" t="s">
        <v>1207</v>
      </c>
      <c r="G687" s="832" t="s">
        <v>1250</v>
      </c>
      <c r="H687" s="832" t="s">
        <v>583</v>
      </c>
      <c r="I687" s="832" t="s">
        <v>1339</v>
      </c>
      <c r="J687" s="832" t="s">
        <v>1340</v>
      </c>
      <c r="K687" s="832" t="s">
        <v>1341</v>
      </c>
      <c r="L687" s="835">
        <v>48.75</v>
      </c>
      <c r="M687" s="835">
        <v>48.75</v>
      </c>
      <c r="N687" s="832">
        <v>1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12</v>
      </c>
      <c r="B688" s="832" t="s">
        <v>1204</v>
      </c>
      <c r="C688" s="832" t="s">
        <v>1210</v>
      </c>
      <c r="D688" s="833" t="s">
        <v>2733</v>
      </c>
      <c r="E688" s="834" t="s">
        <v>1230</v>
      </c>
      <c r="F688" s="832" t="s">
        <v>1207</v>
      </c>
      <c r="G688" s="832" t="s">
        <v>1250</v>
      </c>
      <c r="H688" s="832" t="s">
        <v>583</v>
      </c>
      <c r="I688" s="832" t="s">
        <v>1789</v>
      </c>
      <c r="J688" s="832" t="s">
        <v>1790</v>
      </c>
      <c r="K688" s="832" t="s">
        <v>1791</v>
      </c>
      <c r="L688" s="835">
        <v>420</v>
      </c>
      <c r="M688" s="835">
        <v>1260</v>
      </c>
      <c r="N688" s="832">
        <v>3</v>
      </c>
      <c r="O688" s="836">
        <v>1</v>
      </c>
      <c r="P688" s="835">
        <v>1260</v>
      </c>
      <c r="Q688" s="837">
        <v>1</v>
      </c>
      <c r="R688" s="832">
        <v>3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12</v>
      </c>
      <c r="B689" s="832" t="s">
        <v>1204</v>
      </c>
      <c r="C689" s="832" t="s">
        <v>1210</v>
      </c>
      <c r="D689" s="833" t="s">
        <v>2733</v>
      </c>
      <c r="E689" s="834" t="s">
        <v>1230</v>
      </c>
      <c r="F689" s="832" t="s">
        <v>1207</v>
      </c>
      <c r="G689" s="832" t="s">
        <v>1250</v>
      </c>
      <c r="H689" s="832" t="s">
        <v>583</v>
      </c>
      <c r="I689" s="832" t="s">
        <v>1506</v>
      </c>
      <c r="J689" s="832" t="s">
        <v>1507</v>
      </c>
      <c r="K689" s="832" t="s">
        <v>1508</v>
      </c>
      <c r="L689" s="835">
        <v>500</v>
      </c>
      <c r="M689" s="835">
        <v>3500</v>
      </c>
      <c r="N689" s="832">
        <v>7</v>
      </c>
      <c r="O689" s="836">
        <v>2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12</v>
      </c>
      <c r="B690" s="832" t="s">
        <v>1204</v>
      </c>
      <c r="C690" s="832" t="s">
        <v>1210</v>
      </c>
      <c r="D690" s="833" t="s">
        <v>2733</v>
      </c>
      <c r="E690" s="834" t="s">
        <v>1230</v>
      </c>
      <c r="F690" s="832" t="s">
        <v>1207</v>
      </c>
      <c r="G690" s="832" t="s">
        <v>1250</v>
      </c>
      <c r="H690" s="832" t="s">
        <v>583</v>
      </c>
      <c r="I690" s="832" t="s">
        <v>1251</v>
      </c>
      <c r="J690" s="832" t="s">
        <v>1252</v>
      </c>
      <c r="K690" s="832" t="s">
        <v>1253</v>
      </c>
      <c r="L690" s="835">
        <v>190</v>
      </c>
      <c r="M690" s="835">
        <v>8930</v>
      </c>
      <c r="N690" s="832">
        <v>47</v>
      </c>
      <c r="O690" s="836">
        <v>7</v>
      </c>
      <c r="P690" s="835">
        <v>5130</v>
      </c>
      <c r="Q690" s="837">
        <v>0.57446808510638303</v>
      </c>
      <c r="R690" s="832">
        <v>27</v>
      </c>
      <c r="S690" s="837">
        <v>0.57446808510638303</v>
      </c>
      <c r="T690" s="836">
        <v>4</v>
      </c>
      <c r="U690" s="838">
        <v>0.5714285714285714</v>
      </c>
    </row>
    <row r="691" spans="1:21" ht="14.4" customHeight="1" x14ac:dyDescent="0.3">
      <c r="A691" s="831">
        <v>12</v>
      </c>
      <c r="B691" s="832" t="s">
        <v>1204</v>
      </c>
      <c r="C691" s="832" t="s">
        <v>1210</v>
      </c>
      <c r="D691" s="833" t="s">
        <v>2733</v>
      </c>
      <c r="E691" s="834" t="s">
        <v>1230</v>
      </c>
      <c r="F691" s="832" t="s">
        <v>1207</v>
      </c>
      <c r="G691" s="832" t="s">
        <v>1250</v>
      </c>
      <c r="H691" s="832" t="s">
        <v>583</v>
      </c>
      <c r="I691" s="832" t="s">
        <v>2250</v>
      </c>
      <c r="J691" s="832" t="s">
        <v>2251</v>
      </c>
      <c r="K691" s="832" t="s">
        <v>2252</v>
      </c>
      <c r="L691" s="835">
        <v>166.06</v>
      </c>
      <c r="M691" s="835">
        <v>2324.84</v>
      </c>
      <c r="N691" s="832">
        <v>14</v>
      </c>
      <c r="O691" s="836">
        <v>2</v>
      </c>
      <c r="P691" s="835">
        <v>1494.54</v>
      </c>
      <c r="Q691" s="837">
        <v>0.64285714285714279</v>
      </c>
      <c r="R691" s="832">
        <v>9</v>
      </c>
      <c r="S691" s="837">
        <v>0.6428571428571429</v>
      </c>
      <c r="T691" s="836">
        <v>1</v>
      </c>
      <c r="U691" s="838">
        <v>0.5</v>
      </c>
    </row>
    <row r="692" spans="1:21" ht="14.4" customHeight="1" x14ac:dyDescent="0.3">
      <c r="A692" s="831">
        <v>12</v>
      </c>
      <c r="B692" s="832" t="s">
        <v>1204</v>
      </c>
      <c r="C692" s="832" t="s">
        <v>1210</v>
      </c>
      <c r="D692" s="833" t="s">
        <v>2733</v>
      </c>
      <c r="E692" s="834" t="s">
        <v>1230</v>
      </c>
      <c r="F692" s="832" t="s">
        <v>1207</v>
      </c>
      <c r="G692" s="832" t="s">
        <v>1250</v>
      </c>
      <c r="H692" s="832" t="s">
        <v>583</v>
      </c>
      <c r="I692" s="832" t="s">
        <v>1512</v>
      </c>
      <c r="J692" s="832" t="s">
        <v>1513</v>
      </c>
      <c r="K692" s="832" t="s">
        <v>1514</v>
      </c>
      <c r="L692" s="835">
        <v>377</v>
      </c>
      <c r="M692" s="835">
        <v>4901</v>
      </c>
      <c r="N692" s="832">
        <v>13</v>
      </c>
      <c r="O692" s="836">
        <v>1</v>
      </c>
      <c r="P692" s="835">
        <v>4901</v>
      </c>
      <c r="Q692" s="837">
        <v>1</v>
      </c>
      <c r="R692" s="832">
        <v>13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12</v>
      </c>
      <c r="B693" s="832" t="s">
        <v>1204</v>
      </c>
      <c r="C693" s="832" t="s">
        <v>1210</v>
      </c>
      <c r="D693" s="833" t="s">
        <v>2733</v>
      </c>
      <c r="E693" s="834" t="s">
        <v>1230</v>
      </c>
      <c r="F693" s="832" t="s">
        <v>1207</v>
      </c>
      <c r="G693" s="832" t="s">
        <v>1250</v>
      </c>
      <c r="H693" s="832" t="s">
        <v>583</v>
      </c>
      <c r="I693" s="832" t="s">
        <v>1515</v>
      </c>
      <c r="J693" s="832" t="s">
        <v>1516</v>
      </c>
      <c r="K693" s="832" t="s">
        <v>1517</v>
      </c>
      <c r="L693" s="835">
        <v>700</v>
      </c>
      <c r="M693" s="835">
        <v>5600</v>
      </c>
      <c r="N693" s="832">
        <v>8</v>
      </c>
      <c r="O693" s="836">
        <v>3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12</v>
      </c>
      <c r="B694" s="832" t="s">
        <v>1204</v>
      </c>
      <c r="C694" s="832" t="s">
        <v>1210</v>
      </c>
      <c r="D694" s="833" t="s">
        <v>2733</v>
      </c>
      <c r="E694" s="834" t="s">
        <v>1230</v>
      </c>
      <c r="F694" s="832" t="s">
        <v>1207</v>
      </c>
      <c r="G694" s="832" t="s">
        <v>1250</v>
      </c>
      <c r="H694" s="832" t="s">
        <v>583</v>
      </c>
      <c r="I694" s="832" t="s">
        <v>2253</v>
      </c>
      <c r="J694" s="832" t="s">
        <v>2254</v>
      </c>
      <c r="K694" s="832" t="s">
        <v>2255</v>
      </c>
      <c r="L694" s="835">
        <v>362.73</v>
      </c>
      <c r="M694" s="835">
        <v>8705.52</v>
      </c>
      <c r="N694" s="832">
        <v>24</v>
      </c>
      <c r="O694" s="836">
        <v>2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12</v>
      </c>
      <c r="B695" s="832" t="s">
        <v>1204</v>
      </c>
      <c r="C695" s="832" t="s">
        <v>1210</v>
      </c>
      <c r="D695" s="833" t="s">
        <v>2733</v>
      </c>
      <c r="E695" s="834" t="s">
        <v>1230</v>
      </c>
      <c r="F695" s="832" t="s">
        <v>1207</v>
      </c>
      <c r="G695" s="832" t="s">
        <v>1250</v>
      </c>
      <c r="H695" s="832" t="s">
        <v>583</v>
      </c>
      <c r="I695" s="832" t="s">
        <v>1859</v>
      </c>
      <c r="J695" s="832" t="s">
        <v>1860</v>
      </c>
      <c r="K695" s="832" t="s">
        <v>1861</v>
      </c>
      <c r="L695" s="835">
        <v>56</v>
      </c>
      <c r="M695" s="835">
        <v>896</v>
      </c>
      <c r="N695" s="832">
        <v>16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12</v>
      </c>
      <c r="B696" s="832" t="s">
        <v>1204</v>
      </c>
      <c r="C696" s="832" t="s">
        <v>1210</v>
      </c>
      <c r="D696" s="833" t="s">
        <v>2733</v>
      </c>
      <c r="E696" s="834" t="s">
        <v>1230</v>
      </c>
      <c r="F696" s="832" t="s">
        <v>1207</v>
      </c>
      <c r="G696" s="832" t="s">
        <v>1250</v>
      </c>
      <c r="H696" s="832" t="s">
        <v>583</v>
      </c>
      <c r="I696" s="832" t="s">
        <v>1529</v>
      </c>
      <c r="J696" s="832" t="s">
        <v>1530</v>
      </c>
      <c r="K696" s="832" t="s">
        <v>1531</v>
      </c>
      <c r="L696" s="835">
        <v>100</v>
      </c>
      <c r="M696" s="835">
        <v>1300</v>
      </c>
      <c r="N696" s="832">
        <v>13</v>
      </c>
      <c r="O696" s="836">
        <v>1</v>
      </c>
      <c r="P696" s="835">
        <v>1300</v>
      </c>
      <c r="Q696" s="837">
        <v>1</v>
      </c>
      <c r="R696" s="832">
        <v>13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12</v>
      </c>
      <c r="B697" s="832" t="s">
        <v>1204</v>
      </c>
      <c r="C697" s="832" t="s">
        <v>1210</v>
      </c>
      <c r="D697" s="833" t="s">
        <v>2733</v>
      </c>
      <c r="E697" s="834" t="s">
        <v>1230</v>
      </c>
      <c r="F697" s="832" t="s">
        <v>1207</v>
      </c>
      <c r="G697" s="832" t="s">
        <v>1250</v>
      </c>
      <c r="H697" s="832" t="s">
        <v>583</v>
      </c>
      <c r="I697" s="832" t="s">
        <v>2256</v>
      </c>
      <c r="J697" s="832" t="s">
        <v>1519</v>
      </c>
      <c r="K697" s="832" t="s">
        <v>2257</v>
      </c>
      <c r="L697" s="835">
        <v>500</v>
      </c>
      <c r="M697" s="835">
        <v>500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12</v>
      </c>
      <c r="B698" s="832" t="s">
        <v>1204</v>
      </c>
      <c r="C698" s="832" t="s">
        <v>1210</v>
      </c>
      <c r="D698" s="833" t="s">
        <v>2733</v>
      </c>
      <c r="E698" s="834" t="s">
        <v>1230</v>
      </c>
      <c r="F698" s="832" t="s">
        <v>1207</v>
      </c>
      <c r="G698" s="832" t="s">
        <v>1547</v>
      </c>
      <c r="H698" s="832" t="s">
        <v>583</v>
      </c>
      <c r="I698" s="832" t="s">
        <v>2258</v>
      </c>
      <c r="J698" s="832" t="s">
        <v>2259</v>
      </c>
      <c r="K698" s="832" t="s">
        <v>2260</v>
      </c>
      <c r="L698" s="835">
        <v>6.69</v>
      </c>
      <c r="M698" s="835">
        <v>2007.0000000000002</v>
      </c>
      <c r="N698" s="832">
        <v>300</v>
      </c>
      <c r="O698" s="836">
        <v>1</v>
      </c>
      <c r="P698" s="835">
        <v>2007.0000000000002</v>
      </c>
      <c r="Q698" s="837">
        <v>1</v>
      </c>
      <c r="R698" s="832">
        <v>300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12</v>
      </c>
      <c r="B699" s="832" t="s">
        <v>1204</v>
      </c>
      <c r="C699" s="832" t="s">
        <v>1210</v>
      </c>
      <c r="D699" s="833" t="s">
        <v>2733</v>
      </c>
      <c r="E699" s="834" t="s">
        <v>1230</v>
      </c>
      <c r="F699" s="832" t="s">
        <v>1207</v>
      </c>
      <c r="G699" s="832" t="s">
        <v>1547</v>
      </c>
      <c r="H699" s="832" t="s">
        <v>583</v>
      </c>
      <c r="I699" s="832" t="s">
        <v>2261</v>
      </c>
      <c r="J699" s="832" t="s">
        <v>2262</v>
      </c>
      <c r="K699" s="832" t="s">
        <v>2263</v>
      </c>
      <c r="L699" s="835">
        <v>15.33</v>
      </c>
      <c r="M699" s="835">
        <v>4599</v>
      </c>
      <c r="N699" s="832">
        <v>300</v>
      </c>
      <c r="O699" s="836">
        <v>1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12</v>
      </c>
      <c r="B700" s="832" t="s">
        <v>1204</v>
      </c>
      <c r="C700" s="832" t="s">
        <v>1210</v>
      </c>
      <c r="D700" s="833" t="s">
        <v>2733</v>
      </c>
      <c r="E700" s="834" t="s">
        <v>1230</v>
      </c>
      <c r="F700" s="832" t="s">
        <v>1207</v>
      </c>
      <c r="G700" s="832" t="s">
        <v>1547</v>
      </c>
      <c r="H700" s="832" t="s">
        <v>583</v>
      </c>
      <c r="I700" s="832" t="s">
        <v>1667</v>
      </c>
      <c r="J700" s="832" t="s">
        <v>1552</v>
      </c>
      <c r="K700" s="832" t="s">
        <v>1668</v>
      </c>
      <c r="L700" s="835">
        <v>1500</v>
      </c>
      <c r="M700" s="835">
        <v>9000</v>
      </c>
      <c r="N700" s="832">
        <v>6</v>
      </c>
      <c r="O700" s="836">
        <v>1</v>
      </c>
      <c r="P700" s="835">
        <v>9000</v>
      </c>
      <c r="Q700" s="837">
        <v>1</v>
      </c>
      <c r="R700" s="832">
        <v>6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12</v>
      </c>
      <c r="B701" s="832" t="s">
        <v>1204</v>
      </c>
      <c r="C701" s="832" t="s">
        <v>1210</v>
      </c>
      <c r="D701" s="833" t="s">
        <v>2733</v>
      </c>
      <c r="E701" s="834" t="s">
        <v>1230</v>
      </c>
      <c r="F701" s="832" t="s">
        <v>1207</v>
      </c>
      <c r="G701" s="832" t="s">
        <v>1547</v>
      </c>
      <c r="H701" s="832" t="s">
        <v>583</v>
      </c>
      <c r="I701" s="832" t="s">
        <v>1554</v>
      </c>
      <c r="J701" s="832" t="s">
        <v>1555</v>
      </c>
      <c r="K701" s="832" t="s">
        <v>1556</v>
      </c>
      <c r="L701" s="835">
        <v>1500</v>
      </c>
      <c r="M701" s="835">
        <v>22500</v>
      </c>
      <c r="N701" s="832">
        <v>15</v>
      </c>
      <c r="O701" s="836">
        <v>1</v>
      </c>
      <c r="P701" s="835">
        <v>22500</v>
      </c>
      <c r="Q701" s="837">
        <v>1</v>
      </c>
      <c r="R701" s="832">
        <v>15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12</v>
      </c>
      <c r="B702" s="832" t="s">
        <v>1204</v>
      </c>
      <c r="C702" s="832" t="s">
        <v>1210</v>
      </c>
      <c r="D702" s="833" t="s">
        <v>2733</v>
      </c>
      <c r="E702" s="834" t="s">
        <v>1230</v>
      </c>
      <c r="F702" s="832" t="s">
        <v>1207</v>
      </c>
      <c r="G702" s="832" t="s">
        <v>1547</v>
      </c>
      <c r="H702" s="832" t="s">
        <v>583</v>
      </c>
      <c r="I702" s="832" t="s">
        <v>1557</v>
      </c>
      <c r="J702" s="832" t="s">
        <v>1558</v>
      </c>
      <c r="K702" s="832" t="s">
        <v>1559</v>
      </c>
      <c r="L702" s="835">
        <v>1500</v>
      </c>
      <c r="M702" s="835">
        <v>22500</v>
      </c>
      <c r="N702" s="832">
        <v>15</v>
      </c>
      <c r="O702" s="836">
        <v>1</v>
      </c>
      <c r="P702" s="835">
        <v>22500</v>
      </c>
      <c r="Q702" s="837">
        <v>1</v>
      </c>
      <c r="R702" s="832">
        <v>15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12</v>
      </c>
      <c r="B703" s="832" t="s">
        <v>1204</v>
      </c>
      <c r="C703" s="832" t="s">
        <v>1210</v>
      </c>
      <c r="D703" s="833" t="s">
        <v>2733</v>
      </c>
      <c r="E703" s="834" t="s">
        <v>1230</v>
      </c>
      <c r="F703" s="832" t="s">
        <v>1207</v>
      </c>
      <c r="G703" s="832" t="s">
        <v>1547</v>
      </c>
      <c r="H703" s="832" t="s">
        <v>583</v>
      </c>
      <c r="I703" s="832" t="s">
        <v>1566</v>
      </c>
      <c r="J703" s="832" t="s">
        <v>1567</v>
      </c>
      <c r="K703" s="832" t="s">
        <v>1568</v>
      </c>
      <c r="L703" s="835">
        <v>1500</v>
      </c>
      <c r="M703" s="835">
        <v>46500</v>
      </c>
      <c r="N703" s="832">
        <v>31</v>
      </c>
      <c r="O703" s="836">
        <v>3</v>
      </c>
      <c r="P703" s="835">
        <v>1500</v>
      </c>
      <c r="Q703" s="837">
        <v>3.2258064516129031E-2</v>
      </c>
      <c r="R703" s="832">
        <v>1</v>
      </c>
      <c r="S703" s="837">
        <v>3.2258064516129031E-2</v>
      </c>
      <c r="T703" s="836">
        <v>1</v>
      </c>
      <c r="U703" s="838">
        <v>0.33333333333333331</v>
      </c>
    </row>
    <row r="704" spans="1:21" ht="14.4" customHeight="1" x14ac:dyDescent="0.3">
      <c r="A704" s="831">
        <v>12</v>
      </c>
      <c r="B704" s="832" t="s">
        <v>1204</v>
      </c>
      <c r="C704" s="832" t="s">
        <v>1210</v>
      </c>
      <c r="D704" s="833" t="s">
        <v>2733</v>
      </c>
      <c r="E704" s="834" t="s">
        <v>1230</v>
      </c>
      <c r="F704" s="832" t="s">
        <v>1207</v>
      </c>
      <c r="G704" s="832" t="s">
        <v>1547</v>
      </c>
      <c r="H704" s="832" t="s">
        <v>583</v>
      </c>
      <c r="I704" s="832" t="s">
        <v>1798</v>
      </c>
      <c r="J704" s="832" t="s">
        <v>1799</v>
      </c>
      <c r="K704" s="832" t="s">
        <v>1800</v>
      </c>
      <c r="L704" s="835">
        <v>1500</v>
      </c>
      <c r="M704" s="835">
        <v>22500</v>
      </c>
      <c r="N704" s="832">
        <v>15</v>
      </c>
      <c r="O704" s="836">
        <v>1</v>
      </c>
      <c r="P704" s="835">
        <v>22500</v>
      </c>
      <c r="Q704" s="837">
        <v>1</v>
      </c>
      <c r="R704" s="832">
        <v>15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12</v>
      </c>
      <c r="B705" s="832" t="s">
        <v>1204</v>
      </c>
      <c r="C705" s="832" t="s">
        <v>1210</v>
      </c>
      <c r="D705" s="833" t="s">
        <v>2733</v>
      </c>
      <c r="E705" s="834" t="s">
        <v>1230</v>
      </c>
      <c r="F705" s="832" t="s">
        <v>1207</v>
      </c>
      <c r="G705" s="832" t="s">
        <v>1547</v>
      </c>
      <c r="H705" s="832" t="s">
        <v>583</v>
      </c>
      <c r="I705" s="832" t="s">
        <v>2264</v>
      </c>
      <c r="J705" s="832" t="s">
        <v>2265</v>
      </c>
      <c r="K705" s="832" t="s">
        <v>2266</v>
      </c>
      <c r="L705" s="835">
        <v>1250</v>
      </c>
      <c r="M705" s="835">
        <v>22500</v>
      </c>
      <c r="N705" s="832">
        <v>18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12</v>
      </c>
      <c r="B706" s="832" t="s">
        <v>1204</v>
      </c>
      <c r="C706" s="832" t="s">
        <v>1210</v>
      </c>
      <c r="D706" s="833" t="s">
        <v>2733</v>
      </c>
      <c r="E706" s="834" t="s">
        <v>1230</v>
      </c>
      <c r="F706" s="832" t="s">
        <v>1207</v>
      </c>
      <c r="G706" s="832" t="s">
        <v>1547</v>
      </c>
      <c r="H706" s="832" t="s">
        <v>583</v>
      </c>
      <c r="I706" s="832" t="s">
        <v>1801</v>
      </c>
      <c r="J706" s="832" t="s">
        <v>1802</v>
      </c>
      <c r="K706" s="832" t="s">
        <v>1803</v>
      </c>
      <c r="L706" s="835">
        <v>9.0399999999999991</v>
      </c>
      <c r="M706" s="835">
        <v>3615.9999999999995</v>
      </c>
      <c r="N706" s="832">
        <v>400</v>
      </c>
      <c r="O706" s="836">
        <v>2</v>
      </c>
      <c r="P706" s="835">
        <v>3615.9999999999995</v>
      </c>
      <c r="Q706" s="837">
        <v>1</v>
      </c>
      <c r="R706" s="832">
        <v>400</v>
      </c>
      <c r="S706" s="837">
        <v>1</v>
      </c>
      <c r="T706" s="836">
        <v>2</v>
      </c>
      <c r="U706" s="838">
        <v>1</v>
      </c>
    </row>
    <row r="707" spans="1:21" ht="14.4" customHeight="1" x14ac:dyDescent="0.3">
      <c r="A707" s="831">
        <v>12</v>
      </c>
      <c r="B707" s="832" t="s">
        <v>1204</v>
      </c>
      <c r="C707" s="832" t="s">
        <v>1210</v>
      </c>
      <c r="D707" s="833" t="s">
        <v>2733</v>
      </c>
      <c r="E707" s="834" t="s">
        <v>1232</v>
      </c>
      <c r="F707" s="832" t="s">
        <v>1205</v>
      </c>
      <c r="G707" s="832" t="s">
        <v>1433</v>
      </c>
      <c r="H707" s="832" t="s">
        <v>583</v>
      </c>
      <c r="I707" s="832" t="s">
        <v>1887</v>
      </c>
      <c r="J707" s="832" t="s">
        <v>1435</v>
      </c>
      <c r="K707" s="832" t="s">
        <v>1755</v>
      </c>
      <c r="L707" s="835">
        <v>0</v>
      </c>
      <c r="M707" s="835">
        <v>0</v>
      </c>
      <c r="N707" s="832">
        <v>1</v>
      </c>
      <c r="O707" s="836">
        <v>1</v>
      </c>
      <c r="P707" s="835">
        <v>0</v>
      </c>
      <c r="Q707" s="837"/>
      <c r="R707" s="832">
        <v>1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12</v>
      </c>
      <c r="B708" s="832" t="s">
        <v>1204</v>
      </c>
      <c r="C708" s="832" t="s">
        <v>1210</v>
      </c>
      <c r="D708" s="833" t="s">
        <v>2733</v>
      </c>
      <c r="E708" s="834" t="s">
        <v>1232</v>
      </c>
      <c r="F708" s="832" t="s">
        <v>1205</v>
      </c>
      <c r="G708" s="832" t="s">
        <v>1452</v>
      </c>
      <c r="H708" s="832" t="s">
        <v>621</v>
      </c>
      <c r="I708" s="832" t="s">
        <v>1628</v>
      </c>
      <c r="J708" s="832" t="s">
        <v>707</v>
      </c>
      <c r="K708" s="832" t="s">
        <v>1629</v>
      </c>
      <c r="L708" s="835">
        <v>333.68</v>
      </c>
      <c r="M708" s="835">
        <v>667.36</v>
      </c>
      <c r="N708" s="832">
        <v>2</v>
      </c>
      <c r="O708" s="836">
        <v>2</v>
      </c>
      <c r="P708" s="835">
        <v>667.36</v>
      </c>
      <c r="Q708" s="837">
        <v>1</v>
      </c>
      <c r="R708" s="832">
        <v>2</v>
      </c>
      <c r="S708" s="837">
        <v>1</v>
      </c>
      <c r="T708" s="836">
        <v>2</v>
      </c>
      <c r="U708" s="838">
        <v>1</v>
      </c>
    </row>
    <row r="709" spans="1:21" ht="14.4" customHeight="1" x14ac:dyDescent="0.3">
      <c r="A709" s="831">
        <v>12</v>
      </c>
      <c r="B709" s="832" t="s">
        <v>1204</v>
      </c>
      <c r="C709" s="832" t="s">
        <v>1210</v>
      </c>
      <c r="D709" s="833" t="s">
        <v>2733</v>
      </c>
      <c r="E709" s="834" t="s">
        <v>1232</v>
      </c>
      <c r="F709" s="832" t="s">
        <v>1205</v>
      </c>
      <c r="G709" s="832" t="s">
        <v>1481</v>
      </c>
      <c r="H709" s="832" t="s">
        <v>583</v>
      </c>
      <c r="I709" s="832" t="s">
        <v>1487</v>
      </c>
      <c r="J709" s="832" t="s">
        <v>1483</v>
      </c>
      <c r="K709" s="832" t="s">
        <v>1488</v>
      </c>
      <c r="L709" s="835">
        <v>3024.8</v>
      </c>
      <c r="M709" s="835">
        <v>3024.8</v>
      </c>
      <c r="N709" s="832">
        <v>1</v>
      </c>
      <c r="O709" s="836">
        <v>1</v>
      </c>
      <c r="P709" s="835">
        <v>3024.8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12</v>
      </c>
      <c r="B710" s="832" t="s">
        <v>1204</v>
      </c>
      <c r="C710" s="832" t="s">
        <v>1210</v>
      </c>
      <c r="D710" s="833" t="s">
        <v>2733</v>
      </c>
      <c r="E710" s="834" t="s">
        <v>1233</v>
      </c>
      <c r="F710" s="832" t="s">
        <v>1205</v>
      </c>
      <c r="G710" s="832" t="s">
        <v>2267</v>
      </c>
      <c r="H710" s="832" t="s">
        <v>583</v>
      </c>
      <c r="I710" s="832" t="s">
        <v>2268</v>
      </c>
      <c r="J710" s="832" t="s">
        <v>2269</v>
      </c>
      <c r="K710" s="832" t="s">
        <v>2270</v>
      </c>
      <c r="L710" s="835">
        <v>1295.6400000000001</v>
      </c>
      <c r="M710" s="835">
        <v>1295.6400000000001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12</v>
      </c>
      <c r="B711" s="832" t="s">
        <v>1204</v>
      </c>
      <c r="C711" s="832" t="s">
        <v>1210</v>
      </c>
      <c r="D711" s="833" t="s">
        <v>2733</v>
      </c>
      <c r="E711" s="834" t="s">
        <v>1233</v>
      </c>
      <c r="F711" s="832" t="s">
        <v>1205</v>
      </c>
      <c r="G711" s="832" t="s">
        <v>1804</v>
      </c>
      <c r="H711" s="832" t="s">
        <v>583</v>
      </c>
      <c r="I711" s="832" t="s">
        <v>2271</v>
      </c>
      <c r="J711" s="832" t="s">
        <v>2272</v>
      </c>
      <c r="K711" s="832" t="s">
        <v>1160</v>
      </c>
      <c r="L711" s="835">
        <v>36.270000000000003</v>
      </c>
      <c r="M711" s="835">
        <v>72.540000000000006</v>
      </c>
      <c r="N711" s="832">
        <v>2</v>
      </c>
      <c r="O711" s="836">
        <v>1</v>
      </c>
      <c r="P711" s="835">
        <v>72.540000000000006</v>
      </c>
      <c r="Q711" s="837">
        <v>1</v>
      </c>
      <c r="R711" s="832">
        <v>2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12</v>
      </c>
      <c r="B712" s="832" t="s">
        <v>1204</v>
      </c>
      <c r="C712" s="832" t="s">
        <v>1210</v>
      </c>
      <c r="D712" s="833" t="s">
        <v>2733</v>
      </c>
      <c r="E712" s="834" t="s">
        <v>1233</v>
      </c>
      <c r="F712" s="832" t="s">
        <v>1205</v>
      </c>
      <c r="G712" s="832" t="s">
        <v>1804</v>
      </c>
      <c r="H712" s="832" t="s">
        <v>621</v>
      </c>
      <c r="I712" s="832" t="s">
        <v>2273</v>
      </c>
      <c r="J712" s="832" t="s">
        <v>622</v>
      </c>
      <c r="K712" s="832" t="s">
        <v>1295</v>
      </c>
      <c r="L712" s="835">
        <v>21.76</v>
      </c>
      <c r="M712" s="835">
        <v>65.28</v>
      </c>
      <c r="N712" s="832">
        <v>3</v>
      </c>
      <c r="O712" s="836">
        <v>0.5</v>
      </c>
      <c r="P712" s="835">
        <v>65.28</v>
      </c>
      <c r="Q712" s="837">
        <v>1</v>
      </c>
      <c r="R712" s="832">
        <v>3</v>
      </c>
      <c r="S712" s="837">
        <v>1</v>
      </c>
      <c r="T712" s="836">
        <v>0.5</v>
      </c>
      <c r="U712" s="838">
        <v>1</v>
      </c>
    </row>
    <row r="713" spans="1:21" ht="14.4" customHeight="1" x14ac:dyDescent="0.3">
      <c r="A713" s="831">
        <v>12</v>
      </c>
      <c r="B713" s="832" t="s">
        <v>1204</v>
      </c>
      <c r="C713" s="832" t="s">
        <v>1210</v>
      </c>
      <c r="D713" s="833" t="s">
        <v>2733</v>
      </c>
      <c r="E713" s="834" t="s">
        <v>1233</v>
      </c>
      <c r="F713" s="832" t="s">
        <v>1205</v>
      </c>
      <c r="G713" s="832" t="s">
        <v>1345</v>
      </c>
      <c r="H713" s="832" t="s">
        <v>583</v>
      </c>
      <c r="I713" s="832" t="s">
        <v>1346</v>
      </c>
      <c r="J713" s="832" t="s">
        <v>1347</v>
      </c>
      <c r="K713" s="832" t="s">
        <v>1348</v>
      </c>
      <c r="L713" s="835">
        <v>0</v>
      </c>
      <c r="M713" s="835">
        <v>0</v>
      </c>
      <c r="N713" s="832">
        <v>2</v>
      </c>
      <c r="O713" s="836">
        <v>1</v>
      </c>
      <c r="P713" s="835"/>
      <c r="Q713" s="837"/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12</v>
      </c>
      <c r="B714" s="832" t="s">
        <v>1204</v>
      </c>
      <c r="C714" s="832" t="s">
        <v>1210</v>
      </c>
      <c r="D714" s="833" t="s">
        <v>2733</v>
      </c>
      <c r="E714" s="834" t="s">
        <v>1233</v>
      </c>
      <c r="F714" s="832" t="s">
        <v>1205</v>
      </c>
      <c r="G714" s="832" t="s">
        <v>1345</v>
      </c>
      <c r="H714" s="832" t="s">
        <v>583</v>
      </c>
      <c r="I714" s="832" t="s">
        <v>1577</v>
      </c>
      <c r="J714" s="832" t="s">
        <v>1578</v>
      </c>
      <c r="K714" s="832" t="s">
        <v>1579</v>
      </c>
      <c r="L714" s="835">
        <v>0</v>
      </c>
      <c r="M714" s="835">
        <v>0</v>
      </c>
      <c r="N714" s="832">
        <v>4</v>
      </c>
      <c r="O714" s="836">
        <v>2</v>
      </c>
      <c r="P714" s="835">
        <v>0</v>
      </c>
      <c r="Q714" s="837"/>
      <c r="R714" s="832">
        <v>2</v>
      </c>
      <c r="S714" s="837">
        <v>0.5</v>
      </c>
      <c r="T714" s="836">
        <v>1</v>
      </c>
      <c r="U714" s="838">
        <v>0.5</v>
      </c>
    </row>
    <row r="715" spans="1:21" ht="14.4" customHeight="1" x14ac:dyDescent="0.3">
      <c r="A715" s="831">
        <v>12</v>
      </c>
      <c r="B715" s="832" t="s">
        <v>1204</v>
      </c>
      <c r="C715" s="832" t="s">
        <v>1210</v>
      </c>
      <c r="D715" s="833" t="s">
        <v>2733</v>
      </c>
      <c r="E715" s="834" t="s">
        <v>1233</v>
      </c>
      <c r="F715" s="832" t="s">
        <v>1205</v>
      </c>
      <c r="G715" s="832" t="s">
        <v>1680</v>
      </c>
      <c r="H715" s="832" t="s">
        <v>583</v>
      </c>
      <c r="I715" s="832" t="s">
        <v>1681</v>
      </c>
      <c r="J715" s="832" t="s">
        <v>802</v>
      </c>
      <c r="K715" s="832" t="s">
        <v>1682</v>
      </c>
      <c r="L715" s="835">
        <v>0</v>
      </c>
      <c r="M715" s="835">
        <v>0</v>
      </c>
      <c r="N715" s="832">
        <v>2</v>
      </c>
      <c r="O715" s="836">
        <v>0.5</v>
      </c>
      <c r="P715" s="835">
        <v>0</v>
      </c>
      <c r="Q715" s="837"/>
      <c r="R715" s="832">
        <v>2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12</v>
      </c>
      <c r="B716" s="832" t="s">
        <v>1204</v>
      </c>
      <c r="C716" s="832" t="s">
        <v>1210</v>
      </c>
      <c r="D716" s="833" t="s">
        <v>2733</v>
      </c>
      <c r="E716" s="834" t="s">
        <v>1233</v>
      </c>
      <c r="F716" s="832" t="s">
        <v>1205</v>
      </c>
      <c r="G716" s="832" t="s">
        <v>2274</v>
      </c>
      <c r="H716" s="832" t="s">
        <v>583</v>
      </c>
      <c r="I716" s="832" t="s">
        <v>2275</v>
      </c>
      <c r="J716" s="832" t="s">
        <v>2276</v>
      </c>
      <c r="K716" s="832" t="s">
        <v>2277</v>
      </c>
      <c r="L716" s="835">
        <v>57.76</v>
      </c>
      <c r="M716" s="835">
        <v>57.76</v>
      </c>
      <c r="N716" s="832">
        <v>1</v>
      </c>
      <c r="O716" s="836">
        <v>1</v>
      </c>
      <c r="P716" s="835">
        <v>57.76</v>
      </c>
      <c r="Q716" s="837">
        <v>1</v>
      </c>
      <c r="R716" s="832">
        <v>1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12</v>
      </c>
      <c r="B717" s="832" t="s">
        <v>1204</v>
      </c>
      <c r="C717" s="832" t="s">
        <v>1210</v>
      </c>
      <c r="D717" s="833" t="s">
        <v>2733</v>
      </c>
      <c r="E717" s="834" t="s">
        <v>1233</v>
      </c>
      <c r="F717" s="832" t="s">
        <v>1205</v>
      </c>
      <c r="G717" s="832" t="s">
        <v>1580</v>
      </c>
      <c r="H717" s="832" t="s">
        <v>621</v>
      </c>
      <c r="I717" s="832" t="s">
        <v>2278</v>
      </c>
      <c r="J717" s="832" t="s">
        <v>2279</v>
      </c>
      <c r="K717" s="832" t="s">
        <v>1583</v>
      </c>
      <c r="L717" s="835">
        <v>119.7</v>
      </c>
      <c r="M717" s="835">
        <v>239.4</v>
      </c>
      <c r="N717" s="832">
        <v>2</v>
      </c>
      <c r="O717" s="836">
        <v>1</v>
      </c>
      <c r="P717" s="835">
        <v>239.4</v>
      </c>
      <c r="Q717" s="837">
        <v>1</v>
      </c>
      <c r="R717" s="832">
        <v>2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12</v>
      </c>
      <c r="B718" s="832" t="s">
        <v>1204</v>
      </c>
      <c r="C718" s="832" t="s">
        <v>1210</v>
      </c>
      <c r="D718" s="833" t="s">
        <v>2733</v>
      </c>
      <c r="E718" s="834" t="s">
        <v>1233</v>
      </c>
      <c r="F718" s="832" t="s">
        <v>1205</v>
      </c>
      <c r="G718" s="832" t="s">
        <v>1263</v>
      </c>
      <c r="H718" s="832" t="s">
        <v>583</v>
      </c>
      <c r="I718" s="832" t="s">
        <v>1688</v>
      </c>
      <c r="J718" s="832" t="s">
        <v>1687</v>
      </c>
      <c r="K718" s="832" t="s">
        <v>926</v>
      </c>
      <c r="L718" s="835">
        <v>170.52</v>
      </c>
      <c r="M718" s="835">
        <v>341.04</v>
      </c>
      <c r="N718" s="832">
        <v>2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12</v>
      </c>
      <c r="B719" s="832" t="s">
        <v>1204</v>
      </c>
      <c r="C719" s="832" t="s">
        <v>1210</v>
      </c>
      <c r="D719" s="833" t="s">
        <v>2733</v>
      </c>
      <c r="E719" s="834" t="s">
        <v>1233</v>
      </c>
      <c r="F719" s="832" t="s">
        <v>1205</v>
      </c>
      <c r="G719" s="832" t="s">
        <v>1263</v>
      </c>
      <c r="H719" s="832" t="s">
        <v>621</v>
      </c>
      <c r="I719" s="832" t="s">
        <v>1120</v>
      </c>
      <c r="J719" s="832" t="s">
        <v>1121</v>
      </c>
      <c r="K719" s="832" t="s">
        <v>926</v>
      </c>
      <c r="L719" s="835">
        <v>170.52</v>
      </c>
      <c r="M719" s="835">
        <v>2387.2800000000002</v>
      </c>
      <c r="N719" s="832">
        <v>14</v>
      </c>
      <c r="O719" s="836">
        <v>10.5</v>
      </c>
      <c r="P719" s="835">
        <v>1193.6400000000001</v>
      </c>
      <c r="Q719" s="837">
        <v>0.5</v>
      </c>
      <c r="R719" s="832">
        <v>7</v>
      </c>
      <c r="S719" s="837">
        <v>0.5</v>
      </c>
      <c r="T719" s="836">
        <v>4.5</v>
      </c>
      <c r="U719" s="838">
        <v>0.42857142857142855</v>
      </c>
    </row>
    <row r="720" spans="1:21" ht="14.4" customHeight="1" x14ac:dyDescent="0.3">
      <c r="A720" s="831">
        <v>12</v>
      </c>
      <c r="B720" s="832" t="s">
        <v>1204</v>
      </c>
      <c r="C720" s="832" t="s">
        <v>1210</v>
      </c>
      <c r="D720" s="833" t="s">
        <v>2733</v>
      </c>
      <c r="E720" s="834" t="s">
        <v>1233</v>
      </c>
      <c r="F720" s="832" t="s">
        <v>1205</v>
      </c>
      <c r="G720" s="832" t="s">
        <v>1265</v>
      </c>
      <c r="H720" s="832" t="s">
        <v>583</v>
      </c>
      <c r="I720" s="832" t="s">
        <v>1364</v>
      </c>
      <c r="J720" s="832" t="s">
        <v>1365</v>
      </c>
      <c r="K720" s="832" t="s">
        <v>926</v>
      </c>
      <c r="L720" s="835">
        <v>78.33</v>
      </c>
      <c r="M720" s="835">
        <v>78.33</v>
      </c>
      <c r="N720" s="832">
        <v>1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12</v>
      </c>
      <c r="B721" s="832" t="s">
        <v>1204</v>
      </c>
      <c r="C721" s="832" t="s">
        <v>1210</v>
      </c>
      <c r="D721" s="833" t="s">
        <v>2733</v>
      </c>
      <c r="E721" s="834" t="s">
        <v>1233</v>
      </c>
      <c r="F721" s="832" t="s">
        <v>1205</v>
      </c>
      <c r="G721" s="832" t="s">
        <v>1265</v>
      </c>
      <c r="H721" s="832" t="s">
        <v>583</v>
      </c>
      <c r="I721" s="832" t="s">
        <v>1298</v>
      </c>
      <c r="J721" s="832" t="s">
        <v>1299</v>
      </c>
      <c r="K721" s="832" t="s">
        <v>926</v>
      </c>
      <c r="L721" s="835">
        <v>78.33</v>
      </c>
      <c r="M721" s="835">
        <v>78.33</v>
      </c>
      <c r="N721" s="832">
        <v>1</v>
      </c>
      <c r="O721" s="836">
        <v>1</v>
      </c>
      <c r="P721" s="835">
        <v>78.33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12</v>
      </c>
      <c r="B722" s="832" t="s">
        <v>1204</v>
      </c>
      <c r="C722" s="832" t="s">
        <v>1210</v>
      </c>
      <c r="D722" s="833" t="s">
        <v>2733</v>
      </c>
      <c r="E722" s="834" t="s">
        <v>1233</v>
      </c>
      <c r="F722" s="832" t="s">
        <v>1205</v>
      </c>
      <c r="G722" s="832" t="s">
        <v>1366</v>
      </c>
      <c r="H722" s="832" t="s">
        <v>583</v>
      </c>
      <c r="I722" s="832" t="s">
        <v>1370</v>
      </c>
      <c r="J722" s="832" t="s">
        <v>1368</v>
      </c>
      <c r="K722" s="832" t="s">
        <v>1371</v>
      </c>
      <c r="L722" s="835">
        <v>1154.81</v>
      </c>
      <c r="M722" s="835">
        <v>2309.62</v>
      </c>
      <c r="N722" s="832">
        <v>2</v>
      </c>
      <c r="O722" s="836">
        <v>1</v>
      </c>
      <c r="P722" s="835">
        <v>2309.62</v>
      </c>
      <c r="Q722" s="837">
        <v>1</v>
      </c>
      <c r="R722" s="832">
        <v>2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12</v>
      </c>
      <c r="B723" s="832" t="s">
        <v>1204</v>
      </c>
      <c r="C723" s="832" t="s">
        <v>1210</v>
      </c>
      <c r="D723" s="833" t="s">
        <v>2733</v>
      </c>
      <c r="E723" s="834" t="s">
        <v>1233</v>
      </c>
      <c r="F723" s="832" t="s">
        <v>1205</v>
      </c>
      <c r="G723" s="832" t="s">
        <v>1366</v>
      </c>
      <c r="H723" s="832" t="s">
        <v>583</v>
      </c>
      <c r="I723" s="832" t="s">
        <v>1370</v>
      </c>
      <c r="J723" s="832" t="s">
        <v>1368</v>
      </c>
      <c r="K723" s="832" t="s">
        <v>1371</v>
      </c>
      <c r="L723" s="835">
        <v>1047.94</v>
      </c>
      <c r="M723" s="835">
        <v>3143.82</v>
      </c>
      <c r="N723" s="832">
        <v>3</v>
      </c>
      <c r="O723" s="836">
        <v>1</v>
      </c>
      <c r="P723" s="835">
        <v>3143.82</v>
      </c>
      <c r="Q723" s="837">
        <v>1</v>
      </c>
      <c r="R723" s="832">
        <v>3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12</v>
      </c>
      <c r="B724" s="832" t="s">
        <v>1204</v>
      </c>
      <c r="C724" s="832" t="s">
        <v>1210</v>
      </c>
      <c r="D724" s="833" t="s">
        <v>2733</v>
      </c>
      <c r="E724" s="834" t="s">
        <v>1233</v>
      </c>
      <c r="F724" s="832" t="s">
        <v>1205</v>
      </c>
      <c r="G724" s="832" t="s">
        <v>1374</v>
      </c>
      <c r="H724" s="832" t="s">
        <v>583</v>
      </c>
      <c r="I724" s="832" t="s">
        <v>2280</v>
      </c>
      <c r="J724" s="832" t="s">
        <v>2281</v>
      </c>
      <c r="K724" s="832" t="s">
        <v>2282</v>
      </c>
      <c r="L724" s="835">
        <v>52.87</v>
      </c>
      <c r="M724" s="835">
        <v>105.74</v>
      </c>
      <c r="N724" s="832">
        <v>2</v>
      </c>
      <c r="O724" s="836">
        <v>1</v>
      </c>
      <c r="P724" s="835">
        <v>105.74</v>
      </c>
      <c r="Q724" s="837">
        <v>1</v>
      </c>
      <c r="R724" s="832">
        <v>2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12</v>
      </c>
      <c r="B725" s="832" t="s">
        <v>1204</v>
      </c>
      <c r="C725" s="832" t="s">
        <v>1210</v>
      </c>
      <c r="D725" s="833" t="s">
        <v>2733</v>
      </c>
      <c r="E725" s="834" t="s">
        <v>1233</v>
      </c>
      <c r="F725" s="832" t="s">
        <v>1205</v>
      </c>
      <c r="G725" s="832" t="s">
        <v>1693</v>
      </c>
      <c r="H725" s="832" t="s">
        <v>621</v>
      </c>
      <c r="I725" s="832" t="s">
        <v>1694</v>
      </c>
      <c r="J725" s="832" t="s">
        <v>1695</v>
      </c>
      <c r="K725" s="832" t="s">
        <v>1696</v>
      </c>
      <c r="L725" s="835">
        <v>300.31</v>
      </c>
      <c r="M725" s="835">
        <v>300.31</v>
      </c>
      <c r="N725" s="832">
        <v>1</v>
      </c>
      <c r="O725" s="836">
        <v>0.5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12</v>
      </c>
      <c r="B726" s="832" t="s">
        <v>1204</v>
      </c>
      <c r="C726" s="832" t="s">
        <v>1210</v>
      </c>
      <c r="D726" s="833" t="s">
        <v>2733</v>
      </c>
      <c r="E726" s="834" t="s">
        <v>1233</v>
      </c>
      <c r="F726" s="832" t="s">
        <v>1205</v>
      </c>
      <c r="G726" s="832" t="s">
        <v>1693</v>
      </c>
      <c r="H726" s="832" t="s">
        <v>583</v>
      </c>
      <c r="I726" s="832" t="s">
        <v>2283</v>
      </c>
      <c r="J726" s="832" t="s">
        <v>1695</v>
      </c>
      <c r="K726" s="832" t="s">
        <v>1699</v>
      </c>
      <c r="L726" s="835">
        <v>100.1</v>
      </c>
      <c r="M726" s="835">
        <v>600.59999999999991</v>
      </c>
      <c r="N726" s="832">
        <v>6</v>
      </c>
      <c r="O726" s="836">
        <v>1.5</v>
      </c>
      <c r="P726" s="835">
        <v>300.29999999999995</v>
      </c>
      <c r="Q726" s="837">
        <v>0.5</v>
      </c>
      <c r="R726" s="832">
        <v>3</v>
      </c>
      <c r="S726" s="837">
        <v>0.5</v>
      </c>
      <c r="T726" s="836">
        <v>1</v>
      </c>
      <c r="U726" s="838">
        <v>0.66666666666666663</v>
      </c>
    </row>
    <row r="727" spans="1:21" ht="14.4" customHeight="1" x14ac:dyDescent="0.3">
      <c r="A727" s="831">
        <v>12</v>
      </c>
      <c r="B727" s="832" t="s">
        <v>1204</v>
      </c>
      <c r="C727" s="832" t="s">
        <v>1210</v>
      </c>
      <c r="D727" s="833" t="s">
        <v>2733</v>
      </c>
      <c r="E727" s="834" t="s">
        <v>1233</v>
      </c>
      <c r="F727" s="832" t="s">
        <v>1205</v>
      </c>
      <c r="G727" s="832" t="s">
        <v>1599</v>
      </c>
      <c r="H727" s="832" t="s">
        <v>583</v>
      </c>
      <c r="I727" s="832" t="s">
        <v>2284</v>
      </c>
      <c r="J727" s="832" t="s">
        <v>1704</v>
      </c>
      <c r="K727" s="832" t="s">
        <v>1702</v>
      </c>
      <c r="L727" s="835">
        <v>93.49</v>
      </c>
      <c r="M727" s="835">
        <v>93.49</v>
      </c>
      <c r="N727" s="832">
        <v>1</v>
      </c>
      <c r="O727" s="836">
        <v>1</v>
      </c>
      <c r="P727" s="835">
        <v>93.49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12</v>
      </c>
      <c r="B728" s="832" t="s">
        <v>1204</v>
      </c>
      <c r="C728" s="832" t="s">
        <v>1210</v>
      </c>
      <c r="D728" s="833" t="s">
        <v>2733</v>
      </c>
      <c r="E728" s="834" t="s">
        <v>1233</v>
      </c>
      <c r="F728" s="832" t="s">
        <v>1205</v>
      </c>
      <c r="G728" s="832" t="s">
        <v>1385</v>
      </c>
      <c r="H728" s="832" t="s">
        <v>583</v>
      </c>
      <c r="I728" s="832" t="s">
        <v>1386</v>
      </c>
      <c r="J728" s="832" t="s">
        <v>1387</v>
      </c>
      <c r="K728" s="832" t="s">
        <v>1388</v>
      </c>
      <c r="L728" s="835">
        <v>611.59</v>
      </c>
      <c r="M728" s="835">
        <v>611.59</v>
      </c>
      <c r="N728" s="832">
        <v>1</v>
      </c>
      <c r="O728" s="836">
        <v>1</v>
      </c>
      <c r="P728" s="835">
        <v>611.59</v>
      </c>
      <c r="Q728" s="837">
        <v>1</v>
      </c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12</v>
      </c>
      <c r="B729" s="832" t="s">
        <v>1204</v>
      </c>
      <c r="C729" s="832" t="s">
        <v>1210</v>
      </c>
      <c r="D729" s="833" t="s">
        <v>2733</v>
      </c>
      <c r="E729" s="834" t="s">
        <v>1233</v>
      </c>
      <c r="F729" s="832" t="s">
        <v>1205</v>
      </c>
      <c r="G729" s="832" t="s">
        <v>1389</v>
      </c>
      <c r="H729" s="832" t="s">
        <v>583</v>
      </c>
      <c r="I729" s="832" t="s">
        <v>2285</v>
      </c>
      <c r="J729" s="832" t="s">
        <v>1391</v>
      </c>
      <c r="K729" s="832" t="s">
        <v>2286</v>
      </c>
      <c r="L729" s="835">
        <v>478.4</v>
      </c>
      <c r="M729" s="835">
        <v>1435.1999999999998</v>
      </c>
      <c r="N729" s="832">
        <v>3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12</v>
      </c>
      <c r="B730" s="832" t="s">
        <v>1204</v>
      </c>
      <c r="C730" s="832" t="s">
        <v>1210</v>
      </c>
      <c r="D730" s="833" t="s">
        <v>2733</v>
      </c>
      <c r="E730" s="834" t="s">
        <v>1233</v>
      </c>
      <c r="F730" s="832" t="s">
        <v>1205</v>
      </c>
      <c r="G730" s="832" t="s">
        <v>1389</v>
      </c>
      <c r="H730" s="832" t="s">
        <v>583</v>
      </c>
      <c r="I730" s="832" t="s">
        <v>1390</v>
      </c>
      <c r="J730" s="832" t="s">
        <v>1391</v>
      </c>
      <c r="K730" s="832" t="s">
        <v>1392</v>
      </c>
      <c r="L730" s="835">
        <v>1435.18</v>
      </c>
      <c r="M730" s="835">
        <v>10046.26</v>
      </c>
      <c r="N730" s="832">
        <v>7</v>
      </c>
      <c r="O730" s="836">
        <v>5.5</v>
      </c>
      <c r="P730" s="835">
        <v>8611.08</v>
      </c>
      <c r="Q730" s="837">
        <v>0.8571428571428571</v>
      </c>
      <c r="R730" s="832">
        <v>6</v>
      </c>
      <c r="S730" s="837">
        <v>0.8571428571428571</v>
      </c>
      <c r="T730" s="836">
        <v>5</v>
      </c>
      <c r="U730" s="838">
        <v>0.90909090909090906</v>
      </c>
    </row>
    <row r="731" spans="1:21" ht="14.4" customHeight="1" x14ac:dyDescent="0.3">
      <c r="A731" s="831">
        <v>12</v>
      </c>
      <c r="B731" s="832" t="s">
        <v>1204</v>
      </c>
      <c r="C731" s="832" t="s">
        <v>1210</v>
      </c>
      <c r="D731" s="833" t="s">
        <v>2733</v>
      </c>
      <c r="E731" s="834" t="s">
        <v>1233</v>
      </c>
      <c r="F731" s="832" t="s">
        <v>1205</v>
      </c>
      <c r="G731" s="832" t="s">
        <v>1389</v>
      </c>
      <c r="H731" s="832" t="s">
        <v>583</v>
      </c>
      <c r="I731" s="832" t="s">
        <v>1393</v>
      </c>
      <c r="J731" s="832" t="s">
        <v>1391</v>
      </c>
      <c r="K731" s="832" t="s">
        <v>1394</v>
      </c>
      <c r="L731" s="835">
        <v>717.59</v>
      </c>
      <c r="M731" s="835">
        <v>6458.3099999999995</v>
      </c>
      <c r="N731" s="832">
        <v>9</v>
      </c>
      <c r="O731" s="836">
        <v>8</v>
      </c>
      <c r="P731" s="835">
        <v>4305.54</v>
      </c>
      <c r="Q731" s="837">
        <v>0.66666666666666674</v>
      </c>
      <c r="R731" s="832">
        <v>6</v>
      </c>
      <c r="S731" s="837">
        <v>0.66666666666666663</v>
      </c>
      <c r="T731" s="836">
        <v>5.5</v>
      </c>
      <c r="U731" s="838">
        <v>0.6875</v>
      </c>
    </row>
    <row r="732" spans="1:21" ht="14.4" customHeight="1" x14ac:dyDescent="0.3">
      <c r="A732" s="831">
        <v>12</v>
      </c>
      <c r="B732" s="832" t="s">
        <v>1204</v>
      </c>
      <c r="C732" s="832" t="s">
        <v>1210</v>
      </c>
      <c r="D732" s="833" t="s">
        <v>2733</v>
      </c>
      <c r="E732" s="834" t="s">
        <v>1233</v>
      </c>
      <c r="F732" s="832" t="s">
        <v>1205</v>
      </c>
      <c r="G732" s="832" t="s">
        <v>1389</v>
      </c>
      <c r="H732" s="832" t="s">
        <v>583</v>
      </c>
      <c r="I732" s="832" t="s">
        <v>1881</v>
      </c>
      <c r="J732" s="832" t="s">
        <v>1391</v>
      </c>
      <c r="K732" s="832" t="s">
        <v>1882</v>
      </c>
      <c r="L732" s="835">
        <v>239.19</v>
      </c>
      <c r="M732" s="835">
        <v>956.76</v>
      </c>
      <c r="N732" s="832">
        <v>4</v>
      </c>
      <c r="O732" s="836">
        <v>1.5</v>
      </c>
      <c r="P732" s="835">
        <v>717.56999999999994</v>
      </c>
      <c r="Q732" s="837">
        <v>0.74999999999999989</v>
      </c>
      <c r="R732" s="832">
        <v>3</v>
      </c>
      <c r="S732" s="837">
        <v>0.75</v>
      </c>
      <c r="T732" s="836">
        <v>0.5</v>
      </c>
      <c r="U732" s="838">
        <v>0.33333333333333331</v>
      </c>
    </row>
    <row r="733" spans="1:21" ht="14.4" customHeight="1" x14ac:dyDescent="0.3">
      <c r="A733" s="831">
        <v>12</v>
      </c>
      <c r="B733" s="832" t="s">
        <v>1204</v>
      </c>
      <c r="C733" s="832" t="s">
        <v>1210</v>
      </c>
      <c r="D733" s="833" t="s">
        <v>2733</v>
      </c>
      <c r="E733" s="834" t="s">
        <v>1233</v>
      </c>
      <c r="F733" s="832" t="s">
        <v>1205</v>
      </c>
      <c r="G733" s="832" t="s">
        <v>1705</v>
      </c>
      <c r="H733" s="832" t="s">
        <v>621</v>
      </c>
      <c r="I733" s="832" t="s">
        <v>2178</v>
      </c>
      <c r="J733" s="832" t="s">
        <v>2179</v>
      </c>
      <c r="K733" s="832" t="s">
        <v>1449</v>
      </c>
      <c r="L733" s="835">
        <v>679.54</v>
      </c>
      <c r="M733" s="835">
        <v>679.54</v>
      </c>
      <c r="N733" s="832">
        <v>1</v>
      </c>
      <c r="O733" s="836">
        <v>0.5</v>
      </c>
      <c r="P733" s="835">
        <v>679.54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12</v>
      </c>
      <c r="B734" s="832" t="s">
        <v>1204</v>
      </c>
      <c r="C734" s="832" t="s">
        <v>1210</v>
      </c>
      <c r="D734" s="833" t="s">
        <v>2733</v>
      </c>
      <c r="E734" s="834" t="s">
        <v>1233</v>
      </c>
      <c r="F734" s="832" t="s">
        <v>1205</v>
      </c>
      <c r="G734" s="832" t="s">
        <v>1705</v>
      </c>
      <c r="H734" s="832" t="s">
        <v>583</v>
      </c>
      <c r="I734" s="832" t="s">
        <v>2287</v>
      </c>
      <c r="J734" s="832" t="s">
        <v>2288</v>
      </c>
      <c r="K734" s="832" t="s">
        <v>1449</v>
      </c>
      <c r="L734" s="835">
        <v>679.54</v>
      </c>
      <c r="M734" s="835">
        <v>679.54</v>
      </c>
      <c r="N734" s="832">
        <v>1</v>
      </c>
      <c r="O734" s="836">
        <v>0.5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12</v>
      </c>
      <c r="B735" s="832" t="s">
        <v>1204</v>
      </c>
      <c r="C735" s="832" t="s">
        <v>1210</v>
      </c>
      <c r="D735" s="833" t="s">
        <v>2733</v>
      </c>
      <c r="E735" s="834" t="s">
        <v>1233</v>
      </c>
      <c r="F735" s="832" t="s">
        <v>1205</v>
      </c>
      <c r="G735" s="832" t="s">
        <v>2289</v>
      </c>
      <c r="H735" s="832" t="s">
        <v>583</v>
      </c>
      <c r="I735" s="832" t="s">
        <v>2290</v>
      </c>
      <c r="J735" s="832" t="s">
        <v>2291</v>
      </c>
      <c r="K735" s="832" t="s">
        <v>2292</v>
      </c>
      <c r="L735" s="835">
        <v>121.07</v>
      </c>
      <c r="M735" s="835">
        <v>121.07</v>
      </c>
      <c r="N735" s="832">
        <v>1</v>
      </c>
      <c r="O735" s="836">
        <v>0.5</v>
      </c>
      <c r="P735" s="835">
        <v>121.07</v>
      </c>
      <c r="Q735" s="837">
        <v>1</v>
      </c>
      <c r="R735" s="832">
        <v>1</v>
      </c>
      <c r="S735" s="837">
        <v>1</v>
      </c>
      <c r="T735" s="836">
        <v>0.5</v>
      </c>
      <c r="U735" s="838">
        <v>1</v>
      </c>
    </row>
    <row r="736" spans="1:21" ht="14.4" customHeight="1" x14ac:dyDescent="0.3">
      <c r="A736" s="831">
        <v>12</v>
      </c>
      <c r="B736" s="832" t="s">
        <v>1204</v>
      </c>
      <c r="C736" s="832" t="s">
        <v>1210</v>
      </c>
      <c r="D736" s="833" t="s">
        <v>2733</v>
      </c>
      <c r="E736" s="834" t="s">
        <v>1233</v>
      </c>
      <c r="F736" s="832" t="s">
        <v>1205</v>
      </c>
      <c r="G736" s="832" t="s">
        <v>2181</v>
      </c>
      <c r="H736" s="832" t="s">
        <v>583</v>
      </c>
      <c r="I736" s="832" t="s">
        <v>2293</v>
      </c>
      <c r="J736" s="832" t="s">
        <v>2294</v>
      </c>
      <c r="K736" s="832" t="s">
        <v>2295</v>
      </c>
      <c r="L736" s="835">
        <v>84.39</v>
      </c>
      <c r="M736" s="835">
        <v>253.17000000000002</v>
      </c>
      <c r="N736" s="832">
        <v>3</v>
      </c>
      <c r="O736" s="836">
        <v>0.5</v>
      </c>
      <c r="P736" s="835">
        <v>253.17000000000002</v>
      </c>
      <c r="Q736" s="837">
        <v>1</v>
      </c>
      <c r="R736" s="832">
        <v>3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12</v>
      </c>
      <c r="B737" s="832" t="s">
        <v>1204</v>
      </c>
      <c r="C737" s="832" t="s">
        <v>1210</v>
      </c>
      <c r="D737" s="833" t="s">
        <v>2733</v>
      </c>
      <c r="E737" s="834" t="s">
        <v>1233</v>
      </c>
      <c r="F737" s="832" t="s">
        <v>1205</v>
      </c>
      <c r="G737" s="832" t="s">
        <v>1959</v>
      </c>
      <c r="H737" s="832" t="s">
        <v>583</v>
      </c>
      <c r="I737" s="832" t="s">
        <v>1960</v>
      </c>
      <c r="J737" s="832" t="s">
        <v>1961</v>
      </c>
      <c r="K737" s="832" t="s">
        <v>1962</v>
      </c>
      <c r="L737" s="835">
        <v>94.7</v>
      </c>
      <c r="M737" s="835">
        <v>94.7</v>
      </c>
      <c r="N737" s="832">
        <v>1</v>
      </c>
      <c r="O737" s="836">
        <v>0.5</v>
      </c>
      <c r="P737" s="835">
        <v>94.7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12</v>
      </c>
      <c r="B738" s="832" t="s">
        <v>1204</v>
      </c>
      <c r="C738" s="832" t="s">
        <v>1210</v>
      </c>
      <c r="D738" s="833" t="s">
        <v>2733</v>
      </c>
      <c r="E738" s="834" t="s">
        <v>1233</v>
      </c>
      <c r="F738" s="832" t="s">
        <v>1205</v>
      </c>
      <c r="G738" s="832" t="s">
        <v>1395</v>
      </c>
      <c r="H738" s="832" t="s">
        <v>583</v>
      </c>
      <c r="I738" s="832" t="s">
        <v>1715</v>
      </c>
      <c r="J738" s="832" t="s">
        <v>1397</v>
      </c>
      <c r="K738" s="832" t="s">
        <v>1716</v>
      </c>
      <c r="L738" s="835">
        <v>91.78</v>
      </c>
      <c r="M738" s="835">
        <v>1468.4799999999998</v>
      </c>
      <c r="N738" s="832">
        <v>16</v>
      </c>
      <c r="O738" s="836">
        <v>12.5</v>
      </c>
      <c r="P738" s="835">
        <v>917.79999999999984</v>
      </c>
      <c r="Q738" s="837">
        <v>0.625</v>
      </c>
      <c r="R738" s="832">
        <v>10</v>
      </c>
      <c r="S738" s="837">
        <v>0.625</v>
      </c>
      <c r="T738" s="836">
        <v>7</v>
      </c>
      <c r="U738" s="838">
        <v>0.56000000000000005</v>
      </c>
    </row>
    <row r="739" spans="1:21" ht="14.4" customHeight="1" x14ac:dyDescent="0.3">
      <c r="A739" s="831">
        <v>12</v>
      </c>
      <c r="B739" s="832" t="s">
        <v>1204</v>
      </c>
      <c r="C739" s="832" t="s">
        <v>1210</v>
      </c>
      <c r="D739" s="833" t="s">
        <v>2733</v>
      </c>
      <c r="E739" s="834" t="s">
        <v>1233</v>
      </c>
      <c r="F739" s="832" t="s">
        <v>1205</v>
      </c>
      <c r="G739" s="832" t="s">
        <v>1604</v>
      </c>
      <c r="H739" s="832" t="s">
        <v>583</v>
      </c>
      <c r="I739" s="832" t="s">
        <v>1605</v>
      </c>
      <c r="J739" s="832" t="s">
        <v>1606</v>
      </c>
      <c r="K739" s="832" t="s">
        <v>1607</v>
      </c>
      <c r="L739" s="835">
        <v>950.39</v>
      </c>
      <c r="M739" s="835">
        <v>950.39</v>
      </c>
      <c r="N739" s="832">
        <v>1</v>
      </c>
      <c r="O739" s="836">
        <v>1</v>
      </c>
      <c r="P739" s="835">
        <v>950.39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" customHeight="1" x14ac:dyDescent="0.3">
      <c r="A740" s="831">
        <v>12</v>
      </c>
      <c r="B740" s="832" t="s">
        <v>1204</v>
      </c>
      <c r="C740" s="832" t="s">
        <v>1210</v>
      </c>
      <c r="D740" s="833" t="s">
        <v>2733</v>
      </c>
      <c r="E740" s="834" t="s">
        <v>1233</v>
      </c>
      <c r="F740" s="832" t="s">
        <v>1205</v>
      </c>
      <c r="G740" s="832" t="s">
        <v>2296</v>
      </c>
      <c r="H740" s="832" t="s">
        <v>583</v>
      </c>
      <c r="I740" s="832" t="s">
        <v>2297</v>
      </c>
      <c r="J740" s="832" t="s">
        <v>709</v>
      </c>
      <c r="K740" s="832" t="s">
        <v>2298</v>
      </c>
      <c r="L740" s="835">
        <v>248.55</v>
      </c>
      <c r="M740" s="835">
        <v>248.55</v>
      </c>
      <c r="N740" s="832">
        <v>1</v>
      </c>
      <c r="O740" s="836">
        <v>1</v>
      </c>
      <c r="P740" s="835">
        <v>248.55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12</v>
      </c>
      <c r="B741" s="832" t="s">
        <v>1204</v>
      </c>
      <c r="C741" s="832" t="s">
        <v>1210</v>
      </c>
      <c r="D741" s="833" t="s">
        <v>2733</v>
      </c>
      <c r="E741" s="834" t="s">
        <v>1233</v>
      </c>
      <c r="F741" s="832" t="s">
        <v>1205</v>
      </c>
      <c r="G741" s="832" t="s">
        <v>1292</v>
      </c>
      <c r="H741" s="832" t="s">
        <v>583</v>
      </c>
      <c r="I741" s="832" t="s">
        <v>1293</v>
      </c>
      <c r="J741" s="832" t="s">
        <v>1294</v>
      </c>
      <c r="K741" s="832" t="s">
        <v>1295</v>
      </c>
      <c r="L741" s="835">
        <v>174.59</v>
      </c>
      <c r="M741" s="835">
        <v>1571.31</v>
      </c>
      <c r="N741" s="832">
        <v>9</v>
      </c>
      <c r="O741" s="836">
        <v>7</v>
      </c>
      <c r="P741" s="835">
        <v>523.77</v>
      </c>
      <c r="Q741" s="837">
        <v>0.33333333333333331</v>
      </c>
      <c r="R741" s="832">
        <v>3</v>
      </c>
      <c r="S741" s="837">
        <v>0.33333333333333331</v>
      </c>
      <c r="T741" s="836">
        <v>2</v>
      </c>
      <c r="U741" s="838">
        <v>0.2857142857142857</v>
      </c>
    </row>
    <row r="742" spans="1:21" ht="14.4" customHeight="1" x14ac:dyDescent="0.3">
      <c r="A742" s="831">
        <v>12</v>
      </c>
      <c r="B742" s="832" t="s">
        <v>1204</v>
      </c>
      <c r="C742" s="832" t="s">
        <v>1210</v>
      </c>
      <c r="D742" s="833" t="s">
        <v>2733</v>
      </c>
      <c r="E742" s="834" t="s">
        <v>1233</v>
      </c>
      <c r="F742" s="832" t="s">
        <v>1205</v>
      </c>
      <c r="G742" s="832" t="s">
        <v>1416</v>
      </c>
      <c r="H742" s="832" t="s">
        <v>583</v>
      </c>
      <c r="I742" s="832" t="s">
        <v>1417</v>
      </c>
      <c r="J742" s="832" t="s">
        <v>1418</v>
      </c>
      <c r="K742" s="832" t="s">
        <v>1419</v>
      </c>
      <c r="L742" s="835">
        <v>75.739999999999995</v>
      </c>
      <c r="M742" s="835">
        <v>75.739999999999995</v>
      </c>
      <c r="N742" s="832">
        <v>1</v>
      </c>
      <c r="O742" s="836">
        <v>1</v>
      </c>
      <c r="P742" s="835">
        <v>75.739999999999995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12</v>
      </c>
      <c r="B743" s="832" t="s">
        <v>1204</v>
      </c>
      <c r="C743" s="832" t="s">
        <v>1210</v>
      </c>
      <c r="D743" s="833" t="s">
        <v>2733</v>
      </c>
      <c r="E743" s="834" t="s">
        <v>1233</v>
      </c>
      <c r="F743" s="832" t="s">
        <v>1205</v>
      </c>
      <c r="G743" s="832" t="s">
        <v>1324</v>
      </c>
      <c r="H743" s="832" t="s">
        <v>583</v>
      </c>
      <c r="I743" s="832" t="s">
        <v>1325</v>
      </c>
      <c r="J743" s="832" t="s">
        <v>1326</v>
      </c>
      <c r="K743" s="832" t="s">
        <v>1327</v>
      </c>
      <c r="L743" s="835">
        <v>78.33</v>
      </c>
      <c r="M743" s="835">
        <v>469.98</v>
      </c>
      <c r="N743" s="832">
        <v>6</v>
      </c>
      <c r="O743" s="836">
        <v>3</v>
      </c>
      <c r="P743" s="835">
        <v>313.32</v>
      </c>
      <c r="Q743" s="837">
        <v>0.66666666666666663</v>
      </c>
      <c r="R743" s="832">
        <v>4</v>
      </c>
      <c r="S743" s="837">
        <v>0.66666666666666663</v>
      </c>
      <c r="T743" s="836">
        <v>2.5</v>
      </c>
      <c r="U743" s="838">
        <v>0.83333333333333337</v>
      </c>
    </row>
    <row r="744" spans="1:21" ht="14.4" customHeight="1" x14ac:dyDescent="0.3">
      <c r="A744" s="831">
        <v>12</v>
      </c>
      <c r="B744" s="832" t="s">
        <v>1204</v>
      </c>
      <c r="C744" s="832" t="s">
        <v>1210</v>
      </c>
      <c r="D744" s="833" t="s">
        <v>2733</v>
      </c>
      <c r="E744" s="834" t="s">
        <v>1233</v>
      </c>
      <c r="F744" s="832" t="s">
        <v>1205</v>
      </c>
      <c r="G744" s="832" t="s">
        <v>1744</v>
      </c>
      <c r="H744" s="832" t="s">
        <v>583</v>
      </c>
      <c r="I744" s="832" t="s">
        <v>1745</v>
      </c>
      <c r="J744" s="832" t="s">
        <v>1746</v>
      </c>
      <c r="K744" s="832" t="s">
        <v>1747</v>
      </c>
      <c r="L744" s="835">
        <v>59.92</v>
      </c>
      <c r="M744" s="835">
        <v>239.68</v>
      </c>
      <c r="N744" s="832">
        <v>4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12</v>
      </c>
      <c r="B745" s="832" t="s">
        <v>1204</v>
      </c>
      <c r="C745" s="832" t="s">
        <v>1210</v>
      </c>
      <c r="D745" s="833" t="s">
        <v>2733</v>
      </c>
      <c r="E745" s="834" t="s">
        <v>1233</v>
      </c>
      <c r="F745" s="832" t="s">
        <v>1205</v>
      </c>
      <c r="G745" s="832" t="s">
        <v>2299</v>
      </c>
      <c r="H745" s="832" t="s">
        <v>583</v>
      </c>
      <c r="I745" s="832" t="s">
        <v>2300</v>
      </c>
      <c r="J745" s="832" t="s">
        <v>2301</v>
      </c>
      <c r="K745" s="832" t="s">
        <v>2302</v>
      </c>
      <c r="L745" s="835">
        <v>609.66</v>
      </c>
      <c r="M745" s="835">
        <v>2438.64</v>
      </c>
      <c r="N745" s="832">
        <v>4</v>
      </c>
      <c r="O745" s="836">
        <v>1</v>
      </c>
      <c r="P745" s="835">
        <v>2438.64</v>
      </c>
      <c r="Q745" s="837">
        <v>1</v>
      </c>
      <c r="R745" s="832">
        <v>4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12</v>
      </c>
      <c r="B746" s="832" t="s">
        <v>1204</v>
      </c>
      <c r="C746" s="832" t="s">
        <v>1210</v>
      </c>
      <c r="D746" s="833" t="s">
        <v>2733</v>
      </c>
      <c r="E746" s="834" t="s">
        <v>1233</v>
      </c>
      <c r="F746" s="832" t="s">
        <v>1205</v>
      </c>
      <c r="G746" s="832" t="s">
        <v>2299</v>
      </c>
      <c r="H746" s="832" t="s">
        <v>583</v>
      </c>
      <c r="I746" s="832" t="s">
        <v>2303</v>
      </c>
      <c r="J746" s="832" t="s">
        <v>2301</v>
      </c>
      <c r="K746" s="832" t="s">
        <v>2304</v>
      </c>
      <c r="L746" s="835">
        <v>330.1</v>
      </c>
      <c r="M746" s="835">
        <v>2310.7000000000003</v>
      </c>
      <c r="N746" s="832">
        <v>7</v>
      </c>
      <c r="O746" s="836">
        <v>1</v>
      </c>
      <c r="P746" s="835">
        <v>2310.7000000000003</v>
      </c>
      <c r="Q746" s="837">
        <v>1</v>
      </c>
      <c r="R746" s="832">
        <v>7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12</v>
      </c>
      <c r="B747" s="832" t="s">
        <v>1204</v>
      </c>
      <c r="C747" s="832" t="s">
        <v>1210</v>
      </c>
      <c r="D747" s="833" t="s">
        <v>2733</v>
      </c>
      <c r="E747" s="834" t="s">
        <v>1233</v>
      </c>
      <c r="F747" s="832" t="s">
        <v>1205</v>
      </c>
      <c r="G747" s="832" t="s">
        <v>1276</v>
      </c>
      <c r="H747" s="832" t="s">
        <v>583</v>
      </c>
      <c r="I747" s="832" t="s">
        <v>1277</v>
      </c>
      <c r="J747" s="832" t="s">
        <v>617</v>
      </c>
      <c r="K747" s="832" t="s">
        <v>1278</v>
      </c>
      <c r="L747" s="835">
        <v>127.91</v>
      </c>
      <c r="M747" s="835">
        <v>127.91</v>
      </c>
      <c r="N747" s="832">
        <v>1</v>
      </c>
      <c r="O747" s="836">
        <v>0.5</v>
      </c>
      <c r="P747" s="835">
        <v>127.91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12</v>
      </c>
      <c r="B748" s="832" t="s">
        <v>1204</v>
      </c>
      <c r="C748" s="832" t="s">
        <v>1210</v>
      </c>
      <c r="D748" s="833" t="s">
        <v>2733</v>
      </c>
      <c r="E748" s="834" t="s">
        <v>1233</v>
      </c>
      <c r="F748" s="832" t="s">
        <v>1205</v>
      </c>
      <c r="G748" s="832" t="s">
        <v>1276</v>
      </c>
      <c r="H748" s="832" t="s">
        <v>583</v>
      </c>
      <c r="I748" s="832" t="s">
        <v>1328</v>
      </c>
      <c r="J748" s="832" t="s">
        <v>617</v>
      </c>
      <c r="K748" s="832" t="s">
        <v>1329</v>
      </c>
      <c r="L748" s="835">
        <v>0</v>
      </c>
      <c r="M748" s="835">
        <v>0</v>
      </c>
      <c r="N748" s="832">
        <v>2</v>
      </c>
      <c r="O748" s="836">
        <v>1</v>
      </c>
      <c r="P748" s="835">
        <v>0</v>
      </c>
      <c r="Q748" s="837"/>
      <c r="R748" s="832">
        <v>2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12</v>
      </c>
      <c r="B749" s="832" t="s">
        <v>1204</v>
      </c>
      <c r="C749" s="832" t="s">
        <v>1210</v>
      </c>
      <c r="D749" s="833" t="s">
        <v>2733</v>
      </c>
      <c r="E749" s="834" t="s">
        <v>1233</v>
      </c>
      <c r="F749" s="832" t="s">
        <v>1205</v>
      </c>
      <c r="G749" s="832" t="s">
        <v>1276</v>
      </c>
      <c r="H749" s="832" t="s">
        <v>583</v>
      </c>
      <c r="I749" s="832" t="s">
        <v>1328</v>
      </c>
      <c r="J749" s="832" t="s">
        <v>617</v>
      </c>
      <c r="K749" s="832" t="s">
        <v>1329</v>
      </c>
      <c r="L749" s="835">
        <v>52.61</v>
      </c>
      <c r="M749" s="835">
        <v>473.48999999999995</v>
      </c>
      <c r="N749" s="832">
        <v>9</v>
      </c>
      <c r="O749" s="836">
        <v>6</v>
      </c>
      <c r="P749" s="835">
        <v>263.04999999999995</v>
      </c>
      <c r="Q749" s="837">
        <v>0.55555555555555547</v>
      </c>
      <c r="R749" s="832">
        <v>5</v>
      </c>
      <c r="S749" s="837">
        <v>0.55555555555555558</v>
      </c>
      <c r="T749" s="836">
        <v>4</v>
      </c>
      <c r="U749" s="838">
        <v>0.66666666666666663</v>
      </c>
    </row>
    <row r="750" spans="1:21" ht="14.4" customHeight="1" x14ac:dyDescent="0.3">
      <c r="A750" s="831">
        <v>12</v>
      </c>
      <c r="B750" s="832" t="s">
        <v>1204</v>
      </c>
      <c r="C750" s="832" t="s">
        <v>1210</v>
      </c>
      <c r="D750" s="833" t="s">
        <v>2733</v>
      </c>
      <c r="E750" s="834" t="s">
        <v>1233</v>
      </c>
      <c r="F750" s="832" t="s">
        <v>1205</v>
      </c>
      <c r="G750" s="832" t="s">
        <v>1276</v>
      </c>
      <c r="H750" s="832" t="s">
        <v>583</v>
      </c>
      <c r="I750" s="832" t="s">
        <v>2305</v>
      </c>
      <c r="J750" s="832" t="s">
        <v>2306</v>
      </c>
      <c r="K750" s="832" t="s">
        <v>2307</v>
      </c>
      <c r="L750" s="835">
        <v>42.09</v>
      </c>
      <c r="M750" s="835">
        <v>84.18</v>
      </c>
      <c r="N750" s="832">
        <v>2</v>
      </c>
      <c r="O750" s="836">
        <v>1</v>
      </c>
      <c r="P750" s="835">
        <v>84.18</v>
      </c>
      <c r="Q750" s="837">
        <v>1</v>
      </c>
      <c r="R750" s="832">
        <v>2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12</v>
      </c>
      <c r="B751" s="832" t="s">
        <v>1204</v>
      </c>
      <c r="C751" s="832" t="s">
        <v>1210</v>
      </c>
      <c r="D751" s="833" t="s">
        <v>2733</v>
      </c>
      <c r="E751" s="834" t="s">
        <v>1233</v>
      </c>
      <c r="F751" s="832" t="s">
        <v>1205</v>
      </c>
      <c r="G751" s="832" t="s">
        <v>1330</v>
      </c>
      <c r="H751" s="832" t="s">
        <v>583</v>
      </c>
      <c r="I751" s="832" t="s">
        <v>1331</v>
      </c>
      <c r="J751" s="832" t="s">
        <v>1332</v>
      </c>
      <c r="K751" s="832" t="s">
        <v>1333</v>
      </c>
      <c r="L751" s="835">
        <v>432.12</v>
      </c>
      <c r="M751" s="835">
        <v>3889.0800000000004</v>
      </c>
      <c r="N751" s="832">
        <v>9</v>
      </c>
      <c r="O751" s="836">
        <v>2.5</v>
      </c>
      <c r="P751" s="835">
        <v>1296.3600000000001</v>
      </c>
      <c r="Q751" s="837">
        <v>0.33333333333333331</v>
      </c>
      <c r="R751" s="832">
        <v>3</v>
      </c>
      <c r="S751" s="837">
        <v>0.33333333333333331</v>
      </c>
      <c r="T751" s="836">
        <v>0.5</v>
      </c>
      <c r="U751" s="838">
        <v>0.2</v>
      </c>
    </row>
    <row r="752" spans="1:21" ht="14.4" customHeight="1" x14ac:dyDescent="0.3">
      <c r="A752" s="831">
        <v>12</v>
      </c>
      <c r="B752" s="832" t="s">
        <v>1204</v>
      </c>
      <c r="C752" s="832" t="s">
        <v>1210</v>
      </c>
      <c r="D752" s="833" t="s">
        <v>2733</v>
      </c>
      <c r="E752" s="834" t="s">
        <v>1233</v>
      </c>
      <c r="F752" s="832" t="s">
        <v>1205</v>
      </c>
      <c r="G752" s="832" t="s">
        <v>1330</v>
      </c>
      <c r="H752" s="832" t="s">
        <v>583</v>
      </c>
      <c r="I752" s="832" t="s">
        <v>1886</v>
      </c>
      <c r="J752" s="832" t="s">
        <v>1429</v>
      </c>
      <c r="K752" s="832" t="s">
        <v>1618</v>
      </c>
      <c r="L752" s="835">
        <v>89.88</v>
      </c>
      <c r="M752" s="835">
        <v>1887.48</v>
      </c>
      <c r="N752" s="832">
        <v>21</v>
      </c>
      <c r="O752" s="836">
        <v>8</v>
      </c>
      <c r="P752" s="835">
        <v>629.16</v>
      </c>
      <c r="Q752" s="837">
        <v>0.33333333333333331</v>
      </c>
      <c r="R752" s="832">
        <v>7</v>
      </c>
      <c r="S752" s="837">
        <v>0.33333333333333331</v>
      </c>
      <c r="T752" s="836">
        <v>3.5</v>
      </c>
      <c r="U752" s="838">
        <v>0.4375</v>
      </c>
    </row>
    <row r="753" spans="1:21" ht="14.4" customHeight="1" x14ac:dyDescent="0.3">
      <c r="A753" s="831">
        <v>12</v>
      </c>
      <c r="B753" s="832" t="s">
        <v>1204</v>
      </c>
      <c r="C753" s="832" t="s">
        <v>1210</v>
      </c>
      <c r="D753" s="833" t="s">
        <v>2733</v>
      </c>
      <c r="E753" s="834" t="s">
        <v>1233</v>
      </c>
      <c r="F753" s="832" t="s">
        <v>1205</v>
      </c>
      <c r="G753" s="832" t="s">
        <v>1330</v>
      </c>
      <c r="H753" s="832" t="s">
        <v>583</v>
      </c>
      <c r="I753" s="832" t="s">
        <v>1425</v>
      </c>
      <c r="J753" s="832" t="s">
        <v>1332</v>
      </c>
      <c r="K753" s="832" t="s">
        <v>1333</v>
      </c>
      <c r="L753" s="835">
        <v>432.12</v>
      </c>
      <c r="M753" s="835">
        <v>864.24</v>
      </c>
      <c r="N753" s="832">
        <v>2</v>
      </c>
      <c r="O753" s="836">
        <v>1</v>
      </c>
      <c r="P753" s="835">
        <v>864.24</v>
      </c>
      <c r="Q753" s="837">
        <v>1</v>
      </c>
      <c r="R753" s="832">
        <v>2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12</v>
      </c>
      <c r="B754" s="832" t="s">
        <v>1204</v>
      </c>
      <c r="C754" s="832" t="s">
        <v>1210</v>
      </c>
      <c r="D754" s="833" t="s">
        <v>2733</v>
      </c>
      <c r="E754" s="834" t="s">
        <v>1233</v>
      </c>
      <c r="F754" s="832" t="s">
        <v>1205</v>
      </c>
      <c r="G754" s="832" t="s">
        <v>1330</v>
      </c>
      <c r="H754" s="832" t="s">
        <v>583</v>
      </c>
      <c r="I754" s="832" t="s">
        <v>1426</v>
      </c>
      <c r="J754" s="832" t="s">
        <v>1332</v>
      </c>
      <c r="K754" s="832" t="s">
        <v>1427</v>
      </c>
      <c r="L754" s="835">
        <v>648.16999999999996</v>
      </c>
      <c r="M754" s="835">
        <v>1944.5099999999998</v>
      </c>
      <c r="N754" s="832">
        <v>3</v>
      </c>
      <c r="O754" s="836">
        <v>0.5</v>
      </c>
      <c r="P754" s="835">
        <v>1944.5099999999998</v>
      </c>
      <c r="Q754" s="837">
        <v>1</v>
      </c>
      <c r="R754" s="832">
        <v>3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12</v>
      </c>
      <c r="B755" s="832" t="s">
        <v>1204</v>
      </c>
      <c r="C755" s="832" t="s">
        <v>1210</v>
      </c>
      <c r="D755" s="833" t="s">
        <v>2733</v>
      </c>
      <c r="E755" s="834" t="s">
        <v>1233</v>
      </c>
      <c r="F755" s="832" t="s">
        <v>1205</v>
      </c>
      <c r="G755" s="832" t="s">
        <v>2308</v>
      </c>
      <c r="H755" s="832" t="s">
        <v>583</v>
      </c>
      <c r="I755" s="832" t="s">
        <v>2309</v>
      </c>
      <c r="J755" s="832" t="s">
        <v>2310</v>
      </c>
      <c r="K755" s="832" t="s">
        <v>2311</v>
      </c>
      <c r="L755" s="835">
        <v>0</v>
      </c>
      <c r="M755" s="835">
        <v>0</v>
      </c>
      <c r="N755" s="832">
        <v>3</v>
      </c>
      <c r="O755" s="836">
        <v>2.5</v>
      </c>
      <c r="P755" s="835">
        <v>0</v>
      </c>
      <c r="Q755" s="837"/>
      <c r="R755" s="832">
        <v>3</v>
      </c>
      <c r="S755" s="837">
        <v>1</v>
      </c>
      <c r="T755" s="836">
        <v>2.5</v>
      </c>
      <c r="U755" s="838">
        <v>1</v>
      </c>
    </row>
    <row r="756" spans="1:21" ht="14.4" customHeight="1" x14ac:dyDescent="0.3">
      <c r="A756" s="831">
        <v>12</v>
      </c>
      <c r="B756" s="832" t="s">
        <v>1204</v>
      </c>
      <c r="C756" s="832" t="s">
        <v>1210</v>
      </c>
      <c r="D756" s="833" t="s">
        <v>2733</v>
      </c>
      <c r="E756" s="834" t="s">
        <v>1233</v>
      </c>
      <c r="F756" s="832" t="s">
        <v>1205</v>
      </c>
      <c r="G756" s="832" t="s">
        <v>1279</v>
      </c>
      <c r="H756" s="832" t="s">
        <v>583</v>
      </c>
      <c r="I756" s="832" t="s">
        <v>1280</v>
      </c>
      <c r="J756" s="832" t="s">
        <v>1281</v>
      </c>
      <c r="K756" s="832" t="s">
        <v>1282</v>
      </c>
      <c r="L756" s="835">
        <v>308.69</v>
      </c>
      <c r="M756" s="835">
        <v>28399.479999999996</v>
      </c>
      <c r="N756" s="832">
        <v>92</v>
      </c>
      <c r="O756" s="836">
        <v>19.5</v>
      </c>
      <c r="P756" s="835">
        <v>18212.71</v>
      </c>
      <c r="Q756" s="837">
        <v>0.64130434782608703</v>
      </c>
      <c r="R756" s="832">
        <v>59</v>
      </c>
      <c r="S756" s="837">
        <v>0.64130434782608692</v>
      </c>
      <c r="T756" s="836">
        <v>11.5</v>
      </c>
      <c r="U756" s="838">
        <v>0.58974358974358976</v>
      </c>
    </row>
    <row r="757" spans="1:21" ht="14.4" customHeight="1" x14ac:dyDescent="0.3">
      <c r="A757" s="831">
        <v>12</v>
      </c>
      <c r="B757" s="832" t="s">
        <v>1204</v>
      </c>
      <c r="C757" s="832" t="s">
        <v>1210</v>
      </c>
      <c r="D757" s="833" t="s">
        <v>2733</v>
      </c>
      <c r="E757" s="834" t="s">
        <v>1233</v>
      </c>
      <c r="F757" s="832" t="s">
        <v>1205</v>
      </c>
      <c r="G757" s="832" t="s">
        <v>1283</v>
      </c>
      <c r="H757" s="832" t="s">
        <v>583</v>
      </c>
      <c r="I757" s="832" t="s">
        <v>1284</v>
      </c>
      <c r="J757" s="832" t="s">
        <v>1285</v>
      </c>
      <c r="K757" s="832" t="s">
        <v>1286</v>
      </c>
      <c r="L757" s="835">
        <v>0</v>
      </c>
      <c r="M757" s="835">
        <v>0</v>
      </c>
      <c r="N757" s="832">
        <v>2</v>
      </c>
      <c r="O757" s="836">
        <v>2</v>
      </c>
      <c r="P757" s="835">
        <v>0</v>
      </c>
      <c r="Q757" s="837"/>
      <c r="R757" s="832">
        <v>2</v>
      </c>
      <c r="S757" s="837">
        <v>1</v>
      </c>
      <c r="T757" s="836">
        <v>2</v>
      </c>
      <c r="U757" s="838">
        <v>1</v>
      </c>
    </row>
    <row r="758" spans="1:21" ht="14.4" customHeight="1" x14ac:dyDescent="0.3">
      <c r="A758" s="831">
        <v>12</v>
      </c>
      <c r="B758" s="832" t="s">
        <v>1204</v>
      </c>
      <c r="C758" s="832" t="s">
        <v>1210</v>
      </c>
      <c r="D758" s="833" t="s">
        <v>2733</v>
      </c>
      <c r="E758" s="834" t="s">
        <v>1233</v>
      </c>
      <c r="F758" s="832" t="s">
        <v>1205</v>
      </c>
      <c r="G758" s="832" t="s">
        <v>1433</v>
      </c>
      <c r="H758" s="832" t="s">
        <v>583</v>
      </c>
      <c r="I758" s="832" t="s">
        <v>1434</v>
      </c>
      <c r="J758" s="832" t="s">
        <v>1435</v>
      </c>
      <c r="K758" s="832" t="s">
        <v>1436</v>
      </c>
      <c r="L758" s="835">
        <v>0</v>
      </c>
      <c r="M758" s="835">
        <v>0</v>
      </c>
      <c r="N758" s="832">
        <v>31</v>
      </c>
      <c r="O758" s="836">
        <v>13</v>
      </c>
      <c r="P758" s="835">
        <v>0</v>
      </c>
      <c r="Q758" s="837"/>
      <c r="R758" s="832">
        <v>29</v>
      </c>
      <c r="S758" s="837">
        <v>0.93548387096774188</v>
      </c>
      <c r="T758" s="836">
        <v>11</v>
      </c>
      <c r="U758" s="838">
        <v>0.84615384615384615</v>
      </c>
    </row>
    <row r="759" spans="1:21" ht="14.4" customHeight="1" x14ac:dyDescent="0.3">
      <c r="A759" s="831">
        <v>12</v>
      </c>
      <c r="B759" s="832" t="s">
        <v>1204</v>
      </c>
      <c r="C759" s="832" t="s">
        <v>1210</v>
      </c>
      <c r="D759" s="833" t="s">
        <v>2733</v>
      </c>
      <c r="E759" s="834" t="s">
        <v>1233</v>
      </c>
      <c r="F759" s="832" t="s">
        <v>1205</v>
      </c>
      <c r="G759" s="832" t="s">
        <v>1433</v>
      </c>
      <c r="H759" s="832" t="s">
        <v>583</v>
      </c>
      <c r="I759" s="832" t="s">
        <v>1887</v>
      </c>
      <c r="J759" s="832" t="s">
        <v>1435</v>
      </c>
      <c r="K759" s="832" t="s">
        <v>1755</v>
      </c>
      <c r="L759" s="835">
        <v>0</v>
      </c>
      <c r="M759" s="835">
        <v>0</v>
      </c>
      <c r="N759" s="832">
        <v>2</v>
      </c>
      <c r="O759" s="836">
        <v>2</v>
      </c>
      <c r="P759" s="835"/>
      <c r="Q759" s="837"/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12</v>
      </c>
      <c r="B760" s="832" t="s">
        <v>1204</v>
      </c>
      <c r="C760" s="832" t="s">
        <v>1210</v>
      </c>
      <c r="D760" s="833" t="s">
        <v>2733</v>
      </c>
      <c r="E760" s="834" t="s">
        <v>1233</v>
      </c>
      <c r="F760" s="832" t="s">
        <v>1205</v>
      </c>
      <c r="G760" s="832" t="s">
        <v>1433</v>
      </c>
      <c r="H760" s="832" t="s">
        <v>583</v>
      </c>
      <c r="I760" s="832" t="s">
        <v>2312</v>
      </c>
      <c r="J760" s="832" t="s">
        <v>1435</v>
      </c>
      <c r="K760" s="832" t="s">
        <v>2313</v>
      </c>
      <c r="L760" s="835">
        <v>0</v>
      </c>
      <c r="M760" s="835">
        <v>0</v>
      </c>
      <c r="N760" s="832">
        <v>4</v>
      </c>
      <c r="O760" s="836">
        <v>1</v>
      </c>
      <c r="P760" s="835">
        <v>0</v>
      </c>
      <c r="Q760" s="837"/>
      <c r="R760" s="832">
        <v>4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12</v>
      </c>
      <c r="B761" s="832" t="s">
        <v>1204</v>
      </c>
      <c r="C761" s="832" t="s">
        <v>1210</v>
      </c>
      <c r="D761" s="833" t="s">
        <v>2733</v>
      </c>
      <c r="E761" s="834" t="s">
        <v>1233</v>
      </c>
      <c r="F761" s="832" t="s">
        <v>1205</v>
      </c>
      <c r="G761" s="832" t="s">
        <v>2314</v>
      </c>
      <c r="H761" s="832" t="s">
        <v>583</v>
      </c>
      <c r="I761" s="832" t="s">
        <v>2315</v>
      </c>
      <c r="J761" s="832" t="s">
        <v>698</v>
      </c>
      <c r="K761" s="832" t="s">
        <v>2316</v>
      </c>
      <c r="L761" s="835">
        <v>0</v>
      </c>
      <c r="M761" s="835">
        <v>0</v>
      </c>
      <c r="N761" s="832">
        <v>2</v>
      </c>
      <c r="O761" s="836">
        <v>2</v>
      </c>
      <c r="P761" s="835">
        <v>0</v>
      </c>
      <c r="Q761" s="837"/>
      <c r="R761" s="832">
        <v>1</v>
      </c>
      <c r="S761" s="837">
        <v>0.5</v>
      </c>
      <c r="T761" s="836">
        <v>1</v>
      </c>
      <c r="U761" s="838">
        <v>0.5</v>
      </c>
    </row>
    <row r="762" spans="1:21" ht="14.4" customHeight="1" x14ac:dyDescent="0.3">
      <c r="A762" s="831">
        <v>12</v>
      </c>
      <c r="B762" s="832" t="s">
        <v>1204</v>
      </c>
      <c r="C762" s="832" t="s">
        <v>1210</v>
      </c>
      <c r="D762" s="833" t="s">
        <v>2733</v>
      </c>
      <c r="E762" s="834" t="s">
        <v>1233</v>
      </c>
      <c r="F762" s="832" t="s">
        <v>1205</v>
      </c>
      <c r="G762" s="832" t="s">
        <v>1446</v>
      </c>
      <c r="H762" s="832" t="s">
        <v>583</v>
      </c>
      <c r="I762" s="832" t="s">
        <v>1450</v>
      </c>
      <c r="J762" s="832" t="s">
        <v>1448</v>
      </c>
      <c r="K762" s="832" t="s">
        <v>1451</v>
      </c>
      <c r="L762" s="835">
        <v>3086.53</v>
      </c>
      <c r="M762" s="835">
        <v>6173.06</v>
      </c>
      <c r="N762" s="832">
        <v>2</v>
      </c>
      <c r="O762" s="836">
        <v>2</v>
      </c>
      <c r="P762" s="835">
        <v>6173.06</v>
      </c>
      <c r="Q762" s="837">
        <v>1</v>
      </c>
      <c r="R762" s="832">
        <v>2</v>
      </c>
      <c r="S762" s="837">
        <v>1</v>
      </c>
      <c r="T762" s="836">
        <v>2</v>
      </c>
      <c r="U762" s="838">
        <v>1</v>
      </c>
    </row>
    <row r="763" spans="1:21" ht="14.4" customHeight="1" x14ac:dyDescent="0.3">
      <c r="A763" s="831">
        <v>12</v>
      </c>
      <c r="B763" s="832" t="s">
        <v>1204</v>
      </c>
      <c r="C763" s="832" t="s">
        <v>1210</v>
      </c>
      <c r="D763" s="833" t="s">
        <v>2733</v>
      </c>
      <c r="E763" s="834" t="s">
        <v>1233</v>
      </c>
      <c r="F763" s="832" t="s">
        <v>1205</v>
      </c>
      <c r="G763" s="832" t="s">
        <v>1255</v>
      </c>
      <c r="H763" s="832" t="s">
        <v>583</v>
      </c>
      <c r="I763" s="832" t="s">
        <v>1256</v>
      </c>
      <c r="J763" s="832" t="s">
        <v>1257</v>
      </c>
      <c r="K763" s="832" t="s">
        <v>1258</v>
      </c>
      <c r="L763" s="835">
        <v>42.54</v>
      </c>
      <c r="M763" s="835">
        <v>85.08</v>
      </c>
      <c r="N763" s="832">
        <v>2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12</v>
      </c>
      <c r="B764" s="832" t="s">
        <v>1204</v>
      </c>
      <c r="C764" s="832" t="s">
        <v>1210</v>
      </c>
      <c r="D764" s="833" t="s">
        <v>2733</v>
      </c>
      <c r="E764" s="834" t="s">
        <v>1233</v>
      </c>
      <c r="F764" s="832" t="s">
        <v>1205</v>
      </c>
      <c r="G764" s="832" t="s">
        <v>1255</v>
      </c>
      <c r="H764" s="832" t="s">
        <v>583</v>
      </c>
      <c r="I764" s="832" t="s">
        <v>1303</v>
      </c>
      <c r="J764" s="832" t="s">
        <v>947</v>
      </c>
      <c r="K764" s="832" t="s">
        <v>1258</v>
      </c>
      <c r="L764" s="835">
        <v>42.54</v>
      </c>
      <c r="M764" s="835">
        <v>1063.5</v>
      </c>
      <c r="N764" s="832">
        <v>25</v>
      </c>
      <c r="O764" s="836">
        <v>19</v>
      </c>
      <c r="P764" s="835">
        <v>723.18</v>
      </c>
      <c r="Q764" s="837">
        <v>0.67999999999999994</v>
      </c>
      <c r="R764" s="832">
        <v>17</v>
      </c>
      <c r="S764" s="837">
        <v>0.68</v>
      </c>
      <c r="T764" s="836">
        <v>13.5</v>
      </c>
      <c r="U764" s="838">
        <v>0.71052631578947367</v>
      </c>
    </row>
    <row r="765" spans="1:21" ht="14.4" customHeight="1" x14ac:dyDescent="0.3">
      <c r="A765" s="831">
        <v>12</v>
      </c>
      <c r="B765" s="832" t="s">
        <v>1204</v>
      </c>
      <c r="C765" s="832" t="s">
        <v>1210</v>
      </c>
      <c r="D765" s="833" t="s">
        <v>2733</v>
      </c>
      <c r="E765" s="834" t="s">
        <v>1233</v>
      </c>
      <c r="F765" s="832" t="s">
        <v>1205</v>
      </c>
      <c r="G765" s="832" t="s">
        <v>1624</v>
      </c>
      <c r="H765" s="832" t="s">
        <v>583</v>
      </c>
      <c r="I765" s="832" t="s">
        <v>2317</v>
      </c>
      <c r="J765" s="832" t="s">
        <v>2318</v>
      </c>
      <c r="K765" s="832" t="s">
        <v>2319</v>
      </c>
      <c r="L765" s="835">
        <v>0</v>
      </c>
      <c r="M765" s="835">
        <v>0</v>
      </c>
      <c r="N765" s="832">
        <v>1</v>
      </c>
      <c r="O765" s="836">
        <v>1</v>
      </c>
      <c r="P765" s="835">
        <v>0</v>
      </c>
      <c r="Q765" s="837"/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12</v>
      </c>
      <c r="B766" s="832" t="s">
        <v>1204</v>
      </c>
      <c r="C766" s="832" t="s">
        <v>1210</v>
      </c>
      <c r="D766" s="833" t="s">
        <v>2733</v>
      </c>
      <c r="E766" s="834" t="s">
        <v>1233</v>
      </c>
      <c r="F766" s="832" t="s">
        <v>1205</v>
      </c>
      <c r="G766" s="832" t="s">
        <v>1452</v>
      </c>
      <c r="H766" s="832" t="s">
        <v>621</v>
      </c>
      <c r="I766" s="832" t="s">
        <v>1756</v>
      </c>
      <c r="J766" s="832" t="s">
        <v>707</v>
      </c>
      <c r="K766" s="832" t="s">
        <v>1757</v>
      </c>
      <c r="L766" s="835">
        <v>100.1</v>
      </c>
      <c r="M766" s="835">
        <v>100.1</v>
      </c>
      <c r="N766" s="832">
        <v>1</v>
      </c>
      <c r="O766" s="836">
        <v>1</v>
      </c>
      <c r="P766" s="835">
        <v>100.1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12</v>
      </c>
      <c r="B767" s="832" t="s">
        <v>1204</v>
      </c>
      <c r="C767" s="832" t="s">
        <v>1210</v>
      </c>
      <c r="D767" s="833" t="s">
        <v>2733</v>
      </c>
      <c r="E767" s="834" t="s">
        <v>1233</v>
      </c>
      <c r="F767" s="832" t="s">
        <v>1205</v>
      </c>
      <c r="G767" s="832" t="s">
        <v>1452</v>
      </c>
      <c r="H767" s="832" t="s">
        <v>583</v>
      </c>
      <c r="I767" s="832" t="s">
        <v>1453</v>
      </c>
      <c r="J767" s="832" t="s">
        <v>1454</v>
      </c>
      <c r="K767" s="832" t="s">
        <v>1455</v>
      </c>
      <c r="L767" s="835">
        <v>333.68</v>
      </c>
      <c r="M767" s="835">
        <v>2669.44</v>
      </c>
      <c r="N767" s="832">
        <v>8</v>
      </c>
      <c r="O767" s="836">
        <v>7</v>
      </c>
      <c r="P767" s="835">
        <v>1334.72</v>
      </c>
      <c r="Q767" s="837">
        <v>0.5</v>
      </c>
      <c r="R767" s="832">
        <v>4</v>
      </c>
      <c r="S767" s="837">
        <v>0.5</v>
      </c>
      <c r="T767" s="836">
        <v>3.5</v>
      </c>
      <c r="U767" s="838">
        <v>0.5</v>
      </c>
    </row>
    <row r="768" spans="1:21" ht="14.4" customHeight="1" x14ac:dyDescent="0.3">
      <c r="A768" s="831">
        <v>12</v>
      </c>
      <c r="B768" s="832" t="s">
        <v>1204</v>
      </c>
      <c r="C768" s="832" t="s">
        <v>1210</v>
      </c>
      <c r="D768" s="833" t="s">
        <v>2733</v>
      </c>
      <c r="E768" s="834" t="s">
        <v>1233</v>
      </c>
      <c r="F768" s="832" t="s">
        <v>1205</v>
      </c>
      <c r="G768" s="832" t="s">
        <v>1452</v>
      </c>
      <c r="H768" s="832" t="s">
        <v>621</v>
      </c>
      <c r="I768" s="832" t="s">
        <v>1093</v>
      </c>
      <c r="J768" s="832" t="s">
        <v>707</v>
      </c>
      <c r="K768" s="832" t="s">
        <v>1094</v>
      </c>
      <c r="L768" s="835">
        <v>300.31</v>
      </c>
      <c r="M768" s="835">
        <v>11712.090000000004</v>
      </c>
      <c r="N768" s="832">
        <v>39</v>
      </c>
      <c r="O768" s="836">
        <v>37</v>
      </c>
      <c r="P768" s="835">
        <v>6306.5100000000029</v>
      </c>
      <c r="Q768" s="837">
        <v>0.53846153846153855</v>
      </c>
      <c r="R768" s="832">
        <v>21</v>
      </c>
      <c r="S768" s="837">
        <v>0.53846153846153844</v>
      </c>
      <c r="T768" s="836">
        <v>20</v>
      </c>
      <c r="U768" s="838">
        <v>0.54054054054054057</v>
      </c>
    </row>
    <row r="769" spans="1:21" ht="14.4" customHeight="1" x14ac:dyDescent="0.3">
      <c r="A769" s="831">
        <v>12</v>
      </c>
      <c r="B769" s="832" t="s">
        <v>1204</v>
      </c>
      <c r="C769" s="832" t="s">
        <v>1210</v>
      </c>
      <c r="D769" s="833" t="s">
        <v>2733</v>
      </c>
      <c r="E769" s="834" t="s">
        <v>1233</v>
      </c>
      <c r="F769" s="832" t="s">
        <v>1205</v>
      </c>
      <c r="G769" s="832" t="s">
        <v>1452</v>
      </c>
      <c r="H769" s="832" t="s">
        <v>621</v>
      </c>
      <c r="I769" s="832" t="s">
        <v>1628</v>
      </c>
      <c r="J769" s="832" t="s">
        <v>707</v>
      </c>
      <c r="K769" s="832" t="s">
        <v>1629</v>
      </c>
      <c r="L769" s="835">
        <v>333.68</v>
      </c>
      <c r="M769" s="835">
        <v>1001.04</v>
      </c>
      <c r="N769" s="832">
        <v>3</v>
      </c>
      <c r="O769" s="836">
        <v>3</v>
      </c>
      <c r="P769" s="835">
        <v>1001.04</v>
      </c>
      <c r="Q769" s="837">
        <v>1</v>
      </c>
      <c r="R769" s="832">
        <v>3</v>
      </c>
      <c r="S769" s="837">
        <v>1</v>
      </c>
      <c r="T769" s="836">
        <v>3</v>
      </c>
      <c r="U769" s="838">
        <v>1</v>
      </c>
    </row>
    <row r="770" spans="1:21" ht="14.4" customHeight="1" x14ac:dyDescent="0.3">
      <c r="A770" s="831">
        <v>12</v>
      </c>
      <c r="B770" s="832" t="s">
        <v>1204</v>
      </c>
      <c r="C770" s="832" t="s">
        <v>1210</v>
      </c>
      <c r="D770" s="833" t="s">
        <v>2733</v>
      </c>
      <c r="E770" s="834" t="s">
        <v>1233</v>
      </c>
      <c r="F770" s="832" t="s">
        <v>1205</v>
      </c>
      <c r="G770" s="832" t="s">
        <v>1452</v>
      </c>
      <c r="H770" s="832" t="s">
        <v>583</v>
      </c>
      <c r="I770" s="832" t="s">
        <v>2320</v>
      </c>
      <c r="J770" s="832" t="s">
        <v>2321</v>
      </c>
      <c r="K770" s="832" t="s">
        <v>2322</v>
      </c>
      <c r="L770" s="835">
        <v>333.68</v>
      </c>
      <c r="M770" s="835">
        <v>333.68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12</v>
      </c>
      <c r="B771" s="832" t="s">
        <v>1204</v>
      </c>
      <c r="C771" s="832" t="s">
        <v>1210</v>
      </c>
      <c r="D771" s="833" t="s">
        <v>2733</v>
      </c>
      <c r="E771" s="834" t="s">
        <v>1233</v>
      </c>
      <c r="F771" s="832" t="s">
        <v>1205</v>
      </c>
      <c r="G771" s="832" t="s">
        <v>1452</v>
      </c>
      <c r="H771" s="832" t="s">
        <v>583</v>
      </c>
      <c r="I771" s="832" t="s">
        <v>2323</v>
      </c>
      <c r="J771" s="832" t="s">
        <v>2324</v>
      </c>
      <c r="K771" s="832" t="s">
        <v>1094</v>
      </c>
      <c r="L771" s="835">
        <v>300.31</v>
      </c>
      <c r="M771" s="835">
        <v>300.31</v>
      </c>
      <c r="N771" s="832">
        <v>1</v>
      </c>
      <c r="O771" s="836">
        <v>1</v>
      </c>
      <c r="P771" s="835">
        <v>300.31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12</v>
      </c>
      <c r="B772" s="832" t="s">
        <v>1204</v>
      </c>
      <c r="C772" s="832" t="s">
        <v>1210</v>
      </c>
      <c r="D772" s="833" t="s">
        <v>2733</v>
      </c>
      <c r="E772" s="834" t="s">
        <v>1233</v>
      </c>
      <c r="F772" s="832" t="s">
        <v>1205</v>
      </c>
      <c r="G772" s="832" t="s">
        <v>1632</v>
      </c>
      <c r="H772" s="832" t="s">
        <v>583</v>
      </c>
      <c r="I772" s="832" t="s">
        <v>1633</v>
      </c>
      <c r="J772" s="832" t="s">
        <v>1634</v>
      </c>
      <c r="K772" s="832" t="s">
        <v>1635</v>
      </c>
      <c r="L772" s="835">
        <v>1514.87</v>
      </c>
      <c r="M772" s="835">
        <v>48475.839999999997</v>
      </c>
      <c r="N772" s="832">
        <v>32</v>
      </c>
      <c r="O772" s="836">
        <v>29.5</v>
      </c>
      <c r="P772" s="835">
        <v>40901.49</v>
      </c>
      <c r="Q772" s="837">
        <v>0.84375</v>
      </c>
      <c r="R772" s="832">
        <v>27</v>
      </c>
      <c r="S772" s="837">
        <v>0.84375</v>
      </c>
      <c r="T772" s="836">
        <v>25</v>
      </c>
      <c r="U772" s="838">
        <v>0.84745762711864403</v>
      </c>
    </row>
    <row r="773" spans="1:21" ht="14.4" customHeight="1" x14ac:dyDescent="0.3">
      <c r="A773" s="831">
        <v>12</v>
      </c>
      <c r="B773" s="832" t="s">
        <v>1204</v>
      </c>
      <c r="C773" s="832" t="s">
        <v>1210</v>
      </c>
      <c r="D773" s="833" t="s">
        <v>2733</v>
      </c>
      <c r="E773" s="834" t="s">
        <v>1233</v>
      </c>
      <c r="F773" s="832" t="s">
        <v>1205</v>
      </c>
      <c r="G773" s="832" t="s">
        <v>2325</v>
      </c>
      <c r="H773" s="832" t="s">
        <v>621</v>
      </c>
      <c r="I773" s="832" t="s">
        <v>2326</v>
      </c>
      <c r="J773" s="832" t="s">
        <v>2327</v>
      </c>
      <c r="K773" s="832" t="s">
        <v>2328</v>
      </c>
      <c r="L773" s="835">
        <v>102.85</v>
      </c>
      <c r="M773" s="835">
        <v>205.7</v>
      </c>
      <c r="N773" s="832">
        <v>2</v>
      </c>
      <c r="O773" s="836">
        <v>1</v>
      </c>
      <c r="P773" s="835">
        <v>205.7</v>
      </c>
      <c r="Q773" s="837">
        <v>1</v>
      </c>
      <c r="R773" s="832">
        <v>2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12</v>
      </c>
      <c r="B774" s="832" t="s">
        <v>1204</v>
      </c>
      <c r="C774" s="832" t="s">
        <v>1210</v>
      </c>
      <c r="D774" s="833" t="s">
        <v>2733</v>
      </c>
      <c r="E774" s="834" t="s">
        <v>1233</v>
      </c>
      <c r="F774" s="832" t="s">
        <v>1205</v>
      </c>
      <c r="G774" s="832" t="s">
        <v>2329</v>
      </c>
      <c r="H774" s="832" t="s">
        <v>583</v>
      </c>
      <c r="I774" s="832" t="s">
        <v>2330</v>
      </c>
      <c r="J774" s="832" t="s">
        <v>2331</v>
      </c>
      <c r="K774" s="832" t="s">
        <v>1747</v>
      </c>
      <c r="L774" s="835">
        <v>100.1</v>
      </c>
      <c r="M774" s="835">
        <v>300.29999999999995</v>
      </c>
      <c r="N774" s="832">
        <v>3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12</v>
      </c>
      <c r="B775" s="832" t="s">
        <v>1204</v>
      </c>
      <c r="C775" s="832" t="s">
        <v>1210</v>
      </c>
      <c r="D775" s="833" t="s">
        <v>2733</v>
      </c>
      <c r="E775" s="834" t="s">
        <v>1233</v>
      </c>
      <c r="F775" s="832" t="s">
        <v>1205</v>
      </c>
      <c r="G775" s="832" t="s">
        <v>2225</v>
      </c>
      <c r="H775" s="832" t="s">
        <v>583</v>
      </c>
      <c r="I775" s="832" t="s">
        <v>2226</v>
      </c>
      <c r="J775" s="832" t="s">
        <v>2227</v>
      </c>
      <c r="K775" s="832" t="s">
        <v>2228</v>
      </c>
      <c r="L775" s="835">
        <v>432.12</v>
      </c>
      <c r="M775" s="835">
        <v>1296.3600000000001</v>
      </c>
      <c r="N775" s="832">
        <v>3</v>
      </c>
      <c r="O775" s="836">
        <v>1</v>
      </c>
      <c r="P775" s="835">
        <v>1296.3600000000001</v>
      </c>
      <c r="Q775" s="837">
        <v>1</v>
      </c>
      <c r="R775" s="832">
        <v>3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12</v>
      </c>
      <c r="B776" s="832" t="s">
        <v>1204</v>
      </c>
      <c r="C776" s="832" t="s">
        <v>1210</v>
      </c>
      <c r="D776" s="833" t="s">
        <v>2733</v>
      </c>
      <c r="E776" s="834" t="s">
        <v>1233</v>
      </c>
      <c r="F776" s="832" t="s">
        <v>1205</v>
      </c>
      <c r="G776" s="832" t="s">
        <v>2229</v>
      </c>
      <c r="H776" s="832" t="s">
        <v>583</v>
      </c>
      <c r="I776" s="832" t="s">
        <v>2230</v>
      </c>
      <c r="J776" s="832" t="s">
        <v>2231</v>
      </c>
      <c r="K776" s="832" t="s">
        <v>1909</v>
      </c>
      <c r="L776" s="835">
        <v>88.97</v>
      </c>
      <c r="M776" s="835">
        <v>444.84999999999997</v>
      </c>
      <c r="N776" s="832">
        <v>5</v>
      </c>
      <c r="O776" s="836">
        <v>1.5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12</v>
      </c>
      <c r="B777" s="832" t="s">
        <v>1204</v>
      </c>
      <c r="C777" s="832" t="s">
        <v>1210</v>
      </c>
      <c r="D777" s="833" t="s">
        <v>2733</v>
      </c>
      <c r="E777" s="834" t="s">
        <v>1233</v>
      </c>
      <c r="F777" s="832" t="s">
        <v>1205</v>
      </c>
      <c r="G777" s="832" t="s">
        <v>1459</v>
      </c>
      <c r="H777" s="832" t="s">
        <v>583</v>
      </c>
      <c r="I777" s="832" t="s">
        <v>1460</v>
      </c>
      <c r="J777" s="832" t="s">
        <v>1461</v>
      </c>
      <c r="K777" s="832" t="s">
        <v>1462</v>
      </c>
      <c r="L777" s="835">
        <v>224.69</v>
      </c>
      <c r="M777" s="835">
        <v>449.38</v>
      </c>
      <c r="N777" s="832">
        <v>2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12</v>
      </c>
      <c r="B778" s="832" t="s">
        <v>1204</v>
      </c>
      <c r="C778" s="832" t="s">
        <v>1210</v>
      </c>
      <c r="D778" s="833" t="s">
        <v>2733</v>
      </c>
      <c r="E778" s="834" t="s">
        <v>1233</v>
      </c>
      <c r="F778" s="832" t="s">
        <v>1205</v>
      </c>
      <c r="G778" s="832" t="s">
        <v>1465</v>
      </c>
      <c r="H778" s="832" t="s">
        <v>583</v>
      </c>
      <c r="I778" s="832" t="s">
        <v>1466</v>
      </c>
      <c r="J778" s="832" t="s">
        <v>1467</v>
      </c>
      <c r="K778" s="832" t="s">
        <v>1468</v>
      </c>
      <c r="L778" s="835">
        <v>1388.93</v>
      </c>
      <c r="M778" s="835">
        <v>5555.72</v>
      </c>
      <c r="N778" s="832">
        <v>4</v>
      </c>
      <c r="O778" s="836">
        <v>4</v>
      </c>
      <c r="P778" s="835">
        <v>4166.79</v>
      </c>
      <c r="Q778" s="837">
        <v>0.75</v>
      </c>
      <c r="R778" s="832">
        <v>3</v>
      </c>
      <c r="S778" s="837">
        <v>0.75</v>
      </c>
      <c r="T778" s="836">
        <v>3</v>
      </c>
      <c r="U778" s="838">
        <v>0.75</v>
      </c>
    </row>
    <row r="779" spans="1:21" ht="14.4" customHeight="1" x14ac:dyDescent="0.3">
      <c r="A779" s="831">
        <v>12</v>
      </c>
      <c r="B779" s="832" t="s">
        <v>1204</v>
      </c>
      <c r="C779" s="832" t="s">
        <v>1210</v>
      </c>
      <c r="D779" s="833" t="s">
        <v>2733</v>
      </c>
      <c r="E779" s="834" t="s">
        <v>1233</v>
      </c>
      <c r="F779" s="832" t="s">
        <v>1205</v>
      </c>
      <c r="G779" s="832" t="s">
        <v>1469</v>
      </c>
      <c r="H779" s="832" t="s">
        <v>583</v>
      </c>
      <c r="I779" s="832" t="s">
        <v>1470</v>
      </c>
      <c r="J779" s="832" t="s">
        <v>1471</v>
      </c>
      <c r="K779" s="832" t="s">
        <v>1472</v>
      </c>
      <c r="L779" s="835">
        <v>1546.98</v>
      </c>
      <c r="M779" s="835">
        <v>35580.539999999994</v>
      </c>
      <c r="N779" s="832">
        <v>23</v>
      </c>
      <c r="O779" s="836">
        <v>21.5</v>
      </c>
      <c r="P779" s="835">
        <v>23204.699999999997</v>
      </c>
      <c r="Q779" s="837">
        <v>0.65217391304347827</v>
      </c>
      <c r="R779" s="832">
        <v>15</v>
      </c>
      <c r="S779" s="837">
        <v>0.65217391304347827</v>
      </c>
      <c r="T779" s="836">
        <v>14</v>
      </c>
      <c r="U779" s="838">
        <v>0.65116279069767447</v>
      </c>
    </row>
    <row r="780" spans="1:21" ht="14.4" customHeight="1" x14ac:dyDescent="0.3">
      <c r="A780" s="831">
        <v>12</v>
      </c>
      <c r="B780" s="832" t="s">
        <v>1204</v>
      </c>
      <c r="C780" s="832" t="s">
        <v>1210</v>
      </c>
      <c r="D780" s="833" t="s">
        <v>2733</v>
      </c>
      <c r="E780" s="834" t="s">
        <v>1233</v>
      </c>
      <c r="F780" s="832" t="s">
        <v>1205</v>
      </c>
      <c r="G780" s="832" t="s">
        <v>1469</v>
      </c>
      <c r="H780" s="832" t="s">
        <v>583</v>
      </c>
      <c r="I780" s="832" t="s">
        <v>1657</v>
      </c>
      <c r="J780" s="832" t="s">
        <v>1471</v>
      </c>
      <c r="K780" s="832" t="s">
        <v>1658</v>
      </c>
      <c r="L780" s="835">
        <v>464.09</v>
      </c>
      <c r="M780" s="835">
        <v>928.18</v>
      </c>
      <c r="N780" s="832">
        <v>2</v>
      </c>
      <c r="O780" s="836">
        <v>1</v>
      </c>
      <c r="P780" s="835">
        <v>928.18</v>
      </c>
      <c r="Q780" s="837">
        <v>1</v>
      </c>
      <c r="R780" s="832">
        <v>2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12</v>
      </c>
      <c r="B781" s="832" t="s">
        <v>1204</v>
      </c>
      <c r="C781" s="832" t="s">
        <v>1210</v>
      </c>
      <c r="D781" s="833" t="s">
        <v>2733</v>
      </c>
      <c r="E781" s="834" t="s">
        <v>1233</v>
      </c>
      <c r="F781" s="832" t="s">
        <v>1205</v>
      </c>
      <c r="G781" s="832" t="s">
        <v>1481</v>
      </c>
      <c r="H781" s="832" t="s">
        <v>583</v>
      </c>
      <c r="I781" s="832" t="s">
        <v>1482</v>
      </c>
      <c r="J781" s="832" t="s">
        <v>1483</v>
      </c>
      <c r="K781" s="832" t="s">
        <v>1484</v>
      </c>
      <c r="L781" s="835">
        <v>837.19</v>
      </c>
      <c r="M781" s="835">
        <v>1674.38</v>
      </c>
      <c r="N781" s="832">
        <v>2</v>
      </c>
      <c r="O781" s="836">
        <v>2</v>
      </c>
      <c r="P781" s="835">
        <v>1674.38</v>
      </c>
      <c r="Q781" s="837">
        <v>1</v>
      </c>
      <c r="R781" s="832">
        <v>2</v>
      </c>
      <c r="S781" s="837">
        <v>1</v>
      </c>
      <c r="T781" s="836">
        <v>2</v>
      </c>
      <c r="U781" s="838">
        <v>1</v>
      </c>
    </row>
    <row r="782" spans="1:21" ht="14.4" customHeight="1" x14ac:dyDescent="0.3">
      <c r="A782" s="831">
        <v>12</v>
      </c>
      <c r="B782" s="832" t="s">
        <v>1204</v>
      </c>
      <c r="C782" s="832" t="s">
        <v>1210</v>
      </c>
      <c r="D782" s="833" t="s">
        <v>2733</v>
      </c>
      <c r="E782" s="834" t="s">
        <v>1233</v>
      </c>
      <c r="F782" s="832" t="s">
        <v>1205</v>
      </c>
      <c r="G782" s="832" t="s">
        <v>1481</v>
      </c>
      <c r="H782" s="832" t="s">
        <v>583</v>
      </c>
      <c r="I782" s="832" t="s">
        <v>1485</v>
      </c>
      <c r="J782" s="832" t="s">
        <v>1483</v>
      </c>
      <c r="K782" s="832" t="s">
        <v>1486</v>
      </c>
      <c r="L782" s="835">
        <v>1674.38</v>
      </c>
      <c r="M782" s="835">
        <v>1674.38</v>
      </c>
      <c r="N782" s="832">
        <v>1</v>
      </c>
      <c r="O782" s="836">
        <v>1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12</v>
      </c>
      <c r="B783" s="832" t="s">
        <v>1204</v>
      </c>
      <c r="C783" s="832" t="s">
        <v>1210</v>
      </c>
      <c r="D783" s="833" t="s">
        <v>2733</v>
      </c>
      <c r="E783" s="834" t="s">
        <v>1233</v>
      </c>
      <c r="F783" s="832" t="s">
        <v>1205</v>
      </c>
      <c r="G783" s="832" t="s">
        <v>1481</v>
      </c>
      <c r="H783" s="832" t="s">
        <v>583</v>
      </c>
      <c r="I783" s="832" t="s">
        <v>1487</v>
      </c>
      <c r="J783" s="832" t="s">
        <v>1483</v>
      </c>
      <c r="K783" s="832" t="s">
        <v>1488</v>
      </c>
      <c r="L783" s="835">
        <v>3024.8</v>
      </c>
      <c r="M783" s="835">
        <v>3024.8</v>
      </c>
      <c r="N783" s="832">
        <v>1</v>
      </c>
      <c r="O783" s="836">
        <v>1</v>
      </c>
      <c r="P783" s="835">
        <v>3024.8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12</v>
      </c>
      <c r="B784" s="832" t="s">
        <v>1204</v>
      </c>
      <c r="C784" s="832" t="s">
        <v>1210</v>
      </c>
      <c r="D784" s="833" t="s">
        <v>2733</v>
      </c>
      <c r="E784" s="834" t="s">
        <v>1233</v>
      </c>
      <c r="F784" s="832" t="s">
        <v>1205</v>
      </c>
      <c r="G784" s="832" t="s">
        <v>1481</v>
      </c>
      <c r="H784" s="832" t="s">
        <v>583</v>
      </c>
      <c r="I784" s="832" t="s">
        <v>1659</v>
      </c>
      <c r="J784" s="832" t="s">
        <v>1483</v>
      </c>
      <c r="K784" s="832" t="s">
        <v>1660</v>
      </c>
      <c r="L784" s="835">
        <v>239.19</v>
      </c>
      <c r="M784" s="835">
        <v>1674.33</v>
      </c>
      <c r="N784" s="832">
        <v>7</v>
      </c>
      <c r="O784" s="836">
        <v>3.5</v>
      </c>
      <c r="P784" s="835">
        <v>1674.33</v>
      </c>
      <c r="Q784" s="837">
        <v>1</v>
      </c>
      <c r="R784" s="832">
        <v>7</v>
      </c>
      <c r="S784" s="837">
        <v>1</v>
      </c>
      <c r="T784" s="836">
        <v>3.5</v>
      </c>
      <c r="U784" s="838">
        <v>1</v>
      </c>
    </row>
    <row r="785" spans="1:21" ht="14.4" customHeight="1" x14ac:dyDescent="0.3">
      <c r="A785" s="831">
        <v>12</v>
      </c>
      <c r="B785" s="832" t="s">
        <v>1204</v>
      </c>
      <c r="C785" s="832" t="s">
        <v>1210</v>
      </c>
      <c r="D785" s="833" t="s">
        <v>2733</v>
      </c>
      <c r="E785" s="834" t="s">
        <v>1233</v>
      </c>
      <c r="F785" s="832" t="s">
        <v>1205</v>
      </c>
      <c r="G785" s="832" t="s">
        <v>1828</v>
      </c>
      <c r="H785" s="832" t="s">
        <v>583</v>
      </c>
      <c r="I785" s="832" t="s">
        <v>1829</v>
      </c>
      <c r="J785" s="832" t="s">
        <v>1830</v>
      </c>
      <c r="K785" s="832" t="s">
        <v>1831</v>
      </c>
      <c r="L785" s="835">
        <v>50.32</v>
      </c>
      <c r="M785" s="835">
        <v>100.64</v>
      </c>
      <c r="N785" s="832">
        <v>2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12</v>
      </c>
      <c r="B786" s="832" t="s">
        <v>1204</v>
      </c>
      <c r="C786" s="832" t="s">
        <v>1210</v>
      </c>
      <c r="D786" s="833" t="s">
        <v>2733</v>
      </c>
      <c r="E786" s="834" t="s">
        <v>1233</v>
      </c>
      <c r="F786" s="832" t="s">
        <v>1205</v>
      </c>
      <c r="G786" s="832" t="s">
        <v>1254</v>
      </c>
      <c r="H786" s="832" t="s">
        <v>621</v>
      </c>
      <c r="I786" s="832" t="s">
        <v>1110</v>
      </c>
      <c r="J786" s="832" t="s">
        <v>903</v>
      </c>
      <c r="K786" s="832" t="s">
        <v>1111</v>
      </c>
      <c r="L786" s="835">
        <v>154.36000000000001</v>
      </c>
      <c r="M786" s="835">
        <v>154.36000000000001</v>
      </c>
      <c r="N786" s="832">
        <v>1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12</v>
      </c>
      <c r="B787" s="832" t="s">
        <v>1204</v>
      </c>
      <c r="C787" s="832" t="s">
        <v>1210</v>
      </c>
      <c r="D787" s="833" t="s">
        <v>2733</v>
      </c>
      <c r="E787" s="834" t="s">
        <v>1233</v>
      </c>
      <c r="F787" s="832" t="s">
        <v>1205</v>
      </c>
      <c r="G787" s="832" t="s">
        <v>1254</v>
      </c>
      <c r="H787" s="832" t="s">
        <v>621</v>
      </c>
      <c r="I787" s="832" t="s">
        <v>1112</v>
      </c>
      <c r="J787" s="832" t="s">
        <v>1113</v>
      </c>
      <c r="K787" s="832" t="s">
        <v>1114</v>
      </c>
      <c r="L787" s="835">
        <v>149.52000000000001</v>
      </c>
      <c r="M787" s="835">
        <v>299.04000000000002</v>
      </c>
      <c r="N787" s="832">
        <v>2</v>
      </c>
      <c r="O787" s="836">
        <v>2</v>
      </c>
      <c r="P787" s="835">
        <v>149.52000000000001</v>
      </c>
      <c r="Q787" s="837">
        <v>0.5</v>
      </c>
      <c r="R787" s="832">
        <v>1</v>
      </c>
      <c r="S787" s="837">
        <v>0.5</v>
      </c>
      <c r="T787" s="836">
        <v>1</v>
      </c>
      <c r="U787" s="838">
        <v>0.5</v>
      </c>
    </row>
    <row r="788" spans="1:21" ht="14.4" customHeight="1" x14ac:dyDescent="0.3">
      <c r="A788" s="831">
        <v>12</v>
      </c>
      <c r="B788" s="832" t="s">
        <v>1204</v>
      </c>
      <c r="C788" s="832" t="s">
        <v>1210</v>
      </c>
      <c r="D788" s="833" t="s">
        <v>2733</v>
      </c>
      <c r="E788" s="834" t="s">
        <v>1233</v>
      </c>
      <c r="F788" s="832" t="s">
        <v>1205</v>
      </c>
      <c r="G788" s="832" t="s">
        <v>1254</v>
      </c>
      <c r="H788" s="832" t="s">
        <v>583</v>
      </c>
      <c r="I788" s="832" t="s">
        <v>1264</v>
      </c>
      <c r="J788" s="832" t="s">
        <v>903</v>
      </c>
      <c r="K788" s="832" t="s">
        <v>1111</v>
      </c>
      <c r="L788" s="835">
        <v>154.36000000000001</v>
      </c>
      <c r="M788" s="835">
        <v>154.36000000000001</v>
      </c>
      <c r="N788" s="832">
        <v>1</v>
      </c>
      <c r="O788" s="836">
        <v>1</v>
      </c>
      <c r="P788" s="835">
        <v>154.36000000000001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12</v>
      </c>
      <c r="B789" s="832" t="s">
        <v>1204</v>
      </c>
      <c r="C789" s="832" t="s">
        <v>1210</v>
      </c>
      <c r="D789" s="833" t="s">
        <v>2733</v>
      </c>
      <c r="E789" s="834" t="s">
        <v>1233</v>
      </c>
      <c r="F789" s="832" t="s">
        <v>1205</v>
      </c>
      <c r="G789" s="832" t="s">
        <v>1772</v>
      </c>
      <c r="H789" s="832" t="s">
        <v>621</v>
      </c>
      <c r="I789" s="832" t="s">
        <v>2332</v>
      </c>
      <c r="J789" s="832" t="s">
        <v>1774</v>
      </c>
      <c r="K789" s="832" t="s">
        <v>2333</v>
      </c>
      <c r="L789" s="835">
        <v>126.27</v>
      </c>
      <c r="M789" s="835">
        <v>126.27</v>
      </c>
      <c r="N789" s="832">
        <v>1</v>
      </c>
      <c r="O789" s="836">
        <v>0.5</v>
      </c>
      <c r="P789" s="835">
        <v>126.27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12</v>
      </c>
      <c r="B790" s="832" t="s">
        <v>1204</v>
      </c>
      <c r="C790" s="832" t="s">
        <v>1210</v>
      </c>
      <c r="D790" s="833" t="s">
        <v>2733</v>
      </c>
      <c r="E790" s="834" t="s">
        <v>1233</v>
      </c>
      <c r="F790" s="832" t="s">
        <v>1206</v>
      </c>
      <c r="G790" s="832" t="s">
        <v>1661</v>
      </c>
      <c r="H790" s="832" t="s">
        <v>583</v>
      </c>
      <c r="I790" s="832" t="s">
        <v>1662</v>
      </c>
      <c r="J790" s="832" t="s">
        <v>1663</v>
      </c>
      <c r="K790" s="832"/>
      <c r="L790" s="835">
        <v>0</v>
      </c>
      <c r="M790" s="835">
        <v>0</v>
      </c>
      <c r="N790" s="832">
        <v>2</v>
      </c>
      <c r="O790" s="836">
        <v>2</v>
      </c>
      <c r="P790" s="835">
        <v>0</v>
      </c>
      <c r="Q790" s="837"/>
      <c r="R790" s="832">
        <v>2</v>
      </c>
      <c r="S790" s="837">
        <v>1</v>
      </c>
      <c r="T790" s="836">
        <v>2</v>
      </c>
      <c r="U790" s="838">
        <v>1</v>
      </c>
    </row>
    <row r="791" spans="1:21" ht="14.4" customHeight="1" x14ac:dyDescent="0.3">
      <c r="A791" s="831">
        <v>12</v>
      </c>
      <c r="B791" s="832" t="s">
        <v>1204</v>
      </c>
      <c r="C791" s="832" t="s">
        <v>1210</v>
      </c>
      <c r="D791" s="833" t="s">
        <v>2733</v>
      </c>
      <c r="E791" s="834" t="s">
        <v>1233</v>
      </c>
      <c r="F791" s="832" t="s">
        <v>1207</v>
      </c>
      <c r="G791" s="832" t="s">
        <v>1489</v>
      </c>
      <c r="H791" s="832" t="s">
        <v>583</v>
      </c>
      <c r="I791" s="832" t="s">
        <v>1842</v>
      </c>
      <c r="J791" s="832" t="s">
        <v>1843</v>
      </c>
      <c r="K791" s="832" t="s">
        <v>1844</v>
      </c>
      <c r="L791" s="835">
        <v>3082.5</v>
      </c>
      <c r="M791" s="835">
        <v>9247.5</v>
      </c>
      <c r="N791" s="832">
        <v>3</v>
      </c>
      <c r="O791" s="836">
        <v>1</v>
      </c>
      <c r="P791" s="835">
        <v>9247.5</v>
      </c>
      <c r="Q791" s="837">
        <v>1</v>
      </c>
      <c r="R791" s="832">
        <v>3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12</v>
      </c>
      <c r="B792" s="832" t="s">
        <v>1204</v>
      </c>
      <c r="C792" s="832" t="s">
        <v>1210</v>
      </c>
      <c r="D792" s="833" t="s">
        <v>2733</v>
      </c>
      <c r="E792" s="834" t="s">
        <v>1233</v>
      </c>
      <c r="F792" s="832" t="s">
        <v>1207</v>
      </c>
      <c r="G792" s="832" t="s">
        <v>1250</v>
      </c>
      <c r="H792" s="832" t="s">
        <v>583</v>
      </c>
      <c r="I792" s="832" t="s">
        <v>1503</v>
      </c>
      <c r="J792" s="832" t="s">
        <v>1504</v>
      </c>
      <c r="K792" s="832" t="s">
        <v>1505</v>
      </c>
      <c r="L792" s="835">
        <v>99.99</v>
      </c>
      <c r="M792" s="835">
        <v>1199.8799999999999</v>
      </c>
      <c r="N792" s="832">
        <v>12</v>
      </c>
      <c r="O792" s="836">
        <v>1</v>
      </c>
      <c r="P792" s="835">
        <v>1199.8799999999999</v>
      </c>
      <c r="Q792" s="837">
        <v>1</v>
      </c>
      <c r="R792" s="832">
        <v>12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12</v>
      </c>
      <c r="B793" s="832" t="s">
        <v>1204</v>
      </c>
      <c r="C793" s="832" t="s">
        <v>1210</v>
      </c>
      <c r="D793" s="833" t="s">
        <v>2733</v>
      </c>
      <c r="E793" s="834" t="s">
        <v>1233</v>
      </c>
      <c r="F793" s="832" t="s">
        <v>1207</v>
      </c>
      <c r="G793" s="832" t="s">
        <v>1250</v>
      </c>
      <c r="H793" s="832" t="s">
        <v>583</v>
      </c>
      <c r="I793" s="832" t="s">
        <v>1509</v>
      </c>
      <c r="J793" s="832" t="s">
        <v>1510</v>
      </c>
      <c r="K793" s="832" t="s">
        <v>1511</v>
      </c>
      <c r="L793" s="835">
        <v>189.85</v>
      </c>
      <c r="M793" s="835">
        <v>2847.75</v>
      </c>
      <c r="N793" s="832">
        <v>15</v>
      </c>
      <c r="O793" s="836">
        <v>3</v>
      </c>
      <c r="P793" s="835">
        <v>2088.35</v>
      </c>
      <c r="Q793" s="837">
        <v>0.73333333333333328</v>
      </c>
      <c r="R793" s="832">
        <v>11</v>
      </c>
      <c r="S793" s="837">
        <v>0.73333333333333328</v>
      </c>
      <c r="T793" s="836">
        <v>2</v>
      </c>
      <c r="U793" s="838">
        <v>0.66666666666666663</v>
      </c>
    </row>
    <row r="794" spans="1:21" ht="14.4" customHeight="1" x14ac:dyDescent="0.3">
      <c r="A794" s="831">
        <v>12</v>
      </c>
      <c r="B794" s="832" t="s">
        <v>1204</v>
      </c>
      <c r="C794" s="832" t="s">
        <v>1210</v>
      </c>
      <c r="D794" s="833" t="s">
        <v>2733</v>
      </c>
      <c r="E794" s="834" t="s">
        <v>1233</v>
      </c>
      <c r="F794" s="832" t="s">
        <v>1207</v>
      </c>
      <c r="G794" s="832" t="s">
        <v>1250</v>
      </c>
      <c r="H794" s="832" t="s">
        <v>583</v>
      </c>
      <c r="I794" s="832" t="s">
        <v>1251</v>
      </c>
      <c r="J794" s="832" t="s">
        <v>1252</v>
      </c>
      <c r="K794" s="832" t="s">
        <v>1253</v>
      </c>
      <c r="L794" s="835">
        <v>190</v>
      </c>
      <c r="M794" s="835">
        <v>570</v>
      </c>
      <c r="N794" s="832">
        <v>3</v>
      </c>
      <c r="O794" s="836">
        <v>1</v>
      </c>
      <c r="P794" s="835">
        <v>570</v>
      </c>
      <c r="Q794" s="837">
        <v>1</v>
      </c>
      <c r="R794" s="832">
        <v>3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12</v>
      </c>
      <c r="B795" s="832" t="s">
        <v>1204</v>
      </c>
      <c r="C795" s="832" t="s">
        <v>1210</v>
      </c>
      <c r="D795" s="833" t="s">
        <v>2733</v>
      </c>
      <c r="E795" s="834" t="s">
        <v>1233</v>
      </c>
      <c r="F795" s="832" t="s">
        <v>1207</v>
      </c>
      <c r="G795" s="832" t="s">
        <v>1250</v>
      </c>
      <c r="H795" s="832" t="s">
        <v>583</v>
      </c>
      <c r="I795" s="832" t="s">
        <v>1932</v>
      </c>
      <c r="J795" s="832" t="s">
        <v>1933</v>
      </c>
      <c r="K795" s="832" t="s">
        <v>1934</v>
      </c>
      <c r="L795" s="835">
        <v>135.43</v>
      </c>
      <c r="M795" s="835">
        <v>1218.8700000000001</v>
      </c>
      <c r="N795" s="832">
        <v>9</v>
      </c>
      <c r="O795" s="836">
        <v>1</v>
      </c>
      <c r="P795" s="835">
        <v>1218.8700000000001</v>
      </c>
      <c r="Q795" s="837">
        <v>1</v>
      </c>
      <c r="R795" s="832">
        <v>9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12</v>
      </c>
      <c r="B796" s="832" t="s">
        <v>1204</v>
      </c>
      <c r="C796" s="832" t="s">
        <v>1210</v>
      </c>
      <c r="D796" s="833" t="s">
        <v>2733</v>
      </c>
      <c r="E796" s="834" t="s">
        <v>1233</v>
      </c>
      <c r="F796" s="832" t="s">
        <v>1207</v>
      </c>
      <c r="G796" s="832" t="s">
        <v>1250</v>
      </c>
      <c r="H796" s="832" t="s">
        <v>583</v>
      </c>
      <c r="I796" s="832" t="s">
        <v>2334</v>
      </c>
      <c r="J796" s="832" t="s">
        <v>1665</v>
      </c>
      <c r="K796" s="832" t="s">
        <v>1666</v>
      </c>
      <c r="L796" s="835">
        <v>315.55</v>
      </c>
      <c r="M796" s="835">
        <v>4102.1500000000005</v>
      </c>
      <c r="N796" s="832">
        <v>13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12</v>
      </c>
      <c r="B797" s="832" t="s">
        <v>1204</v>
      </c>
      <c r="C797" s="832" t="s">
        <v>1210</v>
      </c>
      <c r="D797" s="833" t="s">
        <v>2733</v>
      </c>
      <c r="E797" s="834" t="s">
        <v>1233</v>
      </c>
      <c r="F797" s="832" t="s">
        <v>1207</v>
      </c>
      <c r="G797" s="832" t="s">
        <v>1250</v>
      </c>
      <c r="H797" s="832" t="s">
        <v>583</v>
      </c>
      <c r="I797" s="832" t="s">
        <v>2335</v>
      </c>
      <c r="J797" s="832" t="s">
        <v>2336</v>
      </c>
      <c r="K797" s="832" t="s">
        <v>2337</v>
      </c>
      <c r="L797" s="835">
        <v>126.65</v>
      </c>
      <c r="M797" s="835">
        <v>506.6</v>
      </c>
      <c r="N797" s="832">
        <v>4</v>
      </c>
      <c r="O797" s="836">
        <v>1</v>
      </c>
      <c r="P797" s="835">
        <v>506.6</v>
      </c>
      <c r="Q797" s="837">
        <v>1</v>
      </c>
      <c r="R797" s="832">
        <v>4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12</v>
      </c>
      <c r="B798" s="832" t="s">
        <v>1204</v>
      </c>
      <c r="C798" s="832" t="s">
        <v>1210</v>
      </c>
      <c r="D798" s="833" t="s">
        <v>2733</v>
      </c>
      <c r="E798" s="834" t="s">
        <v>1233</v>
      </c>
      <c r="F798" s="832" t="s">
        <v>1207</v>
      </c>
      <c r="G798" s="832" t="s">
        <v>1250</v>
      </c>
      <c r="H798" s="832" t="s">
        <v>583</v>
      </c>
      <c r="I798" s="832" t="s">
        <v>2338</v>
      </c>
      <c r="J798" s="832" t="s">
        <v>2339</v>
      </c>
      <c r="K798" s="832" t="s">
        <v>2340</v>
      </c>
      <c r="L798" s="835">
        <v>339.57</v>
      </c>
      <c r="M798" s="835">
        <v>5093.55</v>
      </c>
      <c r="N798" s="832">
        <v>15</v>
      </c>
      <c r="O798" s="836">
        <v>1</v>
      </c>
      <c r="P798" s="835">
        <v>5093.55</v>
      </c>
      <c r="Q798" s="837">
        <v>1</v>
      </c>
      <c r="R798" s="832">
        <v>15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12</v>
      </c>
      <c r="B799" s="832" t="s">
        <v>1204</v>
      </c>
      <c r="C799" s="832" t="s">
        <v>1210</v>
      </c>
      <c r="D799" s="833" t="s">
        <v>2733</v>
      </c>
      <c r="E799" s="834" t="s">
        <v>1233</v>
      </c>
      <c r="F799" s="832" t="s">
        <v>1207</v>
      </c>
      <c r="G799" s="832" t="s">
        <v>1250</v>
      </c>
      <c r="H799" s="832" t="s">
        <v>583</v>
      </c>
      <c r="I799" s="832" t="s">
        <v>1529</v>
      </c>
      <c r="J799" s="832" t="s">
        <v>1530</v>
      </c>
      <c r="K799" s="832" t="s">
        <v>1531</v>
      </c>
      <c r="L799" s="835">
        <v>100</v>
      </c>
      <c r="M799" s="835">
        <v>1300</v>
      </c>
      <c r="N799" s="832">
        <v>13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12</v>
      </c>
      <c r="B800" s="832" t="s">
        <v>1204</v>
      </c>
      <c r="C800" s="832" t="s">
        <v>1210</v>
      </c>
      <c r="D800" s="833" t="s">
        <v>2733</v>
      </c>
      <c r="E800" s="834" t="s">
        <v>1233</v>
      </c>
      <c r="F800" s="832" t="s">
        <v>1207</v>
      </c>
      <c r="G800" s="832" t="s">
        <v>1250</v>
      </c>
      <c r="H800" s="832" t="s">
        <v>583</v>
      </c>
      <c r="I800" s="832" t="s">
        <v>1532</v>
      </c>
      <c r="J800" s="832" t="s">
        <v>1533</v>
      </c>
      <c r="K800" s="832" t="s">
        <v>1534</v>
      </c>
      <c r="L800" s="835">
        <v>90</v>
      </c>
      <c r="M800" s="835">
        <v>1350</v>
      </c>
      <c r="N800" s="832">
        <v>15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12</v>
      </c>
      <c r="B801" s="832" t="s">
        <v>1204</v>
      </c>
      <c r="C801" s="832" t="s">
        <v>1210</v>
      </c>
      <c r="D801" s="833" t="s">
        <v>2733</v>
      </c>
      <c r="E801" s="834" t="s">
        <v>1233</v>
      </c>
      <c r="F801" s="832" t="s">
        <v>1207</v>
      </c>
      <c r="G801" s="832" t="s">
        <v>1547</v>
      </c>
      <c r="H801" s="832" t="s">
        <v>583</v>
      </c>
      <c r="I801" s="832" t="s">
        <v>1551</v>
      </c>
      <c r="J801" s="832" t="s">
        <v>1552</v>
      </c>
      <c r="K801" s="832" t="s">
        <v>1553</v>
      </c>
      <c r="L801" s="835">
        <v>1500</v>
      </c>
      <c r="M801" s="835">
        <v>15000</v>
      </c>
      <c r="N801" s="832">
        <v>10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12</v>
      </c>
      <c r="B802" s="832" t="s">
        <v>1204</v>
      </c>
      <c r="C802" s="832" t="s">
        <v>1210</v>
      </c>
      <c r="D802" s="833" t="s">
        <v>2733</v>
      </c>
      <c r="E802" s="834" t="s">
        <v>1233</v>
      </c>
      <c r="F802" s="832" t="s">
        <v>1207</v>
      </c>
      <c r="G802" s="832" t="s">
        <v>1547</v>
      </c>
      <c r="H802" s="832" t="s">
        <v>583</v>
      </c>
      <c r="I802" s="832" t="s">
        <v>1667</v>
      </c>
      <c r="J802" s="832" t="s">
        <v>1552</v>
      </c>
      <c r="K802" s="832" t="s">
        <v>1668</v>
      </c>
      <c r="L802" s="835">
        <v>1500</v>
      </c>
      <c r="M802" s="835">
        <v>45000</v>
      </c>
      <c r="N802" s="832">
        <v>30</v>
      </c>
      <c r="O802" s="836">
        <v>2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12</v>
      </c>
      <c r="B803" s="832" t="s">
        <v>1204</v>
      </c>
      <c r="C803" s="832" t="s">
        <v>1210</v>
      </c>
      <c r="D803" s="833" t="s">
        <v>2733</v>
      </c>
      <c r="E803" s="834" t="s">
        <v>1233</v>
      </c>
      <c r="F803" s="832" t="s">
        <v>1207</v>
      </c>
      <c r="G803" s="832" t="s">
        <v>1547</v>
      </c>
      <c r="H803" s="832" t="s">
        <v>583</v>
      </c>
      <c r="I803" s="832" t="s">
        <v>2341</v>
      </c>
      <c r="J803" s="832" t="s">
        <v>1558</v>
      </c>
      <c r="K803" s="832" t="s">
        <v>2342</v>
      </c>
      <c r="L803" s="835">
        <v>1500</v>
      </c>
      <c r="M803" s="835">
        <v>6000</v>
      </c>
      <c r="N803" s="832">
        <v>4</v>
      </c>
      <c r="O803" s="836">
        <v>2</v>
      </c>
      <c r="P803" s="835">
        <v>1500</v>
      </c>
      <c r="Q803" s="837">
        <v>0.25</v>
      </c>
      <c r="R803" s="832">
        <v>1</v>
      </c>
      <c r="S803" s="837">
        <v>0.25</v>
      </c>
      <c r="T803" s="836">
        <v>1</v>
      </c>
      <c r="U803" s="838">
        <v>0.5</v>
      </c>
    </row>
    <row r="804" spans="1:21" ht="14.4" customHeight="1" x14ac:dyDescent="0.3">
      <c r="A804" s="831">
        <v>12</v>
      </c>
      <c r="B804" s="832" t="s">
        <v>1204</v>
      </c>
      <c r="C804" s="832" t="s">
        <v>1210</v>
      </c>
      <c r="D804" s="833" t="s">
        <v>2733</v>
      </c>
      <c r="E804" s="834" t="s">
        <v>1233</v>
      </c>
      <c r="F804" s="832" t="s">
        <v>1207</v>
      </c>
      <c r="G804" s="832" t="s">
        <v>1547</v>
      </c>
      <c r="H804" s="832" t="s">
        <v>583</v>
      </c>
      <c r="I804" s="832" t="s">
        <v>1557</v>
      </c>
      <c r="J804" s="832" t="s">
        <v>1558</v>
      </c>
      <c r="K804" s="832" t="s">
        <v>1559</v>
      </c>
      <c r="L804" s="835">
        <v>1500</v>
      </c>
      <c r="M804" s="835">
        <v>25500</v>
      </c>
      <c r="N804" s="832">
        <v>17</v>
      </c>
      <c r="O804" s="836">
        <v>2</v>
      </c>
      <c r="P804" s="835">
        <v>25500</v>
      </c>
      <c r="Q804" s="837">
        <v>1</v>
      </c>
      <c r="R804" s="832">
        <v>17</v>
      </c>
      <c r="S804" s="837">
        <v>1</v>
      </c>
      <c r="T804" s="836">
        <v>2</v>
      </c>
      <c r="U804" s="838">
        <v>1</v>
      </c>
    </row>
    <row r="805" spans="1:21" ht="14.4" customHeight="1" x14ac:dyDescent="0.3">
      <c r="A805" s="831">
        <v>12</v>
      </c>
      <c r="B805" s="832" t="s">
        <v>1204</v>
      </c>
      <c r="C805" s="832" t="s">
        <v>1210</v>
      </c>
      <c r="D805" s="833" t="s">
        <v>2733</v>
      </c>
      <c r="E805" s="834" t="s">
        <v>1233</v>
      </c>
      <c r="F805" s="832" t="s">
        <v>1207</v>
      </c>
      <c r="G805" s="832" t="s">
        <v>1547</v>
      </c>
      <c r="H805" s="832" t="s">
        <v>583</v>
      </c>
      <c r="I805" s="832" t="s">
        <v>1566</v>
      </c>
      <c r="J805" s="832" t="s">
        <v>1567</v>
      </c>
      <c r="K805" s="832" t="s">
        <v>1568</v>
      </c>
      <c r="L805" s="835">
        <v>1500</v>
      </c>
      <c r="M805" s="835">
        <v>4500</v>
      </c>
      <c r="N805" s="832">
        <v>3</v>
      </c>
      <c r="O805" s="836">
        <v>1</v>
      </c>
      <c r="P805" s="835">
        <v>4500</v>
      </c>
      <c r="Q805" s="837">
        <v>1</v>
      </c>
      <c r="R805" s="832">
        <v>3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12</v>
      </c>
      <c r="B806" s="832" t="s">
        <v>1204</v>
      </c>
      <c r="C806" s="832" t="s">
        <v>1210</v>
      </c>
      <c r="D806" s="833" t="s">
        <v>2733</v>
      </c>
      <c r="E806" s="834" t="s">
        <v>1233</v>
      </c>
      <c r="F806" s="832" t="s">
        <v>1207</v>
      </c>
      <c r="G806" s="832" t="s">
        <v>1547</v>
      </c>
      <c r="H806" s="832" t="s">
        <v>583</v>
      </c>
      <c r="I806" s="832" t="s">
        <v>1798</v>
      </c>
      <c r="J806" s="832" t="s">
        <v>1799</v>
      </c>
      <c r="K806" s="832" t="s">
        <v>1800</v>
      </c>
      <c r="L806" s="835">
        <v>1500</v>
      </c>
      <c r="M806" s="835">
        <v>22500</v>
      </c>
      <c r="N806" s="832">
        <v>15</v>
      </c>
      <c r="O806" s="836">
        <v>1</v>
      </c>
      <c r="P806" s="835">
        <v>22500</v>
      </c>
      <c r="Q806" s="837">
        <v>1</v>
      </c>
      <c r="R806" s="832">
        <v>15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12</v>
      </c>
      <c r="B807" s="832" t="s">
        <v>1204</v>
      </c>
      <c r="C807" s="832" t="s">
        <v>1210</v>
      </c>
      <c r="D807" s="833" t="s">
        <v>2733</v>
      </c>
      <c r="E807" s="834" t="s">
        <v>1233</v>
      </c>
      <c r="F807" s="832" t="s">
        <v>1207</v>
      </c>
      <c r="G807" s="832" t="s">
        <v>1547</v>
      </c>
      <c r="H807" s="832" t="s">
        <v>583</v>
      </c>
      <c r="I807" s="832" t="s">
        <v>2343</v>
      </c>
      <c r="J807" s="832" t="s">
        <v>2344</v>
      </c>
      <c r="K807" s="832" t="s">
        <v>2345</v>
      </c>
      <c r="L807" s="835">
        <v>505.23</v>
      </c>
      <c r="M807" s="835">
        <v>1010.46</v>
      </c>
      <c r="N807" s="832">
        <v>2</v>
      </c>
      <c r="O807" s="836">
        <v>1</v>
      </c>
      <c r="P807" s="835">
        <v>1010.46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12</v>
      </c>
      <c r="B808" s="832" t="s">
        <v>1204</v>
      </c>
      <c r="C808" s="832" t="s">
        <v>1210</v>
      </c>
      <c r="D808" s="833" t="s">
        <v>2733</v>
      </c>
      <c r="E808" s="834" t="s">
        <v>1233</v>
      </c>
      <c r="F808" s="832" t="s">
        <v>1207</v>
      </c>
      <c r="G808" s="832" t="s">
        <v>1547</v>
      </c>
      <c r="H808" s="832" t="s">
        <v>583</v>
      </c>
      <c r="I808" s="832" t="s">
        <v>2346</v>
      </c>
      <c r="J808" s="832" t="s">
        <v>2347</v>
      </c>
      <c r="K808" s="832" t="s">
        <v>1553</v>
      </c>
      <c r="L808" s="835">
        <v>1500</v>
      </c>
      <c r="M808" s="835">
        <v>22500</v>
      </c>
      <c r="N808" s="832">
        <v>15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12</v>
      </c>
      <c r="B809" s="832" t="s">
        <v>1204</v>
      </c>
      <c r="C809" s="832" t="s">
        <v>1210</v>
      </c>
      <c r="D809" s="833" t="s">
        <v>2733</v>
      </c>
      <c r="E809" s="834" t="s">
        <v>1233</v>
      </c>
      <c r="F809" s="832" t="s">
        <v>1207</v>
      </c>
      <c r="G809" s="832" t="s">
        <v>1547</v>
      </c>
      <c r="H809" s="832" t="s">
        <v>583</v>
      </c>
      <c r="I809" s="832" t="s">
        <v>2348</v>
      </c>
      <c r="J809" s="832" t="s">
        <v>2349</v>
      </c>
      <c r="K809" s="832" t="s">
        <v>2350</v>
      </c>
      <c r="L809" s="835">
        <v>1500</v>
      </c>
      <c r="M809" s="835">
        <v>22500</v>
      </c>
      <c r="N809" s="832">
        <v>15</v>
      </c>
      <c r="O809" s="836">
        <v>1</v>
      </c>
      <c r="P809" s="835">
        <v>22500</v>
      </c>
      <c r="Q809" s="837">
        <v>1</v>
      </c>
      <c r="R809" s="832">
        <v>15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12</v>
      </c>
      <c r="B810" s="832" t="s">
        <v>1204</v>
      </c>
      <c r="C810" s="832" t="s">
        <v>1210</v>
      </c>
      <c r="D810" s="833" t="s">
        <v>2733</v>
      </c>
      <c r="E810" s="834" t="s">
        <v>1235</v>
      </c>
      <c r="F810" s="832" t="s">
        <v>1205</v>
      </c>
      <c r="G810" s="832" t="s">
        <v>1584</v>
      </c>
      <c r="H810" s="832" t="s">
        <v>583</v>
      </c>
      <c r="I810" s="832" t="s">
        <v>1585</v>
      </c>
      <c r="J810" s="832" t="s">
        <v>1586</v>
      </c>
      <c r="K810" s="832" t="s">
        <v>1587</v>
      </c>
      <c r="L810" s="835">
        <v>46.03</v>
      </c>
      <c r="M810" s="835">
        <v>46.03</v>
      </c>
      <c r="N810" s="832">
        <v>1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12</v>
      </c>
      <c r="B811" s="832" t="s">
        <v>1204</v>
      </c>
      <c r="C811" s="832" t="s">
        <v>1210</v>
      </c>
      <c r="D811" s="833" t="s">
        <v>2733</v>
      </c>
      <c r="E811" s="834" t="s">
        <v>1235</v>
      </c>
      <c r="F811" s="832" t="s">
        <v>1205</v>
      </c>
      <c r="G811" s="832" t="s">
        <v>1806</v>
      </c>
      <c r="H811" s="832" t="s">
        <v>583</v>
      </c>
      <c r="I811" s="832" t="s">
        <v>2351</v>
      </c>
      <c r="J811" s="832" t="s">
        <v>1808</v>
      </c>
      <c r="K811" s="832" t="s">
        <v>789</v>
      </c>
      <c r="L811" s="835">
        <v>0</v>
      </c>
      <c r="M811" s="835">
        <v>0</v>
      </c>
      <c r="N811" s="832">
        <v>2</v>
      </c>
      <c r="O811" s="836">
        <v>1</v>
      </c>
      <c r="P811" s="835"/>
      <c r="Q811" s="837"/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12</v>
      </c>
      <c r="B812" s="832" t="s">
        <v>1204</v>
      </c>
      <c r="C812" s="832" t="s">
        <v>1210</v>
      </c>
      <c r="D812" s="833" t="s">
        <v>2733</v>
      </c>
      <c r="E812" s="834" t="s">
        <v>1235</v>
      </c>
      <c r="F812" s="832" t="s">
        <v>1205</v>
      </c>
      <c r="G812" s="832" t="s">
        <v>1263</v>
      </c>
      <c r="H812" s="832" t="s">
        <v>583</v>
      </c>
      <c r="I812" s="832" t="s">
        <v>1686</v>
      </c>
      <c r="J812" s="832" t="s">
        <v>1687</v>
      </c>
      <c r="K812" s="832" t="s">
        <v>1362</v>
      </c>
      <c r="L812" s="835">
        <v>85.27</v>
      </c>
      <c r="M812" s="835">
        <v>85.27</v>
      </c>
      <c r="N812" s="832">
        <v>1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12</v>
      </c>
      <c r="B813" s="832" t="s">
        <v>1204</v>
      </c>
      <c r="C813" s="832" t="s">
        <v>1210</v>
      </c>
      <c r="D813" s="833" t="s">
        <v>2733</v>
      </c>
      <c r="E813" s="834" t="s">
        <v>1235</v>
      </c>
      <c r="F813" s="832" t="s">
        <v>1205</v>
      </c>
      <c r="G813" s="832" t="s">
        <v>1263</v>
      </c>
      <c r="H813" s="832" t="s">
        <v>583</v>
      </c>
      <c r="I813" s="832" t="s">
        <v>1688</v>
      </c>
      <c r="J813" s="832" t="s">
        <v>1687</v>
      </c>
      <c r="K813" s="832" t="s">
        <v>926</v>
      </c>
      <c r="L813" s="835">
        <v>170.52</v>
      </c>
      <c r="M813" s="835">
        <v>170.52</v>
      </c>
      <c r="N813" s="832">
        <v>1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12</v>
      </c>
      <c r="B814" s="832" t="s">
        <v>1204</v>
      </c>
      <c r="C814" s="832" t="s">
        <v>1210</v>
      </c>
      <c r="D814" s="833" t="s">
        <v>2733</v>
      </c>
      <c r="E814" s="834" t="s">
        <v>1235</v>
      </c>
      <c r="F814" s="832" t="s">
        <v>1205</v>
      </c>
      <c r="G814" s="832" t="s">
        <v>1263</v>
      </c>
      <c r="H814" s="832" t="s">
        <v>621</v>
      </c>
      <c r="I814" s="832" t="s">
        <v>1307</v>
      </c>
      <c r="J814" s="832" t="s">
        <v>1121</v>
      </c>
      <c r="K814" s="832" t="s">
        <v>1308</v>
      </c>
      <c r="L814" s="835">
        <v>272.83</v>
      </c>
      <c r="M814" s="835">
        <v>272.83</v>
      </c>
      <c r="N814" s="832">
        <v>1</v>
      </c>
      <c r="O814" s="836">
        <v>1</v>
      </c>
      <c r="P814" s="835">
        <v>272.83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12</v>
      </c>
      <c r="B815" s="832" t="s">
        <v>1204</v>
      </c>
      <c r="C815" s="832" t="s">
        <v>1210</v>
      </c>
      <c r="D815" s="833" t="s">
        <v>2733</v>
      </c>
      <c r="E815" s="834" t="s">
        <v>1235</v>
      </c>
      <c r="F815" s="832" t="s">
        <v>1205</v>
      </c>
      <c r="G815" s="832" t="s">
        <v>1265</v>
      </c>
      <c r="H815" s="832" t="s">
        <v>583</v>
      </c>
      <c r="I815" s="832" t="s">
        <v>1298</v>
      </c>
      <c r="J815" s="832" t="s">
        <v>1299</v>
      </c>
      <c r="K815" s="832" t="s">
        <v>926</v>
      </c>
      <c r="L815" s="835">
        <v>78.33</v>
      </c>
      <c r="M815" s="835">
        <v>78.33</v>
      </c>
      <c r="N815" s="832">
        <v>1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12</v>
      </c>
      <c r="B816" s="832" t="s">
        <v>1204</v>
      </c>
      <c r="C816" s="832" t="s">
        <v>1210</v>
      </c>
      <c r="D816" s="833" t="s">
        <v>2733</v>
      </c>
      <c r="E816" s="834" t="s">
        <v>1235</v>
      </c>
      <c r="F816" s="832" t="s">
        <v>1205</v>
      </c>
      <c r="G816" s="832" t="s">
        <v>2352</v>
      </c>
      <c r="H816" s="832" t="s">
        <v>583</v>
      </c>
      <c r="I816" s="832" t="s">
        <v>2353</v>
      </c>
      <c r="J816" s="832" t="s">
        <v>2354</v>
      </c>
      <c r="K816" s="832" t="s">
        <v>2355</v>
      </c>
      <c r="L816" s="835">
        <v>61.97</v>
      </c>
      <c r="M816" s="835">
        <v>61.97</v>
      </c>
      <c r="N816" s="832">
        <v>1</v>
      </c>
      <c r="O816" s="836">
        <v>1</v>
      </c>
      <c r="P816" s="835">
        <v>61.97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12</v>
      </c>
      <c r="B817" s="832" t="s">
        <v>1204</v>
      </c>
      <c r="C817" s="832" t="s">
        <v>1210</v>
      </c>
      <c r="D817" s="833" t="s">
        <v>2733</v>
      </c>
      <c r="E817" s="834" t="s">
        <v>1235</v>
      </c>
      <c r="F817" s="832" t="s">
        <v>1205</v>
      </c>
      <c r="G817" s="832" t="s">
        <v>2296</v>
      </c>
      <c r="H817" s="832" t="s">
        <v>583</v>
      </c>
      <c r="I817" s="832" t="s">
        <v>2356</v>
      </c>
      <c r="J817" s="832" t="s">
        <v>2357</v>
      </c>
      <c r="K817" s="832" t="s">
        <v>2358</v>
      </c>
      <c r="L817" s="835">
        <v>0</v>
      </c>
      <c r="M817" s="835">
        <v>0</v>
      </c>
      <c r="N817" s="832">
        <v>3</v>
      </c>
      <c r="O817" s="836">
        <v>1</v>
      </c>
      <c r="P817" s="835"/>
      <c r="Q817" s="837"/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12</v>
      </c>
      <c r="B818" s="832" t="s">
        <v>1204</v>
      </c>
      <c r="C818" s="832" t="s">
        <v>1210</v>
      </c>
      <c r="D818" s="833" t="s">
        <v>2733</v>
      </c>
      <c r="E818" s="834" t="s">
        <v>1235</v>
      </c>
      <c r="F818" s="832" t="s">
        <v>1205</v>
      </c>
      <c r="G818" s="832" t="s">
        <v>1276</v>
      </c>
      <c r="H818" s="832" t="s">
        <v>583</v>
      </c>
      <c r="I818" s="832" t="s">
        <v>1277</v>
      </c>
      <c r="J818" s="832" t="s">
        <v>617</v>
      </c>
      <c r="K818" s="832" t="s">
        <v>1278</v>
      </c>
      <c r="L818" s="835">
        <v>108.44</v>
      </c>
      <c r="M818" s="835">
        <v>108.44</v>
      </c>
      <c r="N818" s="832">
        <v>1</v>
      </c>
      <c r="O818" s="836">
        <v>0.5</v>
      </c>
      <c r="P818" s="835">
        <v>108.44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12</v>
      </c>
      <c r="B819" s="832" t="s">
        <v>1204</v>
      </c>
      <c r="C819" s="832" t="s">
        <v>1210</v>
      </c>
      <c r="D819" s="833" t="s">
        <v>2733</v>
      </c>
      <c r="E819" s="834" t="s">
        <v>1235</v>
      </c>
      <c r="F819" s="832" t="s">
        <v>1205</v>
      </c>
      <c r="G819" s="832" t="s">
        <v>1334</v>
      </c>
      <c r="H819" s="832" t="s">
        <v>583</v>
      </c>
      <c r="I819" s="832" t="s">
        <v>1335</v>
      </c>
      <c r="J819" s="832" t="s">
        <v>1336</v>
      </c>
      <c r="K819" s="832" t="s">
        <v>1337</v>
      </c>
      <c r="L819" s="835">
        <v>128.69999999999999</v>
      </c>
      <c r="M819" s="835">
        <v>128.69999999999999</v>
      </c>
      <c r="N819" s="832">
        <v>1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12</v>
      </c>
      <c r="B820" s="832" t="s">
        <v>1204</v>
      </c>
      <c r="C820" s="832" t="s">
        <v>1210</v>
      </c>
      <c r="D820" s="833" t="s">
        <v>2733</v>
      </c>
      <c r="E820" s="834" t="s">
        <v>1235</v>
      </c>
      <c r="F820" s="832" t="s">
        <v>1205</v>
      </c>
      <c r="G820" s="832" t="s">
        <v>1433</v>
      </c>
      <c r="H820" s="832" t="s">
        <v>583</v>
      </c>
      <c r="I820" s="832" t="s">
        <v>1919</v>
      </c>
      <c r="J820" s="832" t="s">
        <v>1920</v>
      </c>
      <c r="K820" s="832" t="s">
        <v>1755</v>
      </c>
      <c r="L820" s="835">
        <v>0</v>
      </c>
      <c r="M820" s="835">
        <v>0</v>
      </c>
      <c r="N820" s="832">
        <v>4</v>
      </c>
      <c r="O820" s="836">
        <v>2</v>
      </c>
      <c r="P820" s="835">
        <v>0</v>
      </c>
      <c r="Q820" s="837"/>
      <c r="R820" s="832">
        <v>2</v>
      </c>
      <c r="S820" s="837">
        <v>0.5</v>
      </c>
      <c r="T820" s="836">
        <v>1</v>
      </c>
      <c r="U820" s="838">
        <v>0.5</v>
      </c>
    </row>
    <row r="821" spans="1:21" ht="14.4" customHeight="1" x14ac:dyDescent="0.3">
      <c r="A821" s="831">
        <v>12</v>
      </c>
      <c r="B821" s="832" t="s">
        <v>1204</v>
      </c>
      <c r="C821" s="832" t="s">
        <v>1210</v>
      </c>
      <c r="D821" s="833" t="s">
        <v>2733</v>
      </c>
      <c r="E821" s="834" t="s">
        <v>1235</v>
      </c>
      <c r="F821" s="832" t="s">
        <v>1205</v>
      </c>
      <c r="G821" s="832" t="s">
        <v>1338</v>
      </c>
      <c r="H821" s="832" t="s">
        <v>621</v>
      </c>
      <c r="I821" s="832" t="s">
        <v>1162</v>
      </c>
      <c r="J821" s="832" t="s">
        <v>823</v>
      </c>
      <c r="K821" s="832" t="s">
        <v>825</v>
      </c>
      <c r="L821" s="835">
        <v>0</v>
      </c>
      <c r="M821" s="835">
        <v>0</v>
      </c>
      <c r="N821" s="832">
        <v>2</v>
      </c>
      <c r="O821" s="836">
        <v>2</v>
      </c>
      <c r="P821" s="835">
        <v>0</v>
      </c>
      <c r="Q821" s="837"/>
      <c r="R821" s="832">
        <v>2</v>
      </c>
      <c r="S821" s="837">
        <v>1</v>
      </c>
      <c r="T821" s="836">
        <v>2</v>
      </c>
      <c r="U821" s="838">
        <v>1</v>
      </c>
    </row>
    <row r="822" spans="1:21" ht="14.4" customHeight="1" x14ac:dyDescent="0.3">
      <c r="A822" s="831">
        <v>12</v>
      </c>
      <c r="B822" s="832" t="s">
        <v>1204</v>
      </c>
      <c r="C822" s="832" t="s">
        <v>1210</v>
      </c>
      <c r="D822" s="833" t="s">
        <v>2733</v>
      </c>
      <c r="E822" s="834" t="s">
        <v>1235</v>
      </c>
      <c r="F822" s="832" t="s">
        <v>1205</v>
      </c>
      <c r="G822" s="832" t="s">
        <v>1255</v>
      </c>
      <c r="H822" s="832" t="s">
        <v>583</v>
      </c>
      <c r="I822" s="832" t="s">
        <v>1256</v>
      </c>
      <c r="J822" s="832" t="s">
        <v>1257</v>
      </c>
      <c r="K822" s="832" t="s">
        <v>1258</v>
      </c>
      <c r="L822" s="835">
        <v>42.54</v>
      </c>
      <c r="M822" s="835">
        <v>85.08</v>
      </c>
      <c r="N822" s="832">
        <v>2</v>
      </c>
      <c r="O822" s="836">
        <v>1.5</v>
      </c>
      <c r="P822" s="835">
        <v>42.54</v>
      </c>
      <c r="Q822" s="837">
        <v>0.5</v>
      </c>
      <c r="R822" s="832">
        <v>1</v>
      </c>
      <c r="S822" s="837">
        <v>0.5</v>
      </c>
      <c r="T822" s="836">
        <v>0.5</v>
      </c>
      <c r="U822" s="838">
        <v>0.33333333333333331</v>
      </c>
    </row>
    <row r="823" spans="1:21" ht="14.4" customHeight="1" x14ac:dyDescent="0.3">
      <c r="A823" s="831">
        <v>12</v>
      </c>
      <c r="B823" s="832" t="s">
        <v>1204</v>
      </c>
      <c r="C823" s="832" t="s">
        <v>1210</v>
      </c>
      <c r="D823" s="833" t="s">
        <v>2733</v>
      </c>
      <c r="E823" s="834" t="s">
        <v>1235</v>
      </c>
      <c r="F823" s="832" t="s">
        <v>1205</v>
      </c>
      <c r="G823" s="832" t="s">
        <v>1255</v>
      </c>
      <c r="H823" s="832" t="s">
        <v>583</v>
      </c>
      <c r="I823" s="832" t="s">
        <v>1296</v>
      </c>
      <c r="J823" s="832" t="s">
        <v>1257</v>
      </c>
      <c r="K823" s="832" t="s">
        <v>1297</v>
      </c>
      <c r="L823" s="835">
        <v>59.56</v>
      </c>
      <c r="M823" s="835">
        <v>59.56</v>
      </c>
      <c r="N823" s="832">
        <v>1</v>
      </c>
      <c r="O823" s="836">
        <v>1</v>
      </c>
      <c r="P823" s="835">
        <v>59.56</v>
      </c>
      <c r="Q823" s="837">
        <v>1</v>
      </c>
      <c r="R823" s="832">
        <v>1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12</v>
      </c>
      <c r="B824" s="832" t="s">
        <v>1204</v>
      </c>
      <c r="C824" s="832" t="s">
        <v>1210</v>
      </c>
      <c r="D824" s="833" t="s">
        <v>2733</v>
      </c>
      <c r="E824" s="834" t="s">
        <v>1235</v>
      </c>
      <c r="F824" s="832" t="s">
        <v>1205</v>
      </c>
      <c r="G824" s="832" t="s">
        <v>1624</v>
      </c>
      <c r="H824" s="832" t="s">
        <v>583</v>
      </c>
      <c r="I824" s="832" t="s">
        <v>2317</v>
      </c>
      <c r="J824" s="832" t="s">
        <v>2318</v>
      </c>
      <c r="K824" s="832" t="s">
        <v>2319</v>
      </c>
      <c r="L824" s="835">
        <v>0</v>
      </c>
      <c r="M824" s="835">
        <v>0</v>
      </c>
      <c r="N824" s="832">
        <v>3</v>
      </c>
      <c r="O824" s="836">
        <v>1</v>
      </c>
      <c r="P824" s="835"/>
      <c r="Q824" s="837"/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12</v>
      </c>
      <c r="B825" s="832" t="s">
        <v>1204</v>
      </c>
      <c r="C825" s="832" t="s">
        <v>1210</v>
      </c>
      <c r="D825" s="833" t="s">
        <v>2733</v>
      </c>
      <c r="E825" s="834" t="s">
        <v>1235</v>
      </c>
      <c r="F825" s="832" t="s">
        <v>1205</v>
      </c>
      <c r="G825" s="832" t="s">
        <v>2329</v>
      </c>
      <c r="H825" s="832" t="s">
        <v>583</v>
      </c>
      <c r="I825" s="832" t="s">
        <v>2330</v>
      </c>
      <c r="J825" s="832" t="s">
        <v>2331</v>
      </c>
      <c r="K825" s="832" t="s">
        <v>1747</v>
      </c>
      <c r="L825" s="835">
        <v>100.1</v>
      </c>
      <c r="M825" s="835">
        <v>300.29999999999995</v>
      </c>
      <c r="N825" s="832">
        <v>3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12</v>
      </c>
      <c r="B826" s="832" t="s">
        <v>1204</v>
      </c>
      <c r="C826" s="832" t="s">
        <v>1210</v>
      </c>
      <c r="D826" s="833" t="s">
        <v>2733</v>
      </c>
      <c r="E826" s="834" t="s">
        <v>1235</v>
      </c>
      <c r="F826" s="832" t="s">
        <v>1205</v>
      </c>
      <c r="G826" s="832" t="s">
        <v>2359</v>
      </c>
      <c r="H826" s="832" t="s">
        <v>621</v>
      </c>
      <c r="I826" s="832" t="s">
        <v>2360</v>
      </c>
      <c r="J826" s="832" t="s">
        <v>2361</v>
      </c>
      <c r="K826" s="832" t="s">
        <v>2362</v>
      </c>
      <c r="L826" s="835">
        <v>802.48</v>
      </c>
      <c r="M826" s="835">
        <v>802.48</v>
      </c>
      <c r="N826" s="832">
        <v>1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12</v>
      </c>
      <c r="B827" s="832" t="s">
        <v>1204</v>
      </c>
      <c r="C827" s="832" t="s">
        <v>1210</v>
      </c>
      <c r="D827" s="833" t="s">
        <v>2733</v>
      </c>
      <c r="E827" s="834" t="s">
        <v>1235</v>
      </c>
      <c r="F827" s="832" t="s">
        <v>1205</v>
      </c>
      <c r="G827" s="832" t="s">
        <v>1481</v>
      </c>
      <c r="H827" s="832" t="s">
        <v>583</v>
      </c>
      <c r="I827" s="832" t="s">
        <v>1482</v>
      </c>
      <c r="J827" s="832" t="s">
        <v>1483</v>
      </c>
      <c r="K827" s="832" t="s">
        <v>1484</v>
      </c>
      <c r="L827" s="835">
        <v>837.19</v>
      </c>
      <c r="M827" s="835">
        <v>837.19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12</v>
      </c>
      <c r="B828" s="832" t="s">
        <v>1204</v>
      </c>
      <c r="C828" s="832" t="s">
        <v>1210</v>
      </c>
      <c r="D828" s="833" t="s">
        <v>2733</v>
      </c>
      <c r="E828" s="834" t="s">
        <v>1235</v>
      </c>
      <c r="F828" s="832" t="s">
        <v>1205</v>
      </c>
      <c r="G828" s="832" t="s">
        <v>1481</v>
      </c>
      <c r="H828" s="832" t="s">
        <v>583</v>
      </c>
      <c r="I828" s="832" t="s">
        <v>1826</v>
      </c>
      <c r="J828" s="832" t="s">
        <v>1483</v>
      </c>
      <c r="K828" s="832" t="s">
        <v>1827</v>
      </c>
      <c r="L828" s="835">
        <v>1512.39</v>
      </c>
      <c r="M828" s="835">
        <v>1512.39</v>
      </c>
      <c r="N828" s="832">
        <v>1</v>
      </c>
      <c r="O828" s="836">
        <v>1</v>
      </c>
      <c r="P828" s="835">
        <v>1512.39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12</v>
      </c>
      <c r="B829" s="832" t="s">
        <v>1204</v>
      </c>
      <c r="C829" s="832" t="s">
        <v>1210</v>
      </c>
      <c r="D829" s="833" t="s">
        <v>2733</v>
      </c>
      <c r="E829" s="834" t="s">
        <v>1235</v>
      </c>
      <c r="F829" s="832" t="s">
        <v>1205</v>
      </c>
      <c r="G829" s="832" t="s">
        <v>1254</v>
      </c>
      <c r="H829" s="832" t="s">
        <v>621</v>
      </c>
      <c r="I829" s="832" t="s">
        <v>1110</v>
      </c>
      <c r="J829" s="832" t="s">
        <v>903</v>
      </c>
      <c r="K829" s="832" t="s">
        <v>1111</v>
      </c>
      <c r="L829" s="835">
        <v>154.36000000000001</v>
      </c>
      <c r="M829" s="835">
        <v>463.08000000000004</v>
      </c>
      <c r="N829" s="832">
        <v>3</v>
      </c>
      <c r="O829" s="836">
        <v>2.5</v>
      </c>
      <c r="P829" s="835">
        <v>154.36000000000001</v>
      </c>
      <c r="Q829" s="837">
        <v>0.33333333333333331</v>
      </c>
      <c r="R829" s="832">
        <v>1</v>
      </c>
      <c r="S829" s="837">
        <v>0.33333333333333331</v>
      </c>
      <c r="T829" s="836">
        <v>1</v>
      </c>
      <c r="U829" s="838">
        <v>0.4</v>
      </c>
    </row>
    <row r="830" spans="1:21" ht="14.4" customHeight="1" x14ac:dyDescent="0.3">
      <c r="A830" s="831">
        <v>12</v>
      </c>
      <c r="B830" s="832" t="s">
        <v>1204</v>
      </c>
      <c r="C830" s="832" t="s">
        <v>1210</v>
      </c>
      <c r="D830" s="833" t="s">
        <v>2733</v>
      </c>
      <c r="E830" s="834" t="s">
        <v>1235</v>
      </c>
      <c r="F830" s="832" t="s">
        <v>1205</v>
      </c>
      <c r="G830" s="832" t="s">
        <v>1254</v>
      </c>
      <c r="H830" s="832" t="s">
        <v>621</v>
      </c>
      <c r="I830" s="832" t="s">
        <v>1112</v>
      </c>
      <c r="J830" s="832" t="s">
        <v>1113</v>
      </c>
      <c r="K830" s="832" t="s">
        <v>1114</v>
      </c>
      <c r="L830" s="835">
        <v>149.52000000000001</v>
      </c>
      <c r="M830" s="835">
        <v>149.52000000000001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12</v>
      </c>
      <c r="B831" s="832" t="s">
        <v>1204</v>
      </c>
      <c r="C831" s="832" t="s">
        <v>1210</v>
      </c>
      <c r="D831" s="833" t="s">
        <v>2733</v>
      </c>
      <c r="E831" s="834" t="s">
        <v>1235</v>
      </c>
      <c r="F831" s="832" t="s">
        <v>1205</v>
      </c>
      <c r="G831" s="832" t="s">
        <v>1254</v>
      </c>
      <c r="H831" s="832" t="s">
        <v>583</v>
      </c>
      <c r="I831" s="832" t="s">
        <v>1264</v>
      </c>
      <c r="J831" s="832" t="s">
        <v>903</v>
      </c>
      <c r="K831" s="832" t="s">
        <v>1111</v>
      </c>
      <c r="L831" s="835">
        <v>154.36000000000001</v>
      </c>
      <c r="M831" s="835">
        <v>154.36000000000001</v>
      </c>
      <c r="N831" s="832">
        <v>1</v>
      </c>
      <c r="O831" s="836">
        <v>1</v>
      </c>
      <c r="P831" s="835">
        <v>154.36000000000001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12</v>
      </c>
      <c r="B832" s="832" t="s">
        <v>1204</v>
      </c>
      <c r="C832" s="832" t="s">
        <v>1210</v>
      </c>
      <c r="D832" s="833" t="s">
        <v>2733</v>
      </c>
      <c r="E832" s="834" t="s">
        <v>1235</v>
      </c>
      <c r="F832" s="832" t="s">
        <v>1205</v>
      </c>
      <c r="G832" s="832" t="s">
        <v>1927</v>
      </c>
      <c r="H832" s="832" t="s">
        <v>583</v>
      </c>
      <c r="I832" s="832" t="s">
        <v>1928</v>
      </c>
      <c r="J832" s="832" t="s">
        <v>1929</v>
      </c>
      <c r="K832" s="832" t="s">
        <v>1930</v>
      </c>
      <c r="L832" s="835">
        <v>107.27</v>
      </c>
      <c r="M832" s="835">
        <v>107.27</v>
      </c>
      <c r="N832" s="832">
        <v>1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12</v>
      </c>
      <c r="B833" s="832" t="s">
        <v>1204</v>
      </c>
      <c r="C833" s="832" t="s">
        <v>1210</v>
      </c>
      <c r="D833" s="833" t="s">
        <v>2733</v>
      </c>
      <c r="E833" s="834" t="s">
        <v>1236</v>
      </c>
      <c r="F833" s="832" t="s">
        <v>1205</v>
      </c>
      <c r="G833" s="832" t="s">
        <v>1804</v>
      </c>
      <c r="H833" s="832" t="s">
        <v>583</v>
      </c>
      <c r="I833" s="832" t="s">
        <v>2363</v>
      </c>
      <c r="J833" s="832" t="s">
        <v>2272</v>
      </c>
      <c r="K833" s="832" t="s">
        <v>623</v>
      </c>
      <c r="L833" s="835">
        <v>65.28</v>
      </c>
      <c r="M833" s="835">
        <v>195.84</v>
      </c>
      <c r="N833" s="832">
        <v>3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12</v>
      </c>
      <c r="B834" s="832" t="s">
        <v>1204</v>
      </c>
      <c r="C834" s="832" t="s">
        <v>1210</v>
      </c>
      <c r="D834" s="833" t="s">
        <v>2733</v>
      </c>
      <c r="E834" s="834" t="s">
        <v>1236</v>
      </c>
      <c r="F834" s="832" t="s">
        <v>1205</v>
      </c>
      <c r="G834" s="832" t="s">
        <v>1804</v>
      </c>
      <c r="H834" s="832" t="s">
        <v>583</v>
      </c>
      <c r="I834" s="832" t="s">
        <v>2271</v>
      </c>
      <c r="J834" s="832" t="s">
        <v>2272</v>
      </c>
      <c r="K834" s="832" t="s">
        <v>1160</v>
      </c>
      <c r="L834" s="835">
        <v>36.270000000000003</v>
      </c>
      <c r="M834" s="835">
        <v>72.540000000000006</v>
      </c>
      <c r="N834" s="832">
        <v>2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12</v>
      </c>
      <c r="B835" s="832" t="s">
        <v>1204</v>
      </c>
      <c r="C835" s="832" t="s">
        <v>1210</v>
      </c>
      <c r="D835" s="833" t="s">
        <v>2733</v>
      </c>
      <c r="E835" s="834" t="s">
        <v>1236</v>
      </c>
      <c r="F835" s="832" t="s">
        <v>1205</v>
      </c>
      <c r="G835" s="832" t="s">
        <v>1804</v>
      </c>
      <c r="H835" s="832" t="s">
        <v>621</v>
      </c>
      <c r="I835" s="832" t="s">
        <v>1805</v>
      </c>
      <c r="J835" s="832" t="s">
        <v>622</v>
      </c>
      <c r="K835" s="832" t="s">
        <v>1158</v>
      </c>
      <c r="L835" s="835">
        <v>72.55</v>
      </c>
      <c r="M835" s="835">
        <v>72.55</v>
      </c>
      <c r="N835" s="832">
        <v>1</v>
      </c>
      <c r="O835" s="836">
        <v>1</v>
      </c>
      <c r="P835" s="835">
        <v>72.55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12</v>
      </c>
      <c r="B836" s="832" t="s">
        <v>1204</v>
      </c>
      <c r="C836" s="832" t="s">
        <v>1210</v>
      </c>
      <c r="D836" s="833" t="s">
        <v>2733</v>
      </c>
      <c r="E836" s="834" t="s">
        <v>1236</v>
      </c>
      <c r="F836" s="832" t="s">
        <v>1205</v>
      </c>
      <c r="G836" s="832" t="s">
        <v>2364</v>
      </c>
      <c r="H836" s="832" t="s">
        <v>621</v>
      </c>
      <c r="I836" s="832" t="s">
        <v>2365</v>
      </c>
      <c r="J836" s="832" t="s">
        <v>2366</v>
      </c>
      <c r="K836" s="832" t="s">
        <v>2367</v>
      </c>
      <c r="L836" s="835">
        <v>129.75</v>
      </c>
      <c r="M836" s="835">
        <v>259.5</v>
      </c>
      <c r="N836" s="832">
        <v>2</v>
      </c>
      <c r="O836" s="836">
        <v>0.5</v>
      </c>
      <c r="P836" s="835">
        <v>259.5</v>
      </c>
      <c r="Q836" s="837">
        <v>1</v>
      </c>
      <c r="R836" s="832">
        <v>2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12</v>
      </c>
      <c r="B837" s="832" t="s">
        <v>1204</v>
      </c>
      <c r="C837" s="832" t="s">
        <v>1210</v>
      </c>
      <c r="D837" s="833" t="s">
        <v>2733</v>
      </c>
      <c r="E837" s="834" t="s">
        <v>1236</v>
      </c>
      <c r="F837" s="832" t="s">
        <v>1205</v>
      </c>
      <c r="G837" s="832" t="s">
        <v>2364</v>
      </c>
      <c r="H837" s="832" t="s">
        <v>621</v>
      </c>
      <c r="I837" s="832" t="s">
        <v>2368</v>
      </c>
      <c r="J837" s="832" t="s">
        <v>2369</v>
      </c>
      <c r="K837" s="832" t="s">
        <v>2370</v>
      </c>
      <c r="L837" s="835">
        <v>103.8</v>
      </c>
      <c r="M837" s="835">
        <v>207.6</v>
      </c>
      <c r="N837" s="832">
        <v>2</v>
      </c>
      <c r="O837" s="836">
        <v>0.5</v>
      </c>
      <c r="P837" s="835">
        <v>207.6</v>
      </c>
      <c r="Q837" s="837">
        <v>1</v>
      </c>
      <c r="R837" s="832">
        <v>2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12</v>
      </c>
      <c r="B838" s="832" t="s">
        <v>1204</v>
      </c>
      <c r="C838" s="832" t="s">
        <v>1210</v>
      </c>
      <c r="D838" s="833" t="s">
        <v>2733</v>
      </c>
      <c r="E838" s="834" t="s">
        <v>1236</v>
      </c>
      <c r="F838" s="832" t="s">
        <v>1205</v>
      </c>
      <c r="G838" s="832" t="s">
        <v>1309</v>
      </c>
      <c r="H838" s="832" t="s">
        <v>621</v>
      </c>
      <c r="I838" s="832" t="s">
        <v>1183</v>
      </c>
      <c r="J838" s="832" t="s">
        <v>879</v>
      </c>
      <c r="K838" s="832" t="s">
        <v>1184</v>
      </c>
      <c r="L838" s="835">
        <v>117.55</v>
      </c>
      <c r="M838" s="835">
        <v>235.1</v>
      </c>
      <c r="N838" s="832">
        <v>2</v>
      </c>
      <c r="O838" s="836">
        <v>2</v>
      </c>
      <c r="P838" s="835">
        <v>235.1</v>
      </c>
      <c r="Q838" s="837">
        <v>1</v>
      </c>
      <c r="R838" s="832">
        <v>2</v>
      </c>
      <c r="S838" s="837">
        <v>1</v>
      </c>
      <c r="T838" s="836">
        <v>2</v>
      </c>
      <c r="U838" s="838">
        <v>1</v>
      </c>
    </row>
    <row r="839" spans="1:21" ht="14.4" customHeight="1" x14ac:dyDescent="0.3">
      <c r="A839" s="831">
        <v>12</v>
      </c>
      <c r="B839" s="832" t="s">
        <v>1204</v>
      </c>
      <c r="C839" s="832" t="s">
        <v>1210</v>
      </c>
      <c r="D839" s="833" t="s">
        <v>2733</v>
      </c>
      <c r="E839" s="834" t="s">
        <v>1236</v>
      </c>
      <c r="F839" s="832" t="s">
        <v>1205</v>
      </c>
      <c r="G839" s="832" t="s">
        <v>1265</v>
      </c>
      <c r="H839" s="832" t="s">
        <v>583</v>
      </c>
      <c r="I839" s="832" t="s">
        <v>1364</v>
      </c>
      <c r="J839" s="832" t="s">
        <v>1365</v>
      </c>
      <c r="K839" s="832" t="s">
        <v>926</v>
      </c>
      <c r="L839" s="835">
        <v>78.33</v>
      </c>
      <c r="M839" s="835">
        <v>156.66</v>
      </c>
      <c r="N839" s="832">
        <v>2</v>
      </c>
      <c r="O839" s="836">
        <v>1</v>
      </c>
      <c r="P839" s="835">
        <v>156.66</v>
      </c>
      <c r="Q839" s="837">
        <v>1</v>
      </c>
      <c r="R839" s="832">
        <v>2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12</v>
      </c>
      <c r="B840" s="832" t="s">
        <v>1204</v>
      </c>
      <c r="C840" s="832" t="s">
        <v>1210</v>
      </c>
      <c r="D840" s="833" t="s">
        <v>2733</v>
      </c>
      <c r="E840" s="834" t="s">
        <v>1236</v>
      </c>
      <c r="F840" s="832" t="s">
        <v>1205</v>
      </c>
      <c r="G840" s="832" t="s">
        <v>2162</v>
      </c>
      <c r="H840" s="832" t="s">
        <v>583</v>
      </c>
      <c r="I840" s="832" t="s">
        <v>2163</v>
      </c>
      <c r="J840" s="832" t="s">
        <v>671</v>
      </c>
      <c r="K840" s="832" t="s">
        <v>2164</v>
      </c>
      <c r="L840" s="835">
        <v>273.33</v>
      </c>
      <c r="M840" s="835">
        <v>273.33</v>
      </c>
      <c r="N840" s="832">
        <v>1</v>
      </c>
      <c r="O840" s="836">
        <v>1</v>
      </c>
      <c r="P840" s="835">
        <v>273.33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12</v>
      </c>
      <c r="B841" s="832" t="s">
        <v>1204</v>
      </c>
      <c r="C841" s="832" t="s">
        <v>1210</v>
      </c>
      <c r="D841" s="833" t="s">
        <v>2733</v>
      </c>
      <c r="E841" s="834" t="s">
        <v>1236</v>
      </c>
      <c r="F841" s="832" t="s">
        <v>1205</v>
      </c>
      <c r="G841" s="832" t="s">
        <v>1389</v>
      </c>
      <c r="H841" s="832" t="s">
        <v>583</v>
      </c>
      <c r="I841" s="832" t="s">
        <v>1393</v>
      </c>
      <c r="J841" s="832" t="s">
        <v>1391</v>
      </c>
      <c r="K841" s="832" t="s">
        <v>1394</v>
      </c>
      <c r="L841" s="835">
        <v>717.59</v>
      </c>
      <c r="M841" s="835">
        <v>717.59</v>
      </c>
      <c r="N841" s="832">
        <v>1</v>
      </c>
      <c r="O841" s="836">
        <v>1</v>
      </c>
      <c r="P841" s="835">
        <v>717.59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12</v>
      </c>
      <c r="B842" s="832" t="s">
        <v>1204</v>
      </c>
      <c r="C842" s="832" t="s">
        <v>1210</v>
      </c>
      <c r="D842" s="833" t="s">
        <v>2733</v>
      </c>
      <c r="E842" s="834" t="s">
        <v>1236</v>
      </c>
      <c r="F842" s="832" t="s">
        <v>1205</v>
      </c>
      <c r="G842" s="832" t="s">
        <v>2371</v>
      </c>
      <c r="H842" s="832" t="s">
        <v>583</v>
      </c>
      <c r="I842" s="832" t="s">
        <v>2372</v>
      </c>
      <c r="J842" s="832" t="s">
        <v>2373</v>
      </c>
      <c r="K842" s="832" t="s">
        <v>2374</v>
      </c>
      <c r="L842" s="835">
        <v>0</v>
      </c>
      <c r="M842" s="835">
        <v>0</v>
      </c>
      <c r="N842" s="832">
        <v>1</v>
      </c>
      <c r="O842" s="836">
        <v>0.5</v>
      </c>
      <c r="P842" s="835">
        <v>0</v>
      </c>
      <c r="Q842" s="837"/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12</v>
      </c>
      <c r="B843" s="832" t="s">
        <v>1204</v>
      </c>
      <c r="C843" s="832" t="s">
        <v>1210</v>
      </c>
      <c r="D843" s="833" t="s">
        <v>2733</v>
      </c>
      <c r="E843" s="834" t="s">
        <v>1236</v>
      </c>
      <c r="F843" s="832" t="s">
        <v>1205</v>
      </c>
      <c r="G843" s="832" t="s">
        <v>1395</v>
      </c>
      <c r="H843" s="832" t="s">
        <v>583</v>
      </c>
      <c r="I843" s="832" t="s">
        <v>1396</v>
      </c>
      <c r="J843" s="832" t="s">
        <v>1397</v>
      </c>
      <c r="K843" s="832" t="s">
        <v>1398</v>
      </c>
      <c r="L843" s="835">
        <v>45.89</v>
      </c>
      <c r="M843" s="835">
        <v>45.89</v>
      </c>
      <c r="N843" s="832">
        <v>1</v>
      </c>
      <c r="O843" s="836">
        <v>1</v>
      </c>
      <c r="P843" s="835">
        <v>45.89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12</v>
      </c>
      <c r="B844" s="832" t="s">
        <v>1204</v>
      </c>
      <c r="C844" s="832" t="s">
        <v>1210</v>
      </c>
      <c r="D844" s="833" t="s">
        <v>2733</v>
      </c>
      <c r="E844" s="834" t="s">
        <v>1236</v>
      </c>
      <c r="F844" s="832" t="s">
        <v>1205</v>
      </c>
      <c r="G844" s="832" t="s">
        <v>2375</v>
      </c>
      <c r="H844" s="832" t="s">
        <v>583</v>
      </c>
      <c r="I844" s="832" t="s">
        <v>2376</v>
      </c>
      <c r="J844" s="832" t="s">
        <v>2377</v>
      </c>
      <c r="K844" s="832" t="s">
        <v>2378</v>
      </c>
      <c r="L844" s="835">
        <v>131.02000000000001</v>
      </c>
      <c r="M844" s="835">
        <v>131.02000000000001</v>
      </c>
      <c r="N844" s="832">
        <v>1</v>
      </c>
      <c r="O844" s="836">
        <v>0.5</v>
      </c>
      <c r="P844" s="835">
        <v>131.02000000000001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12</v>
      </c>
      <c r="B845" s="832" t="s">
        <v>1204</v>
      </c>
      <c r="C845" s="832" t="s">
        <v>1210</v>
      </c>
      <c r="D845" s="833" t="s">
        <v>2733</v>
      </c>
      <c r="E845" s="834" t="s">
        <v>1236</v>
      </c>
      <c r="F845" s="832" t="s">
        <v>1205</v>
      </c>
      <c r="G845" s="832" t="s">
        <v>1269</v>
      </c>
      <c r="H845" s="832" t="s">
        <v>621</v>
      </c>
      <c r="I845" s="832" t="s">
        <v>1287</v>
      </c>
      <c r="J845" s="832" t="s">
        <v>1274</v>
      </c>
      <c r="K845" s="832" t="s">
        <v>1288</v>
      </c>
      <c r="L845" s="835">
        <v>490.89</v>
      </c>
      <c r="M845" s="835">
        <v>490.89</v>
      </c>
      <c r="N845" s="832">
        <v>1</v>
      </c>
      <c r="O845" s="836">
        <v>0.5</v>
      </c>
      <c r="P845" s="835">
        <v>490.89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12</v>
      </c>
      <c r="B846" s="832" t="s">
        <v>1204</v>
      </c>
      <c r="C846" s="832" t="s">
        <v>1210</v>
      </c>
      <c r="D846" s="833" t="s">
        <v>2733</v>
      </c>
      <c r="E846" s="834" t="s">
        <v>1236</v>
      </c>
      <c r="F846" s="832" t="s">
        <v>1205</v>
      </c>
      <c r="G846" s="832" t="s">
        <v>1269</v>
      </c>
      <c r="H846" s="832" t="s">
        <v>583</v>
      </c>
      <c r="I846" s="832" t="s">
        <v>1964</v>
      </c>
      <c r="J846" s="832" t="s">
        <v>1274</v>
      </c>
      <c r="K846" s="832" t="s">
        <v>1965</v>
      </c>
      <c r="L846" s="835">
        <v>147.26</v>
      </c>
      <c r="M846" s="835">
        <v>147.26</v>
      </c>
      <c r="N846" s="832">
        <v>1</v>
      </c>
      <c r="O846" s="836">
        <v>0.5</v>
      </c>
      <c r="P846" s="835">
        <v>147.26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12</v>
      </c>
      <c r="B847" s="832" t="s">
        <v>1204</v>
      </c>
      <c r="C847" s="832" t="s">
        <v>1210</v>
      </c>
      <c r="D847" s="833" t="s">
        <v>2733</v>
      </c>
      <c r="E847" s="834" t="s">
        <v>1236</v>
      </c>
      <c r="F847" s="832" t="s">
        <v>1205</v>
      </c>
      <c r="G847" s="832" t="s">
        <v>1411</v>
      </c>
      <c r="H847" s="832" t="s">
        <v>583</v>
      </c>
      <c r="I847" s="832" t="s">
        <v>2199</v>
      </c>
      <c r="J847" s="832" t="s">
        <v>2200</v>
      </c>
      <c r="K847" s="832" t="s">
        <v>2201</v>
      </c>
      <c r="L847" s="835">
        <v>35.25</v>
      </c>
      <c r="M847" s="835">
        <v>35.25</v>
      </c>
      <c r="N847" s="832">
        <v>1</v>
      </c>
      <c r="O847" s="836">
        <v>1</v>
      </c>
      <c r="P847" s="835">
        <v>35.25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12</v>
      </c>
      <c r="B848" s="832" t="s">
        <v>1204</v>
      </c>
      <c r="C848" s="832" t="s">
        <v>1210</v>
      </c>
      <c r="D848" s="833" t="s">
        <v>2733</v>
      </c>
      <c r="E848" s="834" t="s">
        <v>1236</v>
      </c>
      <c r="F848" s="832" t="s">
        <v>1205</v>
      </c>
      <c r="G848" s="832" t="s">
        <v>1292</v>
      </c>
      <c r="H848" s="832" t="s">
        <v>583</v>
      </c>
      <c r="I848" s="832" t="s">
        <v>1293</v>
      </c>
      <c r="J848" s="832" t="s">
        <v>1294</v>
      </c>
      <c r="K848" s="832" t="s">
        <v>1295</v>
      </c>
      <c r="L848" s="835">
        <v>174.59</v>
      </c>
      <c r="M848" s="835">
        <v>523.77</v>
      </c>
      <c r="N848" s="832">
        <v>3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12</v>
      </c>
      <c r="B849" s="832" t="s">
        <v>1204</v>
      </c>
      <c r="C849" s="832" t="s">
        <v>1210</v>
      </c>
      <c r="D849" s="833" t="s">
        <v>2733</v>
      </c>
      <c r="E849" s="834" t="s">
        <v>1236</v>
      </c>
      <c r="F849" s="832" t="s">
        <v>1205</v>
      </c>
      <c r="G849" s="832" t="s">
        <v>1300</v>
      </c>
      <c r="H849" s="832" t="s">
        <v>583</v>
      </c>
      <c r="I849" s="832" t="s">
        <v>1420</v>
      </c>
      <c r="J849" s="832" t="s">
        <v>735</v>
      </c>
      <c r="K849" s="832" t="s">
        <v>1421</v>
      </c>
      <c r="L849" s="835">
        <v>103.67</v>
      </c>
      <c r="M849" s="835">
        <v>103.67</v>
      </c>
      <c r="N849" s="832">
        <v>1</v>
      </c>
      <c r="O849" s="836">
        <v>0.5</v>
      </c>
      <c r="P849" s="835">
        <v>103.67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" customHeight="1" x14ac:dyDescent="0.3">
      <c r="A850" s="831">
        <v>12</v>
      </c>
      <c r="B850" s="832" t="s">
        <v>1204</v>
      </c>
      <c r="C850" s="832" t="s">
        <v>1210</v>
      </c>
      <c r="D850" s="833" t="s">
        <v>2733</v>
      </c>
      <c r="E850" s="834" t="s">
        <v>1236</v>
      </c>
      <c r="F850" s="832" t="s">
        <v>1205</v>
      </c>
      <c r="G850" s="832" t="s">
        <v>1330</v>
      </c>
      <c r="H850" s="832" t="s">
        <v>583</v>
      </c>
      <c r="I850" s="832" t="s">
        <v>1331</v>
      </c>
      <c r="J850" s="832" t="s">
        <v>1332</v>
      </c>
      <c r="K850" s="832" t="s">
        <v>1333</v>
      </c>
      <c r="L850" s="835">
        <v>432.12</v>
      </c>
      <c r="M850" s="835">
        <v>1296.3600000000001</v>
      </c>
      <c r="N850" s="832">
        <v>3</v>
      </c>
      <c r="O850" s="836">
        <v>0.5</v>
      </c>
      <c r="P850" s="835">
        <v>1296.3600000000001</v>
      </c>
      <c r="Q850" s="837">
        <v>1</v>
      </c>
      <c r="R850" s="832">
        <v>3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12</v>
      </c>
      <c r="B851" s="832" t="s">
        <v>1204</v>
      </c>
      <c r="C851" s="832" t="s">
        <v>1210</v>
      </c>
      <c r="D851" s="833" t="s">
        <v>2733</v>
      </c>
      <c r="E851" s="834" t="s">
        <v>1236</v>
      </c>
      <c r="F851" s="832" t="s">
        <v>1205</v>
      </c>
      <c r="G851" s="832" t="s">
        <v>1330</v>
      </c>
      <c r="H851" s="832" t="s">
        <v>583</v>
      </c>
      <c r="I851" s="832" t="s">
        <v>1425</v>
      </c>
      <c r="J851" s="832" t="s">
        <v>1332</v>
      </c>
      <c r="K851" s="832" t="s">
        <v>1333</v>
      </c>
      <c r="L851" s="835">
        <v>432.12</v>
      </c>
      <c r="M851" s="835">
        <v>1296.3600000000001</v>
      </c>
      <c r="N851" s="832">
        <v>3</v>
      </c>
      <c r="O851" s="836">
        <v>0.5</v>
      </c>
      <c r="P851" s="835">
        <v>1296.3600000000001</v>
      </c>
      <c r="Q851" s="837">
        <v>1</v>
      </c>
      <c r="R851" s="832">
        <v>3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12</v>
      </c>
      <c r="B852" s="832" t="s">
        <v>1204</v>
      </c>
      <c r="C852" s="832" t="s">
        <v>1210</v>
      </c>
      <c r="D852" s="833" t="s">
        <v>2733</v>
      </c>
      <c r="E852" s="834" t="s">
        <v>1236</v>
      </c>
      <c r="F852" s="832" t="s">
        <v>1205</v>
      </c>
      <c r="G852" s="832" t="s">
        <v>1330</v>
      </c>
      <c r="H852" s="832" t="s">
        <v>583</v>
      </c>
      <c r="I852" s="832" t="s">
        <v>1428</v>
      </c>
      <c r="J852" s="832" t="s">
        <v>1429</v>
      </c>
      <c r="K852" s="832" t="s">
        <v>1430</v>
      </c>
      <c r="L852" s="835">
        <v>89.88</v>
      </c>
      <c r="M852" s="835">
        <v>269.64</v>
      </c>
      <c r="N852" s="832">
        <v>3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12</v>
      </c>
      <c r="B853" s="832" t="s">
        <v>1204</v>
      </c>
      <c r="C853" s="832" t="s">
        <v>1210</v>
      </c>
      <c r="D853" s="833" t="s">
        <v>2733</v>
      </c>
      <c r="E853" s="834" t="s">
        <v>1236</v>
      </c>
      <c r="F853" s="832" t="s">
        <v>1205</v>
      </c>
      <c r="G853" s="832" t="s">
        <v>2379</v>
      </c>
      <c r="H853" s="832" t="s">
        <v>583</v>
      </c>
      <c r="I853" s="832" t="s">
        <v>2380</v>
      </c>
      <c r="J853" s="832" t="s">
        <v>2381</v>
      </c>
      <c r="K853" s="832" t="s">
        <v>2382</v>
      </c>
      <c r="L853" s="835">
        <v>453.79</v>
      </c>
      <c r="M853" s="835">
        <v>907.58</v>
      </c>
      <c r="N853" s="832">
        <v>2</v>
      </c>
      <c r="O853" s="836">
        <v>1</v>
      </c>
      <c r="P853" s="835">
        <v>907.58</v>
      </c>
      <c r="Q853" s="837">
        <v>1</v>
      </c>
      <c r="R853" s="832">
        <v>2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12</v>
      </c>
      <c r="B854" s="832" t="s">
        <v>1204</v>
      </c>
      <c r="C854" s="832" t="s">
        <v>1210</v>
      </c>
      <c r="D854" s="833" t="s">
        <v>2733</v>
      </c>
      <c r="E854" s="834" t="s">
        <v>1236</v>
      </c>
      <c r="F854" s="832" t="s">
        <v>1205</v>
      </c>
      <c r="G854" s="832" t="s">
        <v>1433</v>
      </c>
      <c r="H854" s="832" t="s">
        <v>583</v>
      </c>
      <c r="I854" s="832" t="s">
        <v>1434</v>
      </c>
      <c r="J854" s="832" t="s">
        <v>1435</v>
      </c>
      <c r="K854" s="832" t="s">
        <v>1436</v>
      </c>
      <c r="L854" s="835">
        <v>0</v>
      </c>
      <c r="M854" s="835">
        <v>0</v>
      </c>
      <c r="N854" s="832">
        <v>2</v>
      </c>
      <c r="O854" s="836">
        <v>1.5</v>
      </c>
      <c r="P854" s="835">
        <v>0</v>
      </c>
      <c r="Q854" s="837"/>
      <c r="R854" s="832">
        <v>2</v>
      </c>
      <c r="S854" s="837">
        <v>1</v>
      </c>
      <c r="T854" s="836">
        <v>1.5</v>
      </c>
      <c r="U854" s="838">
        <v>1</v>
      </c>
    </row>
    <row r="855" spans="1:21" ht="14.4" customHeight="1" x14ac:dyDescent="0.3">
      <c r="A855" s="831">
        <v>12</v>
      </c>
      <c r="B855" s="832" t="s">
        <v>1204</v>
      </c>
      <c r="C855" s="832" t="s">
        <v>1210</v>
      </c>
      <c r="D855" s="833" t="s">
        <v>2733</v>
      </c>
      <c r="E855" s="834" t="s">
        <v>1236</v>
      </c>
      <c r="F855" s="832" t="s">
        <v>1205</v>
      </c>
      <c r="G855" s="832" t="s">
        <v>1446</v>
      </c>
      <c r="H855" s="832" t="s">
        <v>583</v>
      </c>
      <c r="I855" s="832" t="s">
        <v>1447</v>
      </c>
      <c r="J855" s="832" t="s">
        <v>1448</v>
      </c>
      <c r="K855" s="832" t="s">
        <v>1449</v>
      </c>
      <c r="L855" s="835">
        <v>1543.27</v>
      </c>
      <c r="M855" s="835">
        <v>3086.54</v>
      </c>
      <c r="N855" s="832">
        <v>2</v>
      </c>
      <c r="O855" s="836">
        <v>2</v>
      </c>
      <c r="P855" s="835">
        <v>1543.27</v>
      </c>
      <c r="Q855" s="837">
        <v>0.5</v>
      </c>
      <c r="R855" s="832">
        <v>1</v>
      </c>
      <c r="S855" s="837">
        <v>0.5</v>
      </c>
      <c r="T855" s="836">
        <v>1</v>
      </c>
      <c r="U855" s="838">
        <v>0.5</v>
      </c>
    </row>
    <row r="856" spans="1:21" ht="14.4" customHeight="1" x14ac:dyDescent="0.3">
      <c r="A856" s="831">
        <v>12</v>
      </c>
      <c r="B856" s="832" t="s">
        <v>1204</v>
      </c>
      <c r="C856" s="832" t="s">
        <v>1210</v>
      </c>
      <c r="D856" s="833" t="s">
        <v>2733</v>
      </c>
      <c r="E856" s="834" t="s">
        <v>1236</v>
      </c>
      <c r="F856" s="832" t="s">
        <v>1205</v>
      </c>
      <c r="G856" s="832" t="s">
        <v>1255</v>
      </c>
      <c r="H856" s="832" t="s">
        <v>583</v>
      </c>
      <c r="I856" s="832" t="s">
        <v>1303</v>
      </c>
      <c r="J856" s="832" t="s">
        <v>947</v>
      </c>
      <c r="K856" s="832" t="s">
        <v>1258</v>
      </c>
      <c r="L856" s="835">
        <v>42.54</v>
      </c>
      <c r="M856" s="835">
        <v>85.08</v>
      </c>
      <c r="N856" s="832">
        <v>2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12</v>
      </c>
      <c r="B857" s="832" t="s">
        <v>1204</v>
      </c>
      <c r="C857" s="832" t="s">
        <v>1210</v>
      </c>
      <c r="D857" s="833" t="s">
        <v>2733</v>
      </c>
      <c r="E857" s="834" t="s">
        <v>1236</v>
      </c>
      <c r="F857" s="832" t="s">
        <v>1205</v>
      </c>
      <c r="G857" s="832" t="s">
        <v>1624</v>
      </c>
      <c r="H857" s="832" t="s">
        <v>583</v>
      </c>
      <c r="I857" s="832" t="s">
        <v>1625</v>
      </c>
      <c r="J857" s="832" t="s">
        <v>1626</v>
      </c>
      <c r="K857" s="832" t="s">
        <v>1627</v>
      </c>
      <c r="L857" s="835">
        <v>0</v>
      </c>
      <c r="M857" s="835">
        <v>0</v>
      </c>
      <c r="N857" s="832">
        <v>2</v>
      </c>
      <c r="O857" s="836">
        <v>2</v>
      </c>
      <c r="P857" s="835">
        <v>0</v>
      </c>
      <c r="Q857" s="837"/>
      <c r="R857" s="832">
        <v>1</v>
      </c>
      <c r="S857" s="837">
        <v>0.5</v>
      </c>
      <c r="T857" s="836">
        <v>1</v>
      </c>
      <c r="U857" s="838">
        <v>0.5</v>
      </c>
    </row>
    <row r="858" spans="1:21" ht="14.4" customHeight="1" x14ac:dyDescent="0.3">
      <c r="A858" s="831">
        <v>12</v>
      </c>
      <c r="B858" s="832" t="s">
        <v>1204</v>
      </c>
      <c r="C858" s="832" t="s">
        <v>1210</v>
      </c>
      <c r="D858" s="833" t="s">
        <v>2733</v>
      </c>
      <c r="E858" s="834" t="s">
        <v>1236</v>
      </c>
      <c r="F858" s="832" t="s">
        <v>1205</v>
      </c>
      <c r="G858" s="832" t="s">
        <v>1452</v>
      </c>
      <c r="H858" s="832" t="s">
        <v>621</v>
      </c>
      <c r="I858" s="832" t="s">
        <v>1093</v>
      </c>
      <c r="J858" s="832" t="s">
        <v>707</v>
      </c>
      <c r="K858" s="832" t="s">
        <v>1094</v>
      </c>
      <c r="L858" s="835">
        <v>300.31</v>
      </c>
      <c r="M858" s="835">
        <v>1501.55</v>
      </c>
      <c r="N858" s="832">
        <v>5</v>
      </c>
      <c r="O858" s="836">
        <v>4</v>
      </c>
      <c r="P858" s="835">
        <v>1501.55</v>
      </c>
      <c r="Q858" s="837">
        <v>1</v>
      </c>
      <c r="R858" s="832">
        <v>5</v>
      </c>
      <c r="S858" s="837">
        <v>1</v>
      </c>
      <c r="T858" s="836">
        <v>4</v>
      </c>
      <c r="U858" s="838">
        <v>1</v>
      </c>
    </row>
    <row r="859" spans="1:21" ht="14.4" customHeight="1" x14ac:dyDescent="0.3">
      <c r="A859" s="831">
        <v>12</v>
      </c>
      <c r="B859" s="832" t="s">
        <v>1204</v>
      </c>
      <c r="C859" s="832" t="s">
        <v>1210</v>
      </c>
      <c r="D859" s="833" t="s">
        <v>2733</v>
      </c>
      <c r="E859" s="834" t="s">
        <v>1236</v>
      </c>
      <c r="F859" s="832" t="s">
        <v>1205</v>
      </c>
      <c r="G859" s="832" t="s">
        <v>1452</v>
      </c>
      <c r="H859" s="832" t="s">
        <v>621</v>
      </c>
      <c r="I859" s="832" t="s">
        <v>1628</v>
      </c>
      <c r="J859" s="832" t="s">
        <v>707</v>
      </c>
      <c r="K859" s="832" t="s">
        <v>1629</v>
      </c>
      <c r="L859" s="835">
        <v>333.68</v>
      </c>
      <c r="M859" s="835">
        <v>1334.72</v>
      </c>
      <c r="N859" s="832">
        <v>4</v>
      </c>
      <c r="O859" s="836">
        <v>3.5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12</v>
      </c>
      <c r="B860" s="832" t="s">
        <v>1204</v>
      </c>
      <c r="C860" s="832" t="s">
        <v>1210</v>
      </c>
      <c r="D860" s="833" t="s">
        <v>2733</v>
      </c>
      <c r="E860" s="834" t="s">
        <v>1236</v>
      </c>
      <c r="F860" s="832" t="s">
        <v>1205</v>
      </c>
      <c r="G860" s="832" t="s">
        <v>1762</v>
      </c>
      <c r="H860" s="832" t="s">
        <v>583</v>
      </c>
      <c r="I860" s="832" t="s">
        <v>2383</v>
      </c>
      <c r="J860" s="832" t="s">
        <v>2384</v>
      </c>
      <c r="K860" s="832" t="s">
        <v>2385</v>
      </c>
      <c r="L860" s="835">
        <v>25.12</v>
      </c>
      <c r="M860" s="835">
        <v>25.12</v>
      </c>
      <c r="N860" s="832">
        <v>1</v>
      </c>
      <c r="O860" s="836">
        <v>0.5</v>
      </c>
      <c r="P860" s="835">
        <v>25.12</v>
      </c>
      <c r="Q860" s="837">
        <v>1</v>
      </c>
      <c r="R860" s="832">
        <v>1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12</v>
      </c>
      <c r="B861" s="832" t="s">
        <v>1204</v>
      </c>
      <c r="C861" s="832" t="s">
        <v>1210</v>
      </c>
      <c r="D861" s="833" t="s">
        <v>2733</v>
      </c>
      <c r="E861" s="834" t="s">
        <v>1236</v>
      </c>
      <c r="F861" s="832" t="s">
        <v>1205</v>
      </c>
      <c r="G861" s="832" t="s">
        <v>2386</v>
      </c>
      <c r="H861" s="832" t="s">
        <v>583</v>
      </c>
      <c r="I861" s="832" t="s">
        <v>2387</v>
      </c>
      <c r="J861" s="832" t="s">
        <v>2388</v>
      </c>
      <c r="K861" s="832" t="s">
        <v>2389</v>
      </c>
      <c r="L861" s="835">
        <v>393.94</v>
      </c>
      <c r="M861" s="835">
        <v>393.94</v>
      </c>
      <c r="N861" s="832">
        <v>1</v>
      </c>
      <c r="O861" s="836">
        <v>1</v>
      </c>
      <c r="P861" s="835">
        <v>393.94</v>
      </c>
      <c r="Q861" s="837">
        <v>1</v>
      </c>
      <c r="R861" s="832">
        <v>1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12</v>
      </c>
      <c r="B862" s="832" t="s">
        <v>1204</v>
      </c>
      <c r="C862" s="832" t="s">
        <v>1210</v>
      </c>
      <c r="D862" s="833" t="s">
        <v>2733</v>
      </c>
      <c r="E862" s="834" t="s">
        <v>1236</v>
      </c>
      <c r="F862" s="832" t="s">
        <v>1205</v>
      </c>
      <c r="G862" s="832" t="s">
        <v>1654</v>
      </c>
      <c r="H862" s="832" t="s">
        <v>621</v>
      </c>
      <c r="I862" s="832" t="s">
        <v>1174</v>
      </c>
      <c r="J862" s="832" t="s">
        <v>882</v>
      </c>
      <c r="K862" s="832" t="s">
        <v>1175</v>
      </c>
      <c r="L862" s="835">
        <v>0</v>
      </c>
      <c r="M862" s="835">
        <v>0</v>
      </c>
      <c r="N862" s="832">
        <v>4</v>
      </c>
      <c r="O862" s="836">
        <v>4</v>
      </c>
      <c r="P862" s="835">
        <v>0</v>
      </c>
      <c r="Q862" s="837"/>
      <c r="R862" s="832">
        <v>4</v>
      </c>
      <c r="S862" s="837">
        <v>1</v>
      </c>
      <c r="T862" s="836">
        <v>4</v>
      </c>
      <c r="U862" s="838">
        <v>1</v>
      </c>
    </row>
    <row r="863" spans="1:21" ht="14.4" customHeight="1" x14ac:dyDescent="0.3">
      <c r="A863" s="831">
        <v>12</v>
      </c>
      <c r="B863" s="832" t="s">
        <v>1204</v>
      </c>
      <c r="C863" s="832" t="s">
        <v>1210</v>
      </c>
      <c r="D863" s="833" t="s">
        <v>2733</v>
      </c>
      <c r="E863" s="834" t="s">
        <v>1236</v>
      </c>
      <c r="F863" s="832" t="s">
        <v>1205</v>
      </c>
      <c r="G863" s="832" t="s">
        <v>2390</v>
      </c>
      <c r="H863" s="832" t="s">
        <v>621</v>
      </c>
      <c r="I863" s="832" t="s">
        <v>1049</v>
      </c>
      <c r="J863" s="832" t="s">
        <v>1050</v>
      </c>
      <c r="K863" s="832" t="s">
        <v>1051</v>
      </c>
      <c r="L863" s="835">
        <v>165.63</v>
      </c>
      <c r="M863" s="835">
        <v>165.63</v>
      </c>
      <c r="N863" s="832">
        <v>1</v>
      </c>
      <c r="O863" s="836">
        <v>1</v>
      </c>
      <c r="P863" s="835">
        <v>165.63</v>
      </c>
      <c r="Q863" s="837">
        <v>1</v>
      </c>
      <c r="R863" s="832">
        <v>1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12</v>
      </c>
      <c r="B864" s="832" t="s">
        <v>1204</v>
      </c>
      <c r="C864" s="832" t="s">
        <v>1210</v>
      </c>
      <c r="D864" s="833" t="s">
        <v>2733</v>
      </c>
      <c r="E864" s="834" t="s">
        <v>1236</v>
      </c>
      <c r="F864" s="832" t="s">
        <v>1205</v>
      </c>
      <c r="G864" s="832" t="s">
        <v>2391</v>
      </c>
      <c r="H864" s="832" t="s">
        <v>583</v>
      </c>
      <c r="I864" s="832" t="s">
        <v>2392</v>
      </c>
      <c r="J864" s="832" t="s">
        <v>2393</v>
      </c>
      <c r="K864" s="832" t="s">
        <v>2394</v>
      </c>
      <c r="L864" s="835">
        <v>0</v>
      </c>
      <c r="M864" s="835">
        <v>0</v>
      </c>
      <c r="N864" s="832">
        <v>1</v>
      </c>
      <c r="O864" s="836">
        <v>1</v>
      </c>
      <c r="P864" s="835">
        <v>0</v>
      </c>
      <c r="Q864" s="837"/>
      <c r="R864" s="832">
        <v>1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12</v>
      </c>
      <c r="B865" s="832" t="s">
        <v>1204</v>
      </c>
      <c r="C865" s="832" t="s">
        <v>1210</v>
      </c>
      <c r="D865" s="833" t="s">
        <v>2733</v>
      </c>
      <c r="E865" s="834" t="s">
        <v>1236</v>
      </c>
      <c r="F865" s="832" t="s">
        <v>1205</v>
      </c>
      <c r="G865" s="832" t="s">
        <v>1828</v>
      </c>
      <c r="H865" s="832" t="s">
        <v>621</v>
      </c>
      <c r="I865" s="832" t="s">
        <v>2395</v>
      </c>
      <c r="J865" s="832" t="s">
        <v>2396</v>
      </c>
      <c r="K865" s="832" t="s">
        <v>2397</v>
      </c>
      <c r="L865" s="835">
        <v>50.32</v>
      </c>
      <c r="M865" s="835">
        <v>150.96</v>
      </c>
      <c r="N865" s="832">
        <v>3</v>
      </c>
      <c r="O865" s="836">
        <v>2</v>
      </c>
      <c r="P865" s="835">
        <v>150.96</v>
      </c>
      <c r="Q865" s="837">
        <v>1</v>
      </c>
      <c r="R865" s="832">
        <v>3</v>
      </c>
      <c r="S865" s="837">
        <v>1</v>
      </c>
      <c r="T865" s="836">
        <v>2</v>
      </c>
      <c r="U865" s="838">
        <v>1</v>
      </c>
    </row>
    <row r="866" spans="1:21" ht="14.4" customHeight="1" x14ac:dyDescent="0.3">
      <c r="A866" s="831">
        <v>12</v>
      </c>
      <c r="B866" s="832" t="s">
        <v>1204</v>
      </c>
      <c r="C866" s="832" t="s">
        <v>1210</v>
      </c>
      <c r="D866" s="833" t="s">
        <v>2733</v>
      </c>
      <c r="E866" s="834" t="s">
        <v>1236</v>
      </c>
      <c r="F866" s="832" t="s">
        <v>1205</v>
      </c>
      <c r="G866" s="832" t="s">
        <v>1254</v>
      </c>
      <c r="H866" s="832" t="s">
        <v>621</v>
      </c>
      <c r="I866" s="832" t="s">
        <v>1110</v>
      </c>
      <c r="J866" s="832" t="s">
        <v>903</v>
      </c>
      <c r="K866" s="832" t="s">
        <v>1111</v>
      </c>
      <c r="L866" s="835">
        <v>154.36000000000001</v>
      </c>
      <c r="M866" s="835">
        <v>463.08000000000004</v>
      </c>
      <c r="N866" s="832">
        <v>3</v>
      </c>
      <c r="O866" s="836">
        <v>1</v>
      </c>
      <c r="P866" s="835">
        <v>463.08000000000004</v>
      </c>
      <c r="Q866" s="837">
        <v>1</v>
      </c>
      <c r="R866" s="832">
        <v>3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12</v>
      </c>
      <c r="B867" s="832" t="s">
        <v>1204</v>
      </c>
      <c r="C867" s="832" t="s">
        <v>1210</v>
      </c>
      <c r="D867" s="833" t="s">
        <v>2733</v>
      </c>
      <c r="E867" s="834" t="s">
        <v>1236</v>
      </c>
      <c r="F867" s="832" t="s">
        <v>1205</v>
      </c>
      <c r="G867" s="832" t="s">
        <v>1254</v>
      </c>
      <c r="H867" s="832" t="s">
        <v>583</v>
      </c>
      <c r="I867" s="832" t="s">
        <v>1264</v>
      </c>
      <c r="J867" s="832" t="s">
        <v>903</v>
      </c>
      <c r="K867" s="832" t="s">
        <v>1111</v>
      </c>
      <c r="L867" s="835">
        <v>154.36000000000001</v>
      </c>
      <c r="M867" s="835">
        <v>154.36000000000001</v>
      </c>
      <c r="N867" s="832">
        <v>1</v>
      </c>
      <c r="O867" s="836">
        <v>0.5</v>
      </c>
      <c r="P867" s="835">
        <v>154.36000000000001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12</v>
      </c>
      <c r="B868" s="832" t="s">
        <v>1204</v>
      </c>
      <c r="C868" s="832" t="s">
        <v>1210</v>
      </c>
      <c r="D868" s="833" t="s">
        <v>2733</v>
      </c>
      <c r="E868" s="834" t="s">
        <v>1236</v>
      </c>
      <c r="F868" s="832" t="s">
        <v>1205</v>
      </c>
      <c r="G868" s="832" t="s">
        <v>2398</v>
      </c>
      <c r="H868" s="832" t="s">
        <v>583</v>
      </c>
      <c r="I868" s="832" t="s">
        <v>2399</v>
      </c>
      <c r="J868" s="832" t="s">
        <v>2400</v>
      </c>
      <c r="K868" s="832" t="s">
        <v>2401</v>
      </c>
      <c r="L868" s="835">
        <v>374.79</v>
      </c>
      <c r="M868" s="835">
        <v>374.79</v>
      </c>
      <c r="N868" s="832">
        <v>1</v>
      </c>
      <c r="O868" s="836">
        <v>0.5</v>
      </c>
      <c r="P868" s="835">
        <v>374.79</v>
      </c>
      <c r="Q868" s="837">
        <v>1</v>
      </c>
      <c r="R868" s="832">
        <v>1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12</v>
      </c>
      <c r="B869" s="832" t="s">
        <v>1204</v>
      </c>
      <c r="C869" s="832" t="s">
        <v>1210</v>
      </c>
      <c r="D869" s="833" t="s">
        <v>2733</v>
      </c>
      <c r="E869" s="834" t="s">
        <v>1236</v>
      </c>
      <c r="F869" s="832" t="s">
        <v>1205</v>
      </c>
      <c r="G869" s="832" t="s">
        <v>2398</v>
      </c>
      <c r="H869" s="832" t="s">
        <v>583</v>
      </c>
      <c r="I869" s="832" t="s">
        <v>2402</v>
      </c>
      <c r="J869" s="832" t="s">
        <v>2403</v>
      </c>
      <c r="K869" s="832" t="s">
        <v>2404</v>
      </c>
      <c r="L869" s="835">
        <v>239.96</v>
      </c>
      <c r="M869" s="835">
        <v>239.96</v>
      </c>
      <c r="N869" s="832">
        <v>1</v>
      </c>
      <c r="O869" s="836">
        <v>0.5</v>
      </c>
      <c r="P869" s="835">
        <v>239.96</v>
      </c>
      <c r="Q869" s="837">
        <v>1</v>
      </c>
      <c r="R869" s="832">
        <v>1</v>
      </c>
      <c r="S869" s="837">
        <v>1</v>
      </c>
      <c r="T869" s="836">
        <v>0.5</v>
      </c>
      <c r="U869" s="838">
        <v>1</v>
      </c>
    </row>
    <row r="870" spans="1:21" ht="14.4" customHeight="1" x14ac:dyDescent="0.3">
      <c r="A870" s="831">
        <v>12</v>
      </c>
      <c r="B870" s="832" t="s">
        <v>1204</v>
      </c>
      <c r="C870" s="832" t="s">
        <v>1210</v>
      </c>
      <c r="D870" s="833" t="s">
        <v>2733</v>
      </c>
      <c r="E870" s="834" t="s">
        <v>1237</v>
      </c>
      <c r="F870" s="832" t="s">
        <v>1205</v>
      </c>
      <c r="G870" s="832" t="s">
        <v>1345</v>
      </c>
      <c r="H870" s="832" t="s">
        <v>583</v>
      </c>
      <c r="I870" s="832" t="s">
        <v>1346</v>
      </c>
      <c r="J870" s="832" t="s">
        <v>1347</v>
      </c>
      <c r="K870" s="832" t="s">
        <v>1348</v>
      </c>
      <c r="L870" s="835">
        <v>0</v>
      </c>
      <c r="M870" s="835">
        <v>0</v>
      </c>
      <c r="N870" s="832">
        <v>1</v>
      </c>
      <c r="O870" s="836">
        <v>0.5</v>
      </c>
      <c r="P870" s="835"/>
      <c r="Q870" s="837"/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12</v>
      </c>
      <c r="B871" s="832" t="s">
        <v>1204</v>
      </c>
      <c r="C871" s="832" t="s">
        <v>1210</v>
      </c>
      <c r="D871" s="833" t="s">
        <v>2733</v>
      </c>
      <c r="E871" s="834" t="s">
        <v>1237</v>
      </c>
      <c r="F871" s="832" t="s">
        <v>1205</v>
      </c>
      <c r="G871" s="832" t="s">
        <v>1345</v>
      </c>
      <c r="H871" s="832" t="s">
        <v>583</v>
      </c>
      <c r="I871" s="832" t="s">
        <v>1577</v>
      </c>
      <c r="J871" s="832" t="s">
        <v>1578</v>
      </c>
      <c r="K871" s="832" t="s">
        <v>1579</v>
      </c>
      <c r="L871" s="835">
        <v>0</v>
      </c>
      <c r="M871" s="835">
        <v>0</v>
      </c>
      <c r="N871" s="832">
        <v>4</v>
      </c>
      <c r="O871" s="836">
        <v>3.5</v>
      </c>
      <c r="P871" s="835">
        <v>0</v>
      </c>
      <c r="Q871" s="837"/>
      <c r="R871" s="832">
        <v>3</v>
      </c>
      <c r="S871" s="837">
        <v>0.75</v>
      </c>
      <c r="T871" s="836">
        <v>2.5</v>
      </c>
      <c r="U871" s="838">
        <v>0.7142857142857143</v>
      </c>
    </row>
    <row r="872" spans="1:21" ht="14.4" customHeight="1" x14ac:dyDescent="0.3">
      <c r="A872" s="831">
        <v>12</v>
      </c>
      <c r="B872" s="832" t="s">
        <v>1204</v>
      </c>
      <c r="C872" s="832" t="s">
        <v>1210</v>
      </c>
      <c r="D872" s="833" t="s">
        <v>2733</v>
      </c>
      <c r="E872" s="834" t="s">
        <v>1237</v>
      </c>
      <c r="F872" s="832" t="s">
        <v>1205</v>
      </c>
      <c r="G872" s="832" t="s">
        <v>1355</v>
      </c>
      <c r="H872" s="832" t="s">
        <v>621</v>
      </c>
      <c r="I872" s="832" t="s">
        <v>1594</v>
      </c>
      <c r="J872" s="832" t="s">
        <v>1357</v>
      </c>
      <c r="K872" s="832" t="s">
        <v>1595</v>
      </c>
      <c r="L872" s="835">
        <v>3818.86</v>
      </c>
      <c r="M872" s="835">
        <v>15275.44</v>
      </c>
      <c r="N872" s="832">
        <v>4</v>
      </c>
      <c r="O872" s="836">
        <v>3.5</v>
      </c>
      <c r="P872" s="835">
        <v>11456.58</v>
      </c>
      <c r="Q872" s="837">
        <v>0.75</v>
      </c>
      <c r="R872" s="832">
        <v>3</v>
      </c>
      <c r="S872" s="837">
        <v>0.75</v>
      </c>
      <c r="T872" s="836">
        <v>2.5</v>
      </c>
      <c r="U872" s="838">
        <v>0.7142857142857143</v>
      </c>
    </row>
    <row r="873" spans="1:21" ht="14.4" customHeight="1" x14ac:dyDescent="0.3">
      <c r="A873" s="831">
        <v>12</v>
      </c>
      <c r="B873" s="832" t="s">
        <v>1204</v>
      </c>
      <c r="C873" s="832" t="s">
        <v>1210</v>
      </c>
      <c r="D873" s="833" t="s">
        <v>2733</v>
      </c>
      <c r="E873" s="834" t="s">
        <v>1237</v>
      </c>
      <c r="F873" s="832" t="s">
        <v>1205</v>
      </c>
      <c r="G873" s="832" t="s">
        <v>1263</v>
      </c>
      <c r="H873" s="832" t="s">
        <v>621</v>
      </c>
      <c r="I873" s="832" t="s">
        <v>1120</v>
      </c>
      <c r="J873" s="832" t="s">
        <v>1121</v>
      </c>
      <c r="K873" s="832" t="s">
        <v>926</v>
      </c>
      <c r="L873" s="835">
        <v>170.52</v>
      </c>
      <c r="M873" s="835">
        <v>341.04</v>
      </c>
      <c r="N873" s="832">
        <v>2</v>
      </c>
      <c r="O873" s="836">
        <v>1</v>
      </c>
      <c r="P873" s="835">
        <v>341.04</v>
      </c>
      <c r="Q873" s="837">
        <v>1</v>
      </c>
      <c r="R873" s="832">
        <v>2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12</v>
      </c>
      <c r="B874" s="832" t="s">
        <v>1204</v>
      </c>
      <c r="C874" s="832" t="s">
        <v>1210</v>
      </c>
      <c r="D874" s="833" t="s">
        <v>2733</v>
      </c>
      <c r="E874" s="834" t="s">
        <v>1237</v>
      </c>
      <c r="F874" s="832" t="s">
        <v>1205</v>
      </c>
      <c r="G874" s="832" t="s">
        <v>1366</v>
      </c>
      <c r="H874" s="832" t="s">
        <v>583</v>
      </c>
      <c r="I874" s="832" t="s">
        <v>2405</v>
      </c>
      <c r="J874" s="832" t="s">
        <v>2406</v>
      </c>
      <c r="K874" s="832" t="s">
        <v>2407</v>
      </c>
      <c r="L874" s="835">
        <v>741.88</v>
      </c>
      <c r="M874" s="835">
        <v>2225.64</v>
      </c>
      <c r="N874" s="832">
        <v>3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12</v>
      </c>
      <c r="B875" s="832" t="s">
        <v>1204</v>
      </c>
      <c r="C875" s="832" t="s">
        <v>1210</v>
      </c>
      <c r="D875" s="833" t="s">
        <v>2733</v>
      </c>
      <c r="E875" s="834" t="s">
        <v>1237</v>
      </c>
      <c r="F875" s="832" t="s">
        <v>1205</v>
      </c>
      <c r="G875" s="832" t="s">
        <v>2157</v>
      </c>
      <c r="H875" s="832" t="s">
        <v>583</v>
      </c>
      <c r="I875" s="832" t="s">
        <v>2160</v>
      </c>
      <c r="J875" s="832" t="s">
        <v>673</v>
      </c>
      <c r="K875" s="832" t="s">
        <v>2161</v>
      </c>
      <c r="L875" s="835">
        <v>37.61</v>
      </c>
      <c r="M875" s="835">
        <v>37.61</v>
      </c>
      <c r="N875" s="832">
        <v>1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12</v>
      </c>
      <c r="B876" s="832" t="s">
        <v>1204</v>
      </c>
      <c r="C876" s="832" t="s">
        <v>1210</v>
      </c>
      <c r="D876" s="833" t="s">
        <v>2733</v>
      </c>
      <c r="E876" s="834" t="s">
        <v>1237</v>
      </c>
      <c r="F876" s="832" t="s">
        <v>1205</v>
      </c>
      <c r="G876" s="832" t="s">
        <v>2162</v>
      </c>
      <c r="H876" s="832" t="s">
        <v>583</v>
      </c>
      <c r="I876" s="832" t="s">
        <v>2163</v>
      </c>
      <c r="J876" s="832" t="s">
        <v>671</v>
      </c>
      <c r="K876" s="832" t="s">
        <v>2164</v>
      </c>
      <c r="L876" s="835">
        <v>273.33</v>
      </c>
      <c r="M876" s="835">
        <v>546.66</v>
      </c>
      <c r="N876" s="832">
        <v>2</v>
      </c>
      <c r="O876" s="836">
        <v>0.5</v>
      </c>
      <c r="P876" s="835">
        <v>546.66</v>
      </c>
      <c r="Q876" s="837">
        <v>1</v>
      </c>
      <c r="R876" s="832">
        <v>2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12</v>
      </c>
      <c r="B877" s="832" t="s">
        <v>1204</v>
      </c>
      <c r="C877" s="832" t="s">
        <v>1210</v>
      </c>
      <c r="D877" s="833" t="s">
        <v>2733</v>
      </c>
      <c r="E877" s="834" t="s">
        <v>1237</v>
      </c>
      <c r="F877" s="832" t="s">
        <v>1205</v>
      </c>
      <c r="G877" s="832" t="s">
        <v>1693</v>
      </c>
      <c r="H877" s="832" t="s">
        <v>583</v>
      </c>
      <c r="I877" s="832" t="s">
        <v>2408</v>
      </c>
      <c r="J877" s="832" t="s">
        <v>2409</v>
      </c>
      <c r="K877" s="832" t="s">
        <v>2410</v>
      </c>
      <c r="L877" s="835">
        <v>327.01</v>
      </c>
      <c r="M877" s="835">
        <v>327.01</v>
      </c>
      <c r="N877" s="832">
        <v>1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12</v>
      </c>
      <c r="B878" s="832" t="s">
        <v>1204</v>
      </c>
      <c r="C878" s="832" t="s">
        <v>1210</v>
      </c>
      <c r="D878" s="833" t="s">
        <v>2733</v>
      </c>
      <c r="E878" s="834" t="s">
        <v>1237</v>
      </c>
      <c r="F878" s="832" t="s">
        <v>1205</v>
      </c>
      <c r="G878" s="832" t="s">
        <v>1242</v>
      </c>
      <c r="H878" s="832" t="s">
        <v>583</v>
      </c>
      <c r="I878" s="832" t="s">
        <v>1243</v>
      </c>
      <c r="J878" s="832" t="s">
        <v>1244</v>
      </c>
      <c r="K878" s="832" t="s">
        <v>1245</v>
      </c>
      <c r="L878" s="835">
        <v>48.09</v>
      </c>
      <c r="M878" s="835">
        <v>96.18</v>
      </c>
      <c r="N878" s="832">
        <v>2</v>
      </c>
      <c r="O878" s="836">
        <v>1</v>
      </c>
      <c r="P878" s="835">
        <v>96.18</v>
      </c>
      <c r="Q878" s="837">
        <v>1</v>
      </c>
      <c r="R878" s="832">
        <v>2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12</v>
      </c>
      <c r="B879" s="832" t="s">
        <v>1204</v>
      </c>
      <c r="C879" s="832" t="s">
        <v>1210</v>
      </c>
      <c r="D879" s="833" t="s">
        <v>2733</v>
      </c>
      <c r="E879" s="834" t="s">
        <v>1237</v>
      </c>
      <c r="F879" s="832" t="s">
        <v>1205</v>
      </c>
      <c r="G879" s="832" t="s">
        <v>1267</v>
      </c>
      <c r="H879" s="832" t="s">
        <v>583</v>
      </c>
      <c r="I879" s="832" t="s">
        <v>1268</v>
      </c>
      <c r="J879" s="832" t="s">
        <v>704</v>
      </c>
      <c r="K879" s="832" t="s">
        <v>825</v>
      </c>
      <c r="L879" s="835">
        <v>163.54</v>
      </c>
      <c r="M879" s="835">
        <v>163.54</v>
      </c>
      <c r="N879" s="832">
        <v>1</v>
      </c>
      <c r="O879" s="836">
        <v>0.5</v>
      </c>
      <c r="P879" s="835">
        <v>163.54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" customHeight="1" x14ac:dyDescent="0.3">
      <c r="A880" s="831">
        <v>12</v>
      </c>
      <c r="B880" s="832" t="s">
        <v>1204</v>
      </c>
      <c r="C880" s="832" t="s">
        <v>1210</v>
      </c>
      <c r="D880" s="833" t="s">
        <v>2733</v>
      </c>
      <c r="E880" s="834" t="s">
        <v>1237</v>
      </c>
      <c r="F880" s="832" t="s">
        <v>1205</v>
      </c>
      <c r="G880" s="832" t="s">
        <v>2411</v>
      </c>
      <c r="H880" s="832" t="s">
        <v>621</v>
      </c>
      <c r="I880" s="832" t="s">
        <v>2412</v>
      </c>
      <c r="J880" s="832" t="s">
        <v>2413</v>
      </c>
      <c r="K880" s="832" t="s">
        <v>2414</v>
      </c>
      <c r="L880" s="835">
        <v>351.48</v>
      </c>
      <c r="M880" s="835">
        <v>351.48</v>
      </c>
      <c r="N880" s="832">
        <v>1</v>
      </c>
      <c r="O880" s="836">
        <v>0.5</v>
      </c>
      <c r="P880" s="835">
        <v>351.48</v>
      </c>
      <c r="Q880" s="837">
        <v>1</v>
      </c>
      <c r="R880" s="832">
        <v>1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12</v>
      </c>
      <c r="B881" s="832" t="s">
        <v>1204</v>
      </c>
      <c r="C881" s="832" t="s">
        <v>1210</v>
      </c>
      <c r="D881" s="833" t="s">
        <v>2733</v>
      </c>
      <c r="E881" s="834" t="s">
        <v>1237</v>
      </c>
      <c r="F881" s="832" t="s">
        <v>1205</v>
      </c>
      <c r="G881" s="832" t="s">
        <v>1269</v>
      </c>
      <c r="H881" s="832" t="s">
        <v>621</v>
      </c>
      <c r="I881" s="832" t="s">
        <v>1287</v>
      </c>
      <c r="J881" s="832" t="s">
        <v>1274</v>
      </c>
      <c r="K881" s="832" t="s">
        <v>1288</v>
      </c>
      <c r="L881" s="835">
        <v>490.89</v>
      </c>
      <c r="M881" s="835">
        <v>490.89</v>
      </c>
      <c r="N881" s="832">
        <v>1</v>
      </c>
      <c r="O881" s="836">
        <v>1</v>
      </c>
      <c r="P881" s="835">
        <v>490.89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12</v>
      </c>
      <c r="B882" s="832" t="s">
        <v>1204</v>
      </c>
      <c r="C882" s="832" t="s">
        <v>1210</v>
      </c>
      <c r="D882" s="833" t="s">
        <v>2733</v>
      </c>
      <c r="E882" s="834" t="s">
        <v>1237</v>
      </c>
      <c r="F882" s="832" t="s">
        <v>1205</v>
      </c>
      <c r="G882" s="832" t="s">
        <v>1411</v>
      </c>
      <c r="H882" s="832" t="s">
        <v>583</v>
      </c>
      <c r="I882" s="832" t="s">
        <v>1414</v>
      </c>
      <c r="J882" s="832" t="s">
        <v>1413</v>
      </c>
      <c r="K882" s="832" t="s">
        <v>1415</v>
      </c>
      <c r="L882" s="835">
        <v>35.25</v>
      </c>
      <c r="M882" s="835">
        <v>35.25</v>
      </c>
      <c r="N882" s="832">
        <v>1</v>
      </c>
      <c r="O882" s="836">
        <v>0.5</v>
      </c>
      <c r="P882" s="835">
        <v>35.25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12</v>
      </c>
      <c r="B883" s="832" t="s">
        <v>1204</v>
      </c>
      <c r="C883" s="832" t="s">
        <v>1210</v>
      </c>
      <c r="D883" s="833" t="s">
        <v>2733</v>
      </c>
      <c r="E883" s="834" t="s">
        <v>1237</v>
      </c>
      <c r="F883" s="832" t="s">
        <v>1205</v>
      </c>
      <c r="G883" s="832" t="s">
        <v>1292</v>
      </c>
      <c r="H883" s="832" t="s">
        <v>583</v>
      </c>
      <c r="I883" s="832" t="s">
        <v>1293</v>
      </c>
      <c r="J883" s="832" t="s">
        <v>1294</v>
      </c>
      <c r="K883" s="832" t="s">
        <v>1295</v>
      </c>
      <c r="L883" s="835">
        <v>174.59</v>
      </c>
      <c r="M883" s="835">
        <v>1571.31</v>
      </c>
      <c r="N883" s="832">
        <v>9</v>
      </c>
      <c r="O883" s="836">
        <v>4</v>
      </c>
      <c r="P883" s="835">
        <v>349.18</v>
      </c>
      <c r="Q883" s="837">
        <v>0.22222222222222224</v>
      </c>
      <c r="R883" s="832">
        <v>2</v>
      </c>
      <c r="S883" s="837">
        <v>0.22222222222222221</v>
      </c>
      <c r="T883" s="836">
        <v>1</v>
      </c>
      <c r="U883" s="838">
        <v>0.25</v>
      </c>
    </row>
    <row r="884" spans="1:21" ht="14.4" customHeight="1" x14ac:dyDescent="0.3">
      <c r="A884" s="831">
        <v>12</v>
      </c>
      <c r="B884" s="832" t="s">
        <v>1204</v>
      </c>
      <c r="C884" s="832" t="s">
        <v>1210</v>
      </c>
      <c r="D884" s="833" t="s">
        <v>2733</v>
      </c>
      <c r="E884" s="834" t="s">
        <v>1237</v>
      </c>
      <c r="F884" s="832" t="s">
        <v>1205</v>
      </c>
      <c r="G884" s="832" t="s">
        <v>1300</v>
      </c>
      <c r="H884" s="832" t="s">
        <v>583</v>
      </c>
      <c r="I884" s="832" t="s">
        <v>2415</v>
      </c>
      <c r="J884" s="832" t="s">
        <v>2416</v>
      </c>
      <c r="K884" s="832" t="s">
        <v>1743</v>
      </c>
      <c r="L884" s="835">
        <v>34.56</v>
      </c>
      <c r="M884" s="835">
        <v>34.56</v>
      </c>
      <c r="N884" s="832">
        <v>1</v>
      </c>
      <c r="O884" s="836">
        <v>1</v>
      </c>
      <c r="P884" s="835">
        <v>34.56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12</v>
      </c>
      <c r="B885" s="832" t="s">
        <v>1204</v>
      </c>
      <c r="C885" s="832" t="s">
        <v>1210</v>
      </c>
      <c r="D885" s="833" t="s">
        <v>2733</v>
      </c>
      <c r="E885" s="834" t="s">
        <v>1237</v>
      </c>
      <c r="F885" s="832" t="s">
        <v>1205</v>
      </c>
      <c r="G885" s="832" t="s">
        <v>1748</v>
      </c>
      <c r="H885" s="832" t="s">
        <v>583</v>
      </c>
      <c r="I885" s="832" t="s">
        <v>1749</v>
      </c>
      <c r="J885" s="832" t="s">
        <v>1750</v>
      </c>
      <c r="K885" s="832" t="s">
        <v>1751</v>
      </c>
      <c r="L885" s="835">
        <v>173.31</v>
      </c>
      <c r="M885" s="835">
        <v>173.31</v>
      </c>
      <c r="N885" s="832">
        <v>1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12</v>
      </c>
      <c r="B886" s="832" t="s">
        <v>1204</v>
      </c>
      <c r="C886" s="832" t="s">
        <v>1210</v>
      </c>
      <c r="D886" s="833" t="s">
        <v>2733</v>
      </c>
      <c r="E886" s="834" t="s">
        <v>1237</v>
      </c>
      <c r="F886" s="832" t="s">
        <v>1205</v>
      </c>
      <c r="G886" s="832" t="s">
        <v>1276</v>
      </c>
      <c r="H886" s="832" t="s">
        <v>583</v>
      </c>
      <c r="I886" s="832" t="s">
        <v>1277</v>
      </c>
      <c r="J886" s="832" t="s">
        <v>617</v>
      </c>
      <c r="K886" s="832" t="s">
        <v>1278</v>
      </c>
      <c r="L886" s="835">
        <v>127.91</v>
      </c>
      <c r="M886" s="835">
        <v>255.82</v>
      </c>
      <c r="N886" s="832">
        <v>2</v>
      </c>
      <c r="O886" s="836">
        <v>1.5</v>
      </c>
      <c r="P886" s="835">
        <v>255.82</v>
      </c>
      <c r="Q886" s="837">
        <v>1</v>
      </c>
      <c r="R886" s="832">
        <v>2</v>
      </c>
      <c r="S886" s="837">
        <v>1</v>
      </c>
      <c r="T886" s="836">
        <v>1.5</v>
      </c>
      <c r="U886" s="838">
        <v>1</v>
      </c>
    </row>
    <row r="887" spans="1:21" ht="14.4" customHeight="1" x14ac:dyDescent="0.3">
      <c r="A887" s="831">
        <v>12</v>
      </c>
      <c r="B887" s="832" t="s">
        <v>1204</v>
      </c>
      <c r="C887" s="832" t="s">
        <v>1210</v>
      </c>
      <c r="D887" s="833" t="s">
        <v>2733</v>
      </c>
      <c r="E887" s="834" t="s">
        <v>1237</v>
      </c>
      <c r="F887" s="832" t="s">
        <v>1205</v>
      </c>
      <c r="G887" s="832" t="s">
        <v>1276</v>
      </c>
      <c r="H887" s="832" t="s">
        <v>583</v>
      </c>
      <c r="I887" s="832" t="s">
        <v>1328</v>
      </c>
      <c r="J887" s="832" t="s">
        <v>617</v>
      </c>
      <c r="K887" s="832" t="s">
        <v>1329</v>
      </c>
      <c r="L887" s="835">
        <v>52.61</v>
      </c>
      <c r="M887" s="835">
        <v>52.61</v>
      </c>
      <c r="N887" s="832">
        <v>1</v>
      </c>
      <c r="O887" s="836">
        <v>1</v>
      </c>
      <c r="P887" s="835">
        <v>52.61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12</v>
      </c>
      <c r="B888" s="832" t="s">
        <v>1204</v>
      </c>
      <c r="C888" s="832" t="s">
        <v>1210</v>
      </c>
      <c r="D888" s="833" t="s">
        <v>2733</v>
      </c>
      <c r="E888" s="834" t="s">
        <v>1237</v>
      </c>
      <c r="F888" s="832" t="s">
        <v>1205</v>
      </c>
      <c r="G888" s="832" t="s">
        <v>2212</v>
      </c>
      <c r="H888" s="832" t="s">
        <v>583</v>
      </c>
      <c r="I888" s="832" t="s">
        <v>2213</v>
      </c>
      <c r="J888" s="832" t="s">
        <v>2214</v>
      </c>
      <c r="K888" s="832" t="s">
        <v>2215</v>
      </c>
      <c r="L888" s="835">
        <v>87.67</v>
      </c>
      <c r="M888" s="835">
        <v>87.67</v>
      </c>
      <c r="N888" s="832">
        <v>1</v>
      </c>
      <c r="O888" s="836">
        <v>1</v>
      </c>
      <c r="P888" s="835">
        <v>87.67</v>
      </c>
      <c r="Q888" s="837">
        <v>1</v>
      </c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12</v>
      </c>
      <c r="B889" s="832" t="s">
        <v>1204</v>
      </c>
      <c r="C889" s="832" t="s">
        <v>1210</v>
      </c>
      <c r="D889" s="833" t="s">
        <v>2733</v>
      </c>
      <c r="E889" s="834" t="s">
        <v>1237</v>
      </c>
      <c r="F889" s="832" t="s">
        <v>1205</v>
      </c>
      <c r="G889" s="832" t="s">
        <v>1330</v>
      </c>
      <c r="H889" s="832" t="s">
        <v>583</v>
      </c>
      <c r="I889" s="832" t="s">
        <v>1331</v>
      </c>
      <c r="J889" s="832" t="s">
        <v>1332</v>
      </c>
      <c r="K889" s="832" t="s">
        <v>1333</v>
      </c>
      <c r="L889" s="835">
        <v>432.12</v>
      </c>
      <c r="M889" s="835">
        <v>1296.3600000000001</v>
      </c>
      <c r="N889" s="832">
        <v>3</v>
      </c>
      <c r="O889" s="836">
        <v>1</v>
      </c>
      <c r="P889" s="835">
        <v>1296.3600000000001</v>
      </c>
      <c r="Q889" s="837">
        <v>1</v>
      </c>
      <c r="R889" s="832">
        <v>3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12</v>
      </c>
      <c r="B890" s="832" t="s">
        <v>1204</v>
      </c>
      <c r="C890" s="832" t="s">
        <v>1210</v>
      </c>
      <c r="D890" s="833" t="s">
        <v>2733</v>
      </c>
      <c r="E890" s="834" t="s">
        <v>1237</v>
      </c>
      <c r="F890" s="832" t="s">
        <v>1205</v>
      </c>
      <c r="G890" s="832" t="s">
        <v>1330</v>
      </c>
      <c r="H890" s="832" t="s">
        <v>583</v>
      </c>
      <c r="I890" s="832" t="s">
        <v>1616</v>
      </c>
      <c r="J890" s="832" t="s">
        <v>1332</v>
      </c>
      <c r="K890" s="832" t="s">
        <v>1333</v>
      </c>
      <c r="L890" s="835">
        <v>432.12</v>
      </c>
      <c r="M890" s="835">
        <v>432.12</v>
      </c>
      <c r="N890" s="832">
        <v>1</v>
      </c>
      <c r="O890" s="836">
        <v>1</v>
      </c>
      <c r="P890" s="835">
        <v>432.12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12</v>
      </c>
      <c r="B891" s="832" t="s">
        <v>1204</v>
      </c>
      <c r="C891" s="832" t="s">
        <v>1210</v>
      </c>
      <c r="D891" s="833" t="s">
        <v>2733</v>
      </c>
      <c r="E891" s="834" t="s">
        <v>1237</v>
      </c>
      <c r="F891" s="832" t="s">
        <v>1205</v>
      </c>
      <c r="G891" s="832" t="s">
        <v>2308</v>
      </c>
      <c r="H891" s="832" t="s">
        <v>583</v>
      </c>
      <c r="I891" s="832" t="s">
        <v>2417</v>
      </c>
      <c r="J891" s="832" t="s">
        <v>2310</v>
      </c>
      <c r="K891" s="832" t="s">
        <v>2418</v>
      </c>
      <c r="L891" s="835">
        <v>0</v>
      </c>
      <c r="M891" s="835">
        <v>0</v>
      </c>
      <c r="N891" s="832">
        <v>2</v>
      </c>
      <c r="O891" s="836">
        <v>2</v>
      </c>
      <c r="P891" s="835">
        <v>0</v>
      </c>
      <c r="Q891" s="837"/>
      <c r="R891" s="832">
        <v>2</v>
      </c>
      <c r="S891" s="837">
        <v>1</v>
      </c>
      <c r="T891" s="836">
        <v>2</v>
      </c>
      <c r="U891" s="838">
        <v>1</v>
      </c>
    </row>
    <row r="892" spans="1:21" ht="14.4" customHeight="1" x14ac:dyDescent="0.3">
      <c r="A892" s="831">
        <v>12</v>
      </c>
      <c r="B892" s="832" t="s">
        <v>1204</v>
      </c>
      <c r="C892" s="832" t="s">
        <v>1210</v>
      </c>
      <c r="D892" s="833" t="s">
        <v>2733</v>
      </c>
      <c r="E892" s="834" t="s">
        <v>1237</v>
      </c>
      <c r="F892" s="832" t="s">
        <v>1205</v>
      </c>
      <c r="G892" s="832" t="s">
        <v>1334</v>
      </c>
      <c r="H892" s="832" t="s">
        <v>583</v>
      </c>
      <c r="I892" s="832" t="s">
        <v>2419</v>
      </c>
      <c r="J892" s="832" t="s">
        <v>1336</v>
      </c>
      <c r="K892" s="832" t="s">
        <v>2420</v>
      </c>
      <c r="L892" s="835">
        <v>181.04</v>
      </c>
      <c r="M892" s="835">
        <v>181.04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12</v>
      </c>
      <c r="B893" s="832" t="s">
        <v>1204</v>
      </c>
      <c r="C893" s="832" t="s">
        <v>1210</v>
      </c>
      <c r="D893" s="833" t="s">
        <v>2733</v>
      </c>
      <c r="E893" s="834" t="s">
        <v>1237</v>
      </c>
      <c r="F893" s="832" t="s">
        <v>1205</v>
      </c>
      <c r="G893" s="832" t="s">
        <v>2421</v>
      </c>
      <c r="H893" s="832" t="s">
        <v>621</v>
      </c>
      <c r="I893" s="832" t="s">
        <v>2422</v>
      </c>
      <c r="J893" s="832" t="s">
        <v>2423</v>
      </c>
      <c r="K893" s="832" t="s">
        <v>2424</v>
      </c>
      <c r="L893" s="835">
        <v>63.75</v>
      </c>
      <c r="M893" s="835">
        <v>63.75</v>
      </c>
      <c r="N893" s="832">
        <v>1</v>
      </c>
      <c r="O893" s="836">
        <v>0.5</v>
      </c>
      <c r="P893" s="835">
        <v>63.75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" customHeight="1" x14ac:dyDescent="0.3">
      <c r="A894" s="831">
        <v>12</v>
      </c>
      <c r="B894" s="832" t="s">
        <v>1204</v>
      </c>
      <c r="C894" s="832" t="s">
        <v>1210</v>
      </c>
      <c r="D894" s="833" t="s">
        <v>2733</v>
      </c>
      <c r="E894" s="834" t="s">
        <v>1237</v>
      </c>
      <c r="F894" s="832" t="s">
        <v>1205</v>
      </c>
      <c r="G894" s="832" t="s">
        <v>1433</v>
      </c>
      <c r="H894" s="832" t="s">
        <v>583</v>
      </c>
      <c r="I894" s="832" t="s">
        <v>1434</v>
      </c>
      <c r="J894" s="832" t="s">
        <v>1435</v>
      </c>
      <c r="K894" s="832" t="s">
        <v>1436</v>
      </c>
      <c r="L894" s="835">
        <v>0</v>
      </c>
      <c r="M894" s="835">
        <v>0</v>
      </c>
      <c r="N894" s="832">
        <v>8</v>
      </c>
      <c r="O894" s="836">
        <v>7.5</v>
      </c>
      <c r="P894" s="835">
        <v>0</v>
      </c>
      <c r="Q894" s="837"/>
      <c r="R894" s="832">
        <v>3</v>
      </c>
      <c r="S894" s="837">
        <v>0.375</v>
      </c>
      <c r="T894" s="836">
        <v>2.5</v>
      </c>
      <c r="U894" s="838">
        <v>0.33333333333333331</v>
      </c>
    </row>
    <row r="895" spans="1:21" ht="14.4" customHeight="1" x14ac:dyDescent="0.3">
      <c r="A895" s="831">
        <v>12</v>
      </c>
      <c r="B895" s="832" t="s">
        <v>1204</v>
      </c>
      <c r="C895" s="832" t="s">
        <v>1210</v>
      </c>
      <c r="D895" s="833" t="s">
        <v>2733</v>
      </c>
      <c r="E895" s="834" t="s">
        <v>1237</v>
      </c>
      <c r="F895" s="832" t="s">
        <v>1205</v>
      </c>
      <c r="G895" s="832" t="s">
        <v>1433</v>
      </c>
      <c r="H895" s="832" t="s">
        <v>583</v>
      </c>
      <c r="I895" s="832" t="s">
        <v>2425</v>
      </c>
      <c r="J895" s="832" t="s">
        <v>2221</v>
      </c>
      <c r="K895" s="832" t="s">
        <v>2426</v>
      </c>
      <c r="L895" s="835">
        <v>0</v>
      </c>
      <c r="M895" s="835">
        <v>0</v>
      </c>
      <c r="N895" s="832">
        <v>1</v>
      </c>
      <c r="O895" s="836">
        <v>1</v>
      </c>
      <c r="P895" s="835"/>
      <c r="Q895" s="837"/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12</v>
      </c>
      <c r="B896" s="832" t="s">
        <v>1204</v>
      </c>
      <c r="C896" s="832" t="s">
        <v>1210</v>
      </c>
      <c r="D896" s="833" t="s">
        <v>2733</v>
      </c>
      <c r="E896" s="834" t="s">
        <v>1237</v>
      </c>
      <c r="F896" s="832" t="s">
        <v>1205</v>
      </c>
      <c r="G896" s="832" t="s">
        <v>1433</v>
      </c>
      <c r="H896" s="832" t="s">
        <v>583</v>
      </c>
      <c r="I896" s="832" t="s">
        <v>1919</v>
      </c>
      <c r="J896" s="832" t="s">
        <v>1920</v>
      </c>
      <c r="K896" s="832" t="s">
        <v>1755</v>
      </c>
      <c r="L896" s="835">
        <v>0</v>
      </c>
      <c r="M896" s="835">
        <v>0</v>
      </c>
      <c r="N896" s="832">
        <v>4</v>
      </c>
      <c r="O896" s="836">
        <v>4</v>
      </c>
      <c r="P896" s="835">
        <v>0</v>
      </c>
      <c r="Q896" s="837"/>
      <c r="R896" s="832">
        <v>2</v>
      </c>
      <c r="S896" s="837">
        <v>0.5</v>
      </c>
      <c r="T896" s="836">
        <v>2</v>
      </c>
      <c r="U896" s="838">
        <v>0.5</v>
      </c>
    </row>
    <row r="897" spans="1:21" ht="14.4" customHeight="1" x14ac:dyDescent="0.3">
      <c r="A897" s="831">
        <v>12</v>
      </c>
      <c r="B897" s="832" t="s">
        <v>1204</v>
      </c>
      <c r="C897" s="832" t="s">
        <v>1210</v>
      </c>
      <c r="D897" s="833" t="s">
        <v>2733</v>
      </c>
      <c r="E897" s="834" t="s">
        <v>1237</v>
      </c>
      <c r="F897" s="832" t="s">
        <v>1205</v>
      </c>
      <c r="G897" s="832" t="s">
        <v>1338</v>
      </c>
      <c r="H897" s="832" t="s">
        <v>621</v>
      </c>
      <c r="I897" s="832" t="s">
        <v>1162</v>
      </c>
      <c r="J897" s="832" t="s">
        <v>823</v>
      </c>
      <c r="K897" s="832" t="s">
        <v>825</v>
      </c>
      <c r="L897" s="835">
        <v>0</v>
      </c>
      <c r="M897" s="835">
        <v>0</v>
      </c>
      <c r="N897" s="832">
        <v>1</v>
      </c>
      <c r="O897" s="836">
        <v>1</v>
      </c>
      <c r="P897" s="835">
        <v>0</v>
      </c>
      <c r="Q897" s="837"/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12</v>
      </c>
      <c r="B898" s="832" t="s">
        <v>1204</v>
      </c>
      <c r="C898" s="832" t="s">
        <v>1210</v>
      </c>
      <c r="D898" s="833" t="s">
        <v>2733</v>
      </c>
      <c r="E898" s="834" t="s">
        <v>1237</v>
      </c>
      <c r="F898" s="832" t="s">
        <v>1205</v>
      </c>
      <c r="G898" s="832" t="s">
        <v>1255</v>
      </c>
      <c r="H898" s="832" t="s">
        <v>583</v>
      </c>
      <c r="I898" s="832" t="s">
        <v>1256</v>
      </c>
      <c r="J898" s="832" t="s">
        <v>1257</v>
      </c>
      <c r="K898" s="832" t="s">
        <v>1258</v>
      </c>
      <c r="L898" s="835">
        <v>42.54</v>
      </c>
      <c r="M898" s="835">
        <v>42.54</v>
      </c>
      <c r="N898" s="832">
        <v>1</v>
      </c>
      <c r="O898" s="836">
        <v>1</v>
      </c>
      <c r="P898" s="835">
        <v>42.54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12</v>
      </c>
      <c r="B899" s="832" t="s">
        <v>1204</v>
      </c>
      <c r="C899" s="832" t="s">
        <v>1210</v>
      </c>
      <c r="D899" s="833" t="s">
        <v>2733</v>
      </c>
      <c r="E899" s="834" t="s">
        <v>1237</v>
      </c>
      <c r="F899" s="832" t="s">
        <v>1205</v>
      </c>
      <c r="G899" s="832" t="s">
        <v>1255</v>
      </c>
      <c r="H899" s="832" t="s">
        <v>583</v>
      </c>
      <c r="I899" s="832" t="s">
        <v>1296</v>
      </c>
      <c r="J899" s="832" t="s">
        <v>1257</v>
      </c>
      <c r="K899" s="832" t="s">
        <v>1297</v>
      </c>
      <c r="L899" s="835">
        <v>59.56</v>
      </c>
      <c r="M899" s="835">
        <v>59.56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12</v>
      </c>
      <c r="B900" s="832" t="s">
        <v>1204</v>
      </c>
      <c r="C900" s="832" t="s">
        <v>1210</v>
      </c>
      <c r="D900" s="833" t="s">
        <v>2733</v>
      </c>
      <c r="E900" s="834" t="s">
        <v>1237</v>
      </c>
      <c r="F900" s="832" t="s">
        <v>1205</v>
      </c>
      <c r="G900" s="832" t="s">
        <v>1255</v>
      </c>
      <c r="H900" s="832" t="s">
        <v>583</v>
      </c>
      <c r="I900" s="832" t="s">
        <v>2427</v>
      </c>
      <c r="J900" s="832" t="s">
        <v>921</v>
      </c>
      <c r="K900" s="832" t="s">
        <v>2428</v>
      </c>
      <c r="L900" s="835">
        <v>311.33999999999997</v>
      </c>
      <c r="M900" s="835">
        <v>311.33999999999997</v>
      </c>
      <c r="N900" s="832">
        <v>1</v>
      </c>
      <c r="O900" s="836">
        <v>1</v>
      </c>
      <c r="P900" s="835">
        <v>311.33999999999997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12</v>
      </c>
      <c r="B901" s="832" t="s">
        <v>1204</v>
      </c>
      <c r="C901" s="832" t="s">
        <v>1210</v>
      </c>
      <c r="D901" s="833" t="s">
        <v>2733</v>
      </c>
      <c r="E901" s="834" t="s">
        <v>1237</v>
      </c>
      <c r="F901" s="832" t="s">
        <v>1205</v>
      </c>
      <c r="G901" s="832" t="s">
        <v>1624</v>
      </c>
      <c r="H901" s="832" t="s">
        <v>583</v>
      </c>
      <c r="I901" s="832" t="s">
        <v>2317</v>
      </c>
      <c r="J901" s="832" t="s">
        <v>2318</v>
      </c>
      <c r="K901" s="832" t="s">
        <v>2319</v>
      </c>
      <c r="L901" s="835">
        <v>0</v>
      </c>
      <c r="M901" s="835">
        <v>0</v>
      </c>
      <c r="N901" s="832">
        <v>2</v>
      </c>
      <c r="O901" s="836">
        <v>2</v>
      </c>
      <c r="P901" s="835"/>
      <c r="Q901" s="837"/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12</v>
      </c>
      <c r="B902" s="832" t="s">
        <v>1204</v>
      </c>
      <c r="C902" s="832" t="s">
        <v>1210</v>
      </c>
      <c r="D902" s="833" t="s">
        <v>2733</v>
      </c>
      <c r="E902" s="834" t="s">
        <v>1237</v>
      </c>
      <c r="F902" s="832" t="s">
        <v>1205</v>
      </c>
      <c r="G902" s="832" t="s">
        <v>1624</v>
      </c>
      <c r="H902" s="832" t="s">
        <v>583</v>
      </c>
      <c r="I902" s="832" t="s">
        <v>2429</v>
      </c>
      <c r="J902" s="832" t="s">
        <v>2430</v>
      </c>
      <c r="K902" s="832" t="s">
        <v>2431</v>
      </c>
      <c r="L902" s="835">
        <v>0</v>
      </c>
      <c r="M902" s="835">
        <v>0</v>
      </c>
      <c r="N902" s="832">
        <v>8</v>
      </c>
      <c r="O902" s="836">
        <v>7</v>
      </c>
      <c r="P902" s="835">
        <v>0</v>
      </c>
      <c r="Q902" s="837"/>
      <c r="R902" s="832">
        <v>3</v>
      </c>
      <c r="S902" s="837">
        <v>0.375</v>
      </c>
      <c r="T902" s="836">
        <v>3</v>
      </c>
      <c r="U902" s="838">
        <v>0.42857142857142855</v>
      </c>
    </row>
    <row r="903" spans="1:21" ht="14.4" customHeight="1" x14ac:dyDescent="0.3">
      <c r="A903" s="831">
        <v>12</v>
      </c>
      <c r="B903" s="832" t="s">
        <v>1204</v>
      </c>
      <c r="C903" s="832" t="s">
        <v>1210</v>
      </c>
      <c r="D903" s="833" t="s">
        <v>2733</v>
      </c>
      <c r="E903" s="834" t="s">
        <v>1237</v>
      </c>
      <c r="F903" s="832" t="s">
        <v>1205</v>
      </c>
      <c r="G903" s="832" t="s">
        <v>1452</v>
      </c>
      <c r="H903" s="832" t="s">
        <v>583</v>
      </c>
      <c r="I903" s="832" t="s">
        <v>1453</v>
      </c>
      <c r="J903" s="832" t="s">
        <v>1454</v>
      </c>
      <c r="K903" s="832" t="s">
        <v>1455</v>
      </c>
      <c r="L903" s="835">
        <v>333.68</v>
      </c>
      <c r="M903" s="835">
        <v>333.68</v>
      </c>
      <c r="N903" s="832">
        <v>1</v>
      </c>
      <c r="O903" s="836">
        <v>1</v>
      </c>
      <c r="P903" s="835">
        <v>333.68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12</v>
      </c>
      <c r="B904" s="832" t="s">
        <v>1204</v>
      </c>
      <c r="C904" s="832" t="s">
        <v>1210</v>
      </c>
      <c r="D904" s="833" t="s">
        <v>2733</v>
      </c>
      <c r="E904" s="834" t="s">
        <v>1237</v>
      </c>
      <c r="F904" s="832" t="s">
        <v>1205</v>
      </c>
      <c r="G904" s="832" t="s">
        <v>1452</v>
      </c>
      <c r="H904" s="832" t="s">
        <v>621</v>
      </c>
      <c r="I904" s="832" t="s">
        <v>1093</v>
      </c>
      <c r="J904" s="832" t="s">
        <v>707</v>
      </c>
      <c r="K904" s="832" t="s">
        <v>1094</v>
      </c>
      <c r="L904" s="835">
        <v>300.31</v>
      </c>
      <c r="M904" s="835">
        <v>600.62</v>
      </c>
      <c r="N904" s="832">
        <v>2</v>
      </c>
      <c r="O904" s="836">
        <v>2</v>
      </c>
      <c r="P904" s="835">
        <v>600.62</v>
      </c>
      <c r="Q904" s="837">
        <v>1</v>
      </c>
      <c r="R904" s="832">
        <v>2</v>
      </c>
      <c r="S904" s="837">
        <v>1</v>
      </c>
      <c r="T904" s="836">
        <v>2</v>
      </c>
      <c r="U904" s="838">
        <v>1</v>
      </c>
    </row>
    <row r="905" spans="1:21" ht="14.4" customHeight="1" x14ac:dyDescent="0.3">
      <c r="A905" s="831">
        <v>12</v>
      </c>
      <c r="B905" s="832" t="s">
        <v>1204</v>
      </c>
      <c r="C905" s="832" t="s">
        <v>1210</v>
      </c>
      <c r="D905" s="833" t="s">
        <v>2733</v>
      </c>
      <c r="E905" s="834" t="s">
        <v>1237</v>
      </c>
      <c r="F905" s="832" t="s">
        <v>1205</v>
      </c>
      <c r="G905" s="832" t="s">
        <v>1452</v>
      </c>
      <c r="H905" s="832" t="s">
        <v>621</v>
      </c>
      <c r="I905" s="832" t="s">
        <v>1628</v>
      </c>
      <c r="J905" s="832" t="s">
        <v>707</v>
      </c>
      <c r="K905" s="832" t="s">
        <v>1629</v>
      </c>
      <c r="L905" s="835">
        <v>333.68</v>
      </c>
      <c r="M905" s="835">
        <v>667.36</v>
      </c>
      <c r="N905" s="832">
        <v>2</v>
      </c>
      <c r="O905" s="836">
        <v>2</v>
      </c>
      <c r="P905" s="835">
        <v>333.68</v>
      </c>
      <c r="Q905" s="837">
        <v>0.5</v>
      </c>
      <c r="R905" s="832">
        <v>1</v>
      </c>
      <c r="S905" s="837">
        <v>0.5</v>
      </c>
      <c r="T905" s="836">
        <v>1</v>
      </c>
      <c r="U905" s="838">
        <v>0.5</v>
      </c>
    </row>
    <row r="906" spans="1:21" ht="14.4" customHeight="1" x14ac:dyDescent="0.3">
      <c r="A906" s="831">
        <v>12</v>
      </c>
      <c r="B906" s="832" t="s">
        <v>1204</v>
      </c>
      <c r="C906" s="832" t="s">
        <v>1210</v>
      </c>
      <c r="D906" s="833" t="s">
        <v>2733</v>
      </c>
      <c r="E906" s="834" t="s">
        <v>1237</v>
      </c>
      <c r="F906" s="832" t="s">
        <v>1205</v>
      </c>
      <c r="G906" s="832" t="s">
        <v>1452</v>
      </c>
      <c r="H906" s="832" t="s">
        <v>583</v>
      </c>
      <c r="I906" s="832" t="s">
        <v>2432</v>
      </c>
      <c r="J906" s="832" t="s">
        <v>2433</v>
      </c>
      <c r="K906" s="832" t="s">
        <v>2434</v>
      </c>
      <c r="L906" s="835">
        <v>333.68</v>
      </c>
      <c r="M906" s="835">
        <v>667.36</v>
      </c>
      <c r="N906" s="832">
        <v>2</v>
      </c>
      <c r="O906" s="836">
        <v>2</v>
      </c>
      <c r="P906" s="835">
        <v>333.68</v>
      </c>
      <c r="Q906" s="837">
        <v>0.5</v>
      </c>
      <c r="R906" s="832">
        <v>1</v>
      </c>
      <c r="S906" s="837">
        <v>0.5</v>
      </c>
      <c r="T906" s="836">
        <v>1</v>
      </c>
      <c r="U906" s="838">
        <v>0.5</v>
      </c>
    </row>
    <row r="907" spans="1:21" ht="14.4" customHeight="1" x14ac:dyDescent="0.3">
      <c r="A907" s="831">
        <v>12</v>
      </c>
      <c r="B907" s="832" t="s">
        <v>1204</v>
      </c>
      <c r="C907" s="832" t="s">
        <v>1210</v>
      </c>
      <c r="D907" s="833" t="s">
        <v>2733</v>
      </c>
      <c r="E907" s="834" t="s">
        <v>1237</v>
      </c>
      <c r="F907" s="832" t="s">
        <v>1205</v>
      </c>
      <c r="G907" s="832" t="s">
        <v>1452</v>
      </c>
      <c r="H907" s="832" t="s">
        <v>583</v>
      </c>
      <c r="I907" s="832" t="s">
        <v>2323</v>
      </c>
      <c r="J907" s="832" t="s">
        <v>2324</v>
      </c>
      <c r="K907" s="832" t="s">
        <v>1094</v>
      </c>
      <c r="L907" s="835">
        <v>300.31</v>
      </c>
      <c r="M907" s="835">
        <v>300.31</v>
      </c>
      <c r="N907" s="832">
        <v>1</v>
      </c>
      <c r="O907" s="836">
        <v>1</v>
      </c>
      <c r="P907" s="835">
        <v>300.31</v>
      </c>
      <c r="Q907" s="837">
        <v>1</v>
      </c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12</v>
      </c>
      <c r="B908" s="832" t="s">
        <v>1204</v>
      </c>
      <c r="C908" s="832" t="s">
        <v>1210</v>
      </c>
      <c r="D908" s="833" t="s">
        <v>2733</v>
      </c>
      <c r="E908" s="834" t="s">
        <v>1237</v>
      </c>
      <c r="F908" s="832" t="s">
        <v>1205</v>
      </c>
      <c r="G908" s="832" t="s">
        <v>1632</v>
      </c>
      <c r="H908" s="832" t="s">
        <v>583</v>
      </c>
      <c r="I908" s="832" t="s">
        <v>1633</v>
      </c>
      <c r="J908" s="832" t="s">
        <v>1634</v>
      </c>
      <c r="K908" s="832" t="s">
        <v>1635</v>
      </c>
      <c r="L908" s="835">
        <v>1514.87</v>
      </c>
      <c r="M908" s="835">
        <v>1514.87</v>
      </c>
      <c r="N908" s="832">
        <v>1</v>
      </c>
      <c r="O908" s="836">
        <v>1</v>
      </c>
      <c r="P908" s="835">
        <v>1514.87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12</v>
      </c>
      <c r="B909" s="832" t="s">
        <v>1204</v>
      </c>
      <c r="C909" s="832" t="s">
        <v>1210</v>
      </c>
      <c r="D909" s="833" t="s">
        <v>2733</v>
      </c>
      <c r="E909" s="834" t="s">
        <v>1237</v>
      </c>
      <c r="F909" s="832" t="s">
        <v>1205</v>
      </c>
      <c r="G909" s="832" t="s">
        <v>1465</v>
      </c>
      <c r="H909" s="832" t="s">
        <v>583</v>
      </c>
      <c r="I909" s="832" t="s">
        <v>1922</v>
      </c>
      <c r="J909" s="832" t="s">
        <v>1467</v>
      </c>
      <c r="K909" s="832" t="s">
        <v>1468</v>
      </c>
      <c r="L909" s="835">
        <v>1388.93</v>
      </c>
      <c r="M909" s="835">
        <v>1388.93</v>
      </c>
      <c r="N909" s="832">
        <v>1</v>
      </c>
      <c r="O909" s="836">
        <v>1</v>
      </c>
      <c r="P909" s="835">
        <v>1388.93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12</v>
      </c>
      <c r="B910" s="832" t="s">
        <v>1204</v>
      </c>
      <c r="C910" s="832" t="s">
        <v>1210</v>
      </c>
      <c r="D910" s="833" t="s">
        <v>2733</v>
      </c>
      <c r="E910" s="834" t="s">
        <v>1237</v>
      </c>
      <c r="F910" s="832" t="s">
        <v>1205</v>
      </c>
      <c r="G910" s="832" t="s">
        <v>1469</v>
      </c>
      <c r="H910" s="832" t="s">
        <v>583</v>
      </c>
      <c r="I910" s="832" t="s">
        <v>1470</v>
      </c>
      <c r="J910" s="832" t="s">
        <v>1471</v>
      </c>
      <c r="K910" s="832" t="s">
        <v>1472</v>
      </c>
      <c r="L910" s="835">
        <v>1546.98</v>
      </c>
      <c r="M910" s="835">
        <v>3093.96</v>
      </c>
      <c r="N910" s="832">
        <v>2</v>
      </c>
      <c r="O910" s="836">
        <v>2</v>
      </c>
      <c r="P910" s="835">
        <v>3093.96</v>
      </c>
      <c r="Q910" s="837">
        <v>1</v>
      </c>
      <c r="R910" s="832">
        <v>2</v>
      </c>
      <c r="S910" s="837">
        <v>1</v>
      </c>
      <c r="T910" s="836">
        <v>2</v>
      </c>
      <c r="U910" s="838">
        <v>1</v>
      </c>
    </row>
    <row r="911" spans="1:21" ht="14.4" customHeight="1" x14ac:dyDescent="0.3">
      <c r="A911" s="831">
        <v>12</v>
      </c>
      <c r="B911" s="832" t="s">
        <v>1204</v>
      </c>
      <c r="C911" s="832" t="s">
        <v>1210</v>
      </c>
      <c r="D911" s="833" t="s">
        <v>2733</v>
      </c>
      <c r="E911" s="834" t="s">
        <v>1237</v>
      </c>
      <c r="F911" s="832" t="s">
        <v>1205</v>
      </c>
      <c r="G911" s="832" t="s">
        <v>2435</v>
      </c>
      <c r="H911" s="832" t="s">
        <v>583</v>
      </c>
      <c r="I911" s="832" t="s">
        <v>2436</v>
      </c>
      <c r="J911" s="832" t="s">
        <v>2437</v>
      </c>
      <c r="K911" s="832" t="s">
        <v>2438</v>
      </c>
      <c r="L911" s="835">
        <v>654.95000000000005</v>
      </c>
      <c r="M911" s="835">
        <v>654.95000000000005</v>
      </c>
      <c r="N911" s="832">
        <v>1</v>
      </c>
      <c r="O911" s="836">
        <v>0.5</v>
      </c>
      <c r="P911" s="835">
        <v>654.95000000000005</v>
      </c>
      <c r="Q911" s="837">
        <v>1</v>
      </c>
      <c r="R911" s="832">
        <v>1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12</v>
      </c>
      <c r="B912" s="832" t="s">
        <v>1204</v>
      </c>
      <c r="C912" s="832" t="s">
        <v>1210</v>
      </c>
      <c r="D912" s="833" t="s">
        <v>2733</v>
      </c>
      <c r="E912" s="834" t="s">
        <v>1237</v>
      </c>
      <c r="F912" s="832" t="s">
        <v>1205</v>
      </c>
      <c r="G912" s="832" t="s">
        <v>1473</v>
      </c>
      <c r="H912" s="832" t="s">
        <v>583</v>
      </c>
      <c r="I912" s="832" t="s">
        <v>2439</v>
      </c>
      <c r="J912" s="832" t="s">
        <v>2440</v>
      </c>
      <c r="K912" s="832" t="s">
        <v>2441</v>
      </c>
      <c r="L912" s="835">
        <v>0</v>
      </c>
      <c r="M912" s="835">
        <v>0</v>
      </c>
      <c r="N912" s="832">
        <v>2</v>
      </c>
      <c r="O912" s="836">
        <v>1</v>
      </c>
      <c r="P912" s="835">
        <v>0</v>
      </c>
      <c r="Q912" s="837"/>
      <c r="R912" s="832">
        <v>2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12</v>
      </c>
      <c r="B913" s="832" t="s">
        <v>1204</v>
      </c>
      <c r="C913" s="832" t="s">
        <v>1210</v>
      </c>
      <c r="D913" s="833" t="s">
        <v>2733</v>
      </c>
      <c r="E913" s="834" t="s">
        <v>1237</v>
      </c>
      <c r="F913" s="832" t="s">
        <v>1205</v>
      </c>
      <c r="G913" s="832" t="s">
        <v>1477</v>
      </c>
      <c r="H913" s="832" t="s">
        <v>583</v>
      </c>
      <c r="I913" s="832" t="s">
        <v>2442</v>
      </c>
      <c r="J913" s="832" t="s">
        <v>1479</v>
      </c>
      <c r="K913" s="832" t="s">
        <v>2443</v>
      </c>
      <c r="L913" s="835">
        <v>0</v>
      </c>
      <c r="M913" s="835">
        <v>0</v>
      </c>
      <c r="N913" s="832">
        <v>2</v>
      </c>
      <c r="O913" s="836">
        <v>2</v>
      </c>
      <c r="P913" s="835">
        <v>0</v>
      </c>
      <c r="Q913" s="837"/>
      <c r="R913" s="832">
        <v>2</v>
      </c>
      <c r="S913" s="837">
        <v>1</v>
      </c>
      <c r="T913" s="836">
        <v>2</v>
      </c>
      <c r="U913" s="838">
        <v>1</v>
      </c>
    </row>
    <row r="914" spans="1:21" ht="14.4" customHeight="1" x14ac:dyDescent="0.3">
      <c r="A914" s="831">
        <v>12</v>
      </c>
      <c r="B914" s="832" t="s">
        <v>1204</v>
      </c>
      <c r="C914" s="832" t="s">
        <v>1210</v>
      </c>
      <c r="D914" s="833" t="s">
        <v>2733</v>
      </c>
      <c r="E914" s="834" t="s">
        <v>1237</v>
      </c>
      <c r="F914" s="832" t="s">
        <v>1205</v>
      </c>
      <c r="G914" s="832" t="s">
        <v>1481</v>
      </c>
      <c r="H914" s="832" t="s">
        <v>583</v>
      </c>
      <c r="I914" s="832" t="s">
        <v>1482</v>
      </c>
      <c r="J914" s="832" t="s">
        <v>1483</v>
      </c>
      <c r="K914" s="832" t="s">
        <v>1484</v>
      </c>
      <c r="L914" s="835">
        <v>837.19</v>
      </c>
      <c r="M914" s="835">
        <v>3348.76</v>
      </c>
      <c r="N914" s="832">
        <v>4</v>
      </c>
      <c r="O914" s="836">
        <v>3.5</v>
      </c>
      <c r="P914" s="835">
        <v>1674.38</v>
      </c>
      <c r="Q914" s="837">
        <v>0.5</v>
      </c>
      <c r="R914" s="832">
        <v>2</v>
      </c>
      <c r="S914" s="837">
        <v>0.5</v>
      </c>
      <c r="T914" s="836">
        <v>1.5</v>
      </c>
      <c r="U914" s="838">
        <v>0.42857142857142855</v>
      </c>
    </row>
    <row r="915" spans="1:21" ht="14.4" customHeight="1" x14ac:dyDescent="0.3">
      <c r="A915" s="831">
        <v>12</v>
      </c>
      <c r="B915" s="832" t="s">
        <v>1204</v>
      </c>
      <c r="C915" s="832" t="s">
        <v>1210</v>
      </c>
      <c r="D915" s="833" t="s">
        <v>2733</v>
      </c>
      <c r="E915" s="834" t="s">
        <v>1237</v>
      </c>
      <c r="F915" s="832" t="s">
        <v>1205</v>
      </c>
      <c r="G915" s="832" t="s">
        <v>1481</v>
      </c>
      <c r="H915" s="832" t="s">
        <v>583</v>
      </c>
      <c r="I915" s="832" t="s">
        <v>1485</v>
      </c>
      <c r="J915" s="832" t="s">
        <v>1483</v>
      </c>
      <c r="K915" s="832" t="s">
        <v>1486</v>
      </c>
      <c r="L915" s="835">
        <v>1674.38</v>
      </c>
      <c r="M915" s="835">
        <v>20092.560000000009</v>
      </c>
      <c r="N915" s="832">
        <v>12</v>
      </c>
      <c r="O915" s="836">
        <v>11.5</v>
      </c>
      <c r="P915" s="835">
        <v>18418.180000000008</v>
      </c>
      <c r="Q915" s="837">
        <v>0.91666666666666663</v>
      </c>
      <c r="R915" s="832">
        <v>11</v>
      </c>
      <c r="S915" s="837">
        <v>0.91666666666666663</v>
      </c>
      <c r="T915" s="836">
        <v>11</v>
      </c>
      <c r="U915" s="838">
        <v>0.95652173913043481</v>
      </c>
    </row>
    <row r="916" spans="1:21" ht="14.4" customHeight="1" x14ac:dyDescent="0.3">
      <c r="A916" s="831">
        <v>12</v>
      </c>
      <c r="B916" s="832" t="s">
        <v>1204</v>
      </c>
      <c r="C916" s="832" t="s">
        <v>1210</v>
      </c>
      <c r="D916" s="833" t="s">
        <v>2733</v>
      </c>
      <c r="E916" s="834" t="s">
        <v>1237</v>
      </c>
      <c r="F916" s="832" t="s">
        <v>1205</v>
      </c>
      <c r="G916" s="832" t="s">
        <v>1481</v>
      </c>
      <c r="H916" s="832" t="s">
        <v>583</v>
      </c>
      <c r="I916" s="832" t="s">
        <v>1487</v>
      </c>
      <c r="J916" s="832" t="s">
        <v>1483</v>
      </c>
      <c r="K916" s="832" t="s">
        <v>1488</v>
      </c>
      <c r="L916" s="835">
        <v>3024.8</v>
      </c>
      <c r="M916" s="835">
        <v>9074.4000000000015</v>
      </c>
      <c r="N916" s="832">
        <v>3</v>
      </c>
      <c r="O916" s="836">
        <v>3</v>
      </c>
      <c r="P916" s="835">
        <v>3024.8</v>
      </c>
      <c r="Q916" s="837">
        <v>0.33333333333333331</v>
      </c>
      <c r="R916" s="832">
        <v>1</v>
      </c>
      <c r="S916" s="837">
        <v>0.33333333333333331</v>
      </c>
      <c r="T916" s="836">
        <v>1</v>
      </c>
      <c r="U916" s="838">
        <v>0.33333333333333331</v>
      </c>
    </row>
    <row r="917" spans="1:21" ht="14.4" customHeight="1" x14ac:dyDescent="0.3">
      <c r="A917" s="831">
        <v>12</v>
      </c>
      <c r="B917" s="832" t="s">
        <v>1204</v>
      </c>
      <c r="C917" s="832" t="s">
        <v>1210</v>
      </c>
      <c r="D917" s="833" t="s">
        <v>2733</v>
      </c>
      <c r="E917" s="834" t="s">
        <v>1237</v>
      </c>
      <c r="F917" s="832" t="s">
        <v>1205</v>
      </c>
      <c r="G917" s="832" t="s">
        <v>1254</v>
      </c>
      <c r="H917" s="832" t="s">
        <v>621</v>
      </c>
      <c r="I917" s="832" t="s">
        <v>2014</v>
      </c>
      <c r="J917" s="832" t="s">
        <v>2444</v>
      </c>
      <c r="K917" s="832" t="s">
        <v>2445</v>
      </c>
      <c r="L917" s="835">
        <v>111.22</v>
      </c>
      <c r="M917" s="835">
        <v>111.22</v>
      </c>
      <c r="N917" s="832">
        <v>1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12</v>
      </c>
      <c r="B918" s="832" t="s">
        <v>1204</v>
      </c>
      <c r="C918" s="832" t="s">
        <v>1210</v>
      </c>
      <c r="D918" s="833" t="s">
        <v>2733</v>
      </c>
      <c r="E918" s="834" t="s">
        <v>1237</v>
      </c>
      <c r="F918" s="832" t="s">
        <v>1205</v>
      </c>
      <c r="G918" s="832" t="s">
        <v>1254</v>
      </c>
      <c r="H918" s="832" t="s">
        <v>583</v>
      </c>
      <c r="I918" s="832" t="s">
        <v>1264</v>
      </c>
      <c r="J918" s="832" t="s">
        <v>903</v>
      </c>
      <c r="K918" s="832" t="s">
        <v>1111</v>
      </c>
      <c r="L918" s="835">
        <v>154.36000000000001</v>
      </c>
      <c r="M918" s="835">
        <v>154.36000000000001</v>
      </c>
      <c r="N918" s="832">
        <v>1</v>
      </c>
      <c r="O918" s="836">
        <v>0.5</v>
      </c>
      <c r="P918" s="835">
        <v>154.36000000000001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12</v>
      </c>
      <c r="B919" s="832" t="s">
        <v>1204</v>
      </c>
      <c r="C919" s="832" t="s">
        <v>1210</v>
      </c>
      <c r="D919" s="833" t="s">
        <v>2733</v>
      </c>
      <c r="E919" s="834" t="s">
        <v>1237</v>
      </c>
      <c r="F919" s="832" t="s">
        <v>1205</v>
      </c>
      <c r="G919" s="832" t="s">
        <v>1254</v>
      </c>
      <c r="H919" s="832" t="s">
        <v>621</v>
      </c>
      <c r="I919" s="832" t="s">
        <v>1108</v>
      </c>
      <c r="J919" s="832" t="s">
        <v>903</v>
      </c>
      <c r="K919" s="832" t="s">
        <v>1109</v>
      </c>
      <c r="L919" s="835">
        <v>225.06</v>
      </c>
      <c r="M919" s="835">
        <v>675.18000000000006</v>
      </c>
      <c r="N919" s="832">
        <v>3</v>
      </c>
      <c r="O919" s="836">
        <v>1.5</v>
      </c>
      <c r="P919" s="835">
        <v>675.18000000000006</v>
      </c>
      <c r="Q919" s="837">
        <v>1</v>
      </c>
      <c r="R919" s="832">
        <v>3</v>
      </c>
      <c r="S919" s="837">
        <v>1</v>
      </c>
      <c r="T919" s="836">
        <v>1.5</v>
      </c>
      <c r="U919" s="838">
        <v>1</v>
      </c>
    </row>
    <row r="920" spans="1:21" ht="14.4" customHeight="1" x14ac:dyDescent="0.3">
      <c r="A920" s="831">
        <v>12</v>
      </c>
      <c r="B920" s="832" t="s">
        <v>1204</v>
      </c>
      <c r="C920" s="832" t="s">
        <v>1210</v>
      </c>
      <c r="D920" s="833" t="s">
        <v>2733</v>
      </c>
      <c r="E920" s="834" t="s">
        <v>1237</v>
      </c>
      <c r="F920" s="832" t="s">
        <v>1205</v>
      </c>
      <c r="G920" s="832" t="s">
        <v>1254</v>
      </c>
      <c r="H920" s="832" t="s">
        <v>583</v>
      </c>
      <c r="I920" s="832" t="s">
        <v>1289</v>
      </c>
      <c r="J920" s="832" t="s">
        <v>903</v>
      </c>
      <c r="K920" s="832" t="s">
        <v>1109</v>
      </c>
      <c r="L920" s="835">
        <v>225.06</v>
      </c>
      <c r="M920" s="835">
        <v>225.06</v>
      </c>
      <c r="N920" s="832">
        <v>1</v>
      </c>
      <c r="O920" s="836">
        <v>1</v>
      </c>
      <c r="P920" s="835">
        <v>225.06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12</v>
      </c>
      <c r="B921" s="832" t="s">
        <v>1204</v>
      </c>
      <c r="C921" s="832" t="s">
        <v>1210</v>
      </c>
      <c r="D921" s="833" t="s">
        <v>2733</v>
      </c>
      <c r="E921" s="834" t="s">
        <v>1237</v>
      </c>
      <c r="F921" s="832" t="s">
        <v>1205</v>
      </c>
      <c r="G921" s="832" t="s">
        <v>2446</v>
      </c>
      <c r="H921" s="832" t="s">
        <v>583</v>
      </c>
      <c r="I921" s="832" t="s">
        <v>2447</v>
      </c>
      <c r="J921" s="832" t="s">
        <v>2448</v>
      </c>
      <c r="K921" s="832" t="s">
        <v>2449</v>
      </c>
      <c r="L921" s="835">
        <v>248.55</v>
      </c>
      <c r="M921" s="835">
        <v>248.55</v>
      </c>
      <c r="N921" s="832">
        <v>1</v>
      </c>
      <c r="O921" s="836">
        <v>0.5</v>
      </c>
      <c r="P921" s="835">
        <v>248.55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12</v>
      </c>
      <c r="B922" s="832" t="s">
        <v>1204</v>
      </c>
      <c r="C922" s="832" t="s">
        <v>1210</v>
      </c>
      <c r="D922" s="833" t="s">
        <v>2733</v>
      </c>
      <c r="E922" s="834" t="s">
        <v>1237</v>
      </c>
      <c r="F922" s="832" t="s">
        <v>1205</v>
      </c>
      <c r="G922" s="832" t="s">
        <v>1927</v>
      </c>
      <c r="H922" s="832" t="s">
        <v>583</v>
      </c>
      <c r="I922" s="832" t="s">
        <v>1928</v>
      </c>
      <c r="J922" s="832" t="s">
        <v>1929</v>
      </c>
      <c r="K922" s="832" t="s">
        <v>1930</v>
      </c>
      <c r="L922" s="835">
        <v>107.27</v>
      </c>
      <c r="M922" s="835">
        <v>107.27</v>
      </c>
      <c r="N922" s="832">
        <v>1</v>
      </c>
      <c r="O922" s="836">
        <v>1</v>
      </c>
      <c r="P922" s="835">
        <v>107.27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12</v>
      </c>
      <c r="B923" s="832" t="s">
        <v>1204</v>
      </c>
      <c r="C923" s="832" t="s">
        <v>1210</v>
      </c>
      <c r="D923" s="833" t="s">
        <v>2733</v>
      </c>
      <c r="E923" s="834" t="s">
        <v>1237</v>
      </c>
      <c r="F923" s="832" t="s">
        <v>1207</v>
      </c>
      <c r="G923" s="832" t="s">
        <v>1489</v>
      </c>
      <c r="H923" s="832" t="s">
        <v>583</v>
      </c>
      <c r="I923" s="832" t="s">
        <v>2450</v>
      </c>
      <c r="J923" s="832" t="s">
        <v>2451</v>
      </c>
      <c r="K923" s="832" t="s">
        <v>2452</v>
      </c>
      <c r="L923" s="835">
        <v>2879.78</v>
      </c>
      <c r="M923" s="835">
        <v>8639.34</v>
      </c>
      <c r="N923" s="832">
        <v>3</v>
      </c>
      <c r="O923" s="836">
        <v>1</v>
      </c>
      <c r="P923" s="835">
        <v>8639.34</v>
      </c>
      <c r="Q923" s="837">
        <v>1</v>
      </c>
      <c r="R923" s="832">
        <v>3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12</v>
      </c>
      <c r="B924" s="832" t="s">
        <v>1204</v>
      </c>
      <c r="C924" s="832" t="s">
        <v>1210</v>
      </c>
      <c r="D924" s="833" t="s">
        <v>2733</v>
      </c>
      <c r="E924" s="834" t="s">
        <v>1237</v>
      </c>
      <c r="F924" s="832" t="s">
        <v>1207</v>
      </c>
      <c r="G924" s="832" t="s">
        <v>1489</v>
      </c>
      <c r="H924" s="832" t="s">
        <v>583</v>
      </c>
      <c r="I924" s="832" t="s">
        <v>2134</v>
      </c>
      <c r="J924" s="832" t="s">
        <v>2135</v>
      </c>
      <c r="K924" s="832" t="s">
        <v>1853</v>
      </c>
      <c r="L924" s="835">
        <v>1599.49</v>
      </c>
      <c r="M924" s="835">
        <v>15994.9</v>
      </c>
      <c r="N924" s="832">
        <v>10</v>
      </c>
      <c r="O924" s="836">
        <v>1</v>
      </c>
      <c r="P924" s="835">
        <v>15994.9</v>
      </c>
      <c r="Q924" s="837">
        <v>1</v>
      </c>
      <c r="R924" s="832">
        <v>10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12</v>
      </c>
      <c r="B925" s="832" t="s">
        <v>1204</v>
      </c>
      <c r="C925" s="832" t="s">
        <v>1210</v>
      </c>
      <c r="D925" s="833" t="s">
        <v>2733</v>
      </c>
      <c r="E925" s="834" t="s">
        <v>1237</v>
      </c>
      <c r="F925" s="832" t="s">
        <v>1207</v>
      </c>
      <c r="G925" s="832" t="s">
        <v>1250</v>
      </c>
      <c r="H925" s="832" t="s">
        <v>583</v>
      </c>
      <c r="I925" s="832" t="s">
        <v>1500</v>
      </c>
      <c r="J925" s="832" t="s">
        <v>1501</v>
      </c>
      <c r="K925" s="832" t="s">
        <v>1502</v>
      </c>
      <c r="L925" s="835">
        <v>162.71</v>
      </c>
      <c r="M925" s="835">
        <v>1301.68</v>
      </c>
      <c r="N925" s="832">
        <v>8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12</v>
      </c>
      <c r="B926" s="832" t="s">
        <v>1204</v>
      </c>
      <c r="C926" s="832" t="s">
        <v>1210</v>
      </c>
      <c r="D926" s="833" t="s">
        <v>2733</v>
      </c>
      <c r="E926" s="834" t="s">
        <v>1237</v>
      </c>
      <c r="F926" s="832" t="s">
        <v>1207</v>
      </c>
      <c r="G926" s="832" t="s">
        <v>1250</v>
      </c>
      <c r="H926" s="832" t="s">
        <v>583</v>
      </c>
      <c r="I926" s="832" t="s">
        <v>1339</v>
      </c>
      <c r="J926" s="832" t="s">
        <v>1340</v>
      </c>
      <c r="K926" s="832" t="s">
        <v>1341</v>
      </c>
      <c r="L926" s="835">
        <v>48.75</v>
      </c>
      <c r="M926" s="835">
        <v>48.75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12</v>
      </c>
      <c r="B927" s="832" t="s">
        <v>1204</v>
      </c>
      <c r="C927" s="832" t="s">
        <v>1210</v>
      </c>
      <c r="D927" s="833" t="s">
        <v>2733</v>
      </c>
      <c r="E927" s="834" t="s">
        <v>1237</v>
      </c>
      <c r="F927" s="832" t="s">
        <v>1207</v>
      </c>
      <c r="G927" s="832" t="s">
        <v>1250</v>
      </c>
      <c r="H927" s="832" t="s">
        <v>583</v>
      </c>
      <c r="I927" s="832" t="s">
        <v>1506</v>
      </c>
      <c r="J927" s="832" t="s">
        <v>1507</v>
      </c>
      <c r="K927" s="832" t="s">
        <v>1508</v>
      </c>
      <c r="L927" s="835">
        <v>500</v>
      </c>
      <c r="M927" s="835">
        <v>3000</v>
      </c>
      <c r="N927" s="832">
        <v>6</v>
      </c>
      <c r="O927" s="836">
        <v>2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12</v>
      </c>
      <c r="B928" s="832" t="s">
        <v>1204</v>
      </c>
      <c r="C928" s="832" t="s">
        <v>1210</v>
      </c>
      <c r="D928" s="833" t="s">
        <v>2733</v>
      </c>
      <c r="E928" s="834" t="s">
        <v>1237</v>
      </c>
      <c r="F928" s="832" t="s">
        <v>1207</v>
      </c>
      <c r="G928" s="832" t="s">
        <v>1250</v>
      </c>
      <c r="H928" s="832" t="s">
        <v>583</v>
      </c>
      <c r="I928" s="832" t="s">
        <v>1251</v>
      </c>
      <c r="J928" s="832" t="s">
        <v>1252</v>
      </c>
      <c r="K928" s="832" t="s">
        <v>1253</v>
      </c>
      <c r="L928" s="835">
        <v>190</v>
      </c>
      <c r="M928" s="835">
        <v>3610</v>
      </c>
      <c r="N928" s="832">
        <v>19</v>
      </c>
      <c r="O928" s="836">
        <v>3</v>
      </c>
      <c r="P928" s="835">
        <v>2280</v>
      </c>
      <c r="Q928" s="837">
        <v>0.63157894736842102</v>
      </c>
      <c r="R928" s="832">
        <v>12</v>
      </c>
      <c r="S928" s="837">
        <v>0.63157894736842102</v>
      </c>
      <c r="T928" s="836">
        <v>2</v>
      </c>
      <c r="U928" s="838">
        <v>0.66666666666666663</v>
      </c>
    </row>
    <row r="929" spans="1:21" ht="14.4" customHeight="1" x14ac:dyDescent="0.3">
      <c r="A929" s="831">
        <v>12</v>
      </c>
      <c r="B929" s="832" t="s">
        <v>1204</v>
      </c>
      <c r="C929" s="832" t="s">
        <v>1210</v>
      </c>
      <c r="D929" s="833" t="s">
        <v>2733</v>
      </c>
      <c r="E929" s="834" t="s">
        <v>1237</v>
      </c>
      <c r="F929" s="832" t="s">
        <v>1207</v>
      </c>
      <c r="G929" s="832" t="s">
        <v>1250</v>
      </c>
      <c r="H929" s="832" t="s">
        <v>583</v>
      </c>
      <c r="I929" s="832" t="s">
        <v>1515</v>
      </c>
      <c r="J929" s="832" t="s">
        <v>1516</v>
      </c>
      <c r="K929" s="832" t="s">
        <v>1517</v>
      </c>
      <c r="L929" s="835">
        <v>700</v>
      </c>
      <c r="M929" s="835">
        <v>4200</v>
      </c>
      <c r="N929" s="832">
        <v>6</v>
      </c>
      <c r="O929" s="836">
        <v>2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12</v>
      </c>
      <c r="B930" s="832" t="s">
        <v>1204</v>
      </c>
      <c r="C930" s="832" t="s">
        <v>1210</v>
      </c>
      <c r="D930" s="833" t="s">
        <v>2733</v>
      </c>
      <c r="E930" s="834" t="s">
        <v>1237</v>
      </c>
      <c r="F930" s="832" t="s">
        <v>1207</v>
      </c>
      <c r="G930" s="832" t="s">
        <v>1250</v>
      </c>
      <c r="H930" s="832" t="s">
        <v>583</v>
      </c>
      <c r="I930" s="832" t="s">
        <v>2453</v>
      </c>
      <c r="J930" s="832" t="s">
        <v>1516</v>
      </c>
      <c r="K930" s="832" t="s">
        <v>2454</v>
      </c>
      <c r="L930" s="835">
        <v>700</v>
      </c>
      <c r="M930" s="835">
        <v>2100</v>
      </c>
      <c r="N930" s="832">
        <v>3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12</v>
      </c>
      <c r="B931" s="832" t="s">
        <v>1204</v>
      </c>
      <c r="C931" s="832" t="s">
        <v>1210</v>
      </c>
      <c r="D931" s="833" t="s">
        <v>2733</v>
      </c>
      <c r="E931" s="834" t="s">
        <v>1238</v>
      </c>
      <c r="F931" s="832" t="s">
        <v>1205</v>
      </c>
      <c r="G931" s="832" t="s">
        <v>1345</v>
      </c>
      <c r="H931" s="832" t="s">
        <v>583</v>
      </c>
      <c r="I931" s="832" t="s">
        <v>1346</v>
      </c>
      <c r="J931" s="832" t="s">
        <v>1347</v>
      </c>
      <c r="K931" s="832" t="s">
        <v>1348</v>
      </c>
      <c r="L931" s="835">
        <v>0</v>
      </c>
      <c r="M931" s="835">
        <v>0</v>
      </c>
      <c r="N931" s="832">
        <v>5</v>
      </c>
      <c r="O931" s="836">
        <v>2</v>
      </c>
      <c r="P931" s="835">
        <v>0</v>
      </c>
      <c r="Q931" s="837"/>
      <c r="R931" s="832">
        <v>5</v>
      </c>
      <c r="S931" s="837">
        <v>1</v>
      </c>
      <c r="T931" s="836">
        <v>2</v>
      </c>
      <c r="U931" s="838">
        <v>1</v>
      </c>
    </row>
    <row r="932" spans="1:21" ht="14.4" customHeight="1" x14ac:dyDescent="0.3">
      <c r="A932" s="831">
        <v>12</v>
      </c>
      <c r="B932" s="832" t="s">
        <v>1204</v>
      </c>
      <c r="C932" s="832" t="s">
        <v>1210</v>
      </c>
      <c r="D932" s="833" t="s">
        <v>2733</v>
      </c>
      <c r="E932" s="834" t="s">
        <v>1238</v>
      </c>
      <c r="F932" s="832" t="s">
        <v>1205</v>
      </c>
      <c r="G932" s="832" t="s">
        <v>1345</v>
      </c>
      <c r="H932" s="832" t="s">
        <v>583</v>
      </c>
      <c r="I932" s="832" t="s">
        <v>1577</v>
      </c>
      <c r="J932" s="832" t="s">
        <v>1578</v>
      </c>
      <c r="K932" s="832" t="s">
        <v>1579</v>
      </c>
      <c r="L932" s="835">
        <v>0</v>
      </c>
      <c r="M932" s="835">
        <v>0</v>
      </c>
      <c r="N932" s="832">
        <v>2</v>
      </c>
      <c r="O932" s="836">
        <v>1.5</v>
      </c>
      <c r="P932" s="835">
        <v>0</v>
      </c>
      <c r="Q932" s="837"/>
      <c r="R932" s="832">
        <v>2</v>
      </c>
      <c r="S932" s="837">
        <v>1</v>
      </c>
      <c r="T932" s="836">
        <v>1.5</v>
      </c>
      <c r="U932" s="838">
        <v>1</v>
      </c>
    </row>
    <row r="933" spans="1:21" ht="14.4" customHeight="1" x14ac:dyDescent="0.3">
      <c r="A933" s="831">
        <v>12</v>
      </c>
      <c r="B933" s="832" t="s">
        <v>1204</v>
      </c>
      <c r="C933" s="832" t="s">
        <v>1210</v>
      </c>
      <c r="D933" s="833" t="s">
        <v>2733</v>
      </c>
      <c r="E933" s="834" t="s">
        <v>1238</v>
      </c>
      <c r="F933" s="832" t="s">
        <v>1205</v>
      </c>
      <c r="G933" s="832" t="s">
        <v>1580</v>
      </c>
      <c r="H933" s="832" t="s">
        <v>583</v>
      </c>
      <c r="I933" s="832" t="s">
        <v>1581</v>
      </c>
      <c r="J933" s="832" t="s">
        <v>1582</v>
      </c>
      <c r="K933" s="832" t="s">
        <v>1583</v>
      </c>
      <c r="L933" s="835">
        <v>119.7</v>
      </c>
      <c r="M933" s="835">
        <v>119.7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12</v>
      </c>
      <c r="B934" s="832" t="s">
        <v>1204</v>
      </c>
      <c r="C934" s="832" t="s">
        <v>1210</v>
      </c>
      <c r="D934" s="833" t="s">
        <v>2733</v>
      </c>
      <c r="E934" s="834" t="s">
        <v>1238</v>
      </c>
      <c r="F934" s="832" t="s">
        <v>1205</v>
      </c>
      <c r="G934" s="832" t="s">
        <v>1580</v>
      </c>
      <c r="H934" s="832" t="s">
        <v>583</v>
      </c>
      <c r="I934" s="832" t="s">
        <v>2455</v>
      </c>
      <c r="J934" s="832" t="s">
        <v>1670</v>
      </c>
      <c r="K934" s="832" t="s">
        <v>1583</v>
      </c>
      <c r="L934" s="835">
        <v>119.69</v>
      </c>
      <c r="M934" s="835">
        <v>239.38</v>
      </c>
      <c r="N934" s="832">
        <v>2</v>
      </c>
      <c r="O934" s="836">
        <v>1</v>
      </c>
      <c r="P934" s="835">
        <v>239.38</v>
      </c>
      <c r="Q934" s="837">
        <v>1</v>
      </c>
      <c r="R934" s="832">
        <v>2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12</v>
      </c>
      <c r="B935" s="832" t="s">
        <v>1204</v>
      </c>
      <c r="C935" s="832" t="s">
        <v>1210</v>
      </c>
      <c r="D935" s="833" t="s">
        <v>2733</v>
      </c>
      <c r="E935" s="834" t="s">
        <v>1238</v>
      </c>
      <c r="F935" s="832" t="s">
        <v>1205</v>
      </c>
      <c r="G935" s="832" t="s">
        <v>1355</v>
      </c>
      <c r="H935" s="832" t="s">
        <v>621</v>
      </c>
      <c r="I935" s="832" t="s">
        <v>1592</v>
      </c>
      <c r="J935" s="832" t="s">
        <v>1357</v>
      </c>
      <c r="K935" s="832" t="s">
        <v>1593</v>
      </c>
      <c r="L935" s="835">
        <v>206.88</v>
      </c>
      <c r="M935" s="835">
        <v>620.64</v>
      </c>
      <c r="N935" s="832">
        <v>3</v>
      </c>
      <c r="O935" s="836">
        <v>1</v>
      </c>
      <c r="P935" s="835">
        <v>620.64</v>
      </c>
      <c r="Q935" s="837">
        <v>1</v>
      </c>
      <c r="R935" s="832">
        <v>3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12</v>
      </c>
      <c r="B936" s="832" t="s">
        <v>1204</v>
      </c>
      <c r="C936" s="832" t="s">
        <v>1210</v>
      </c>
      <c r="D936" s="833" t="s">
        <v>2733</v>
      </c>
      <c r="E936" s="834" t="s">
        <v>1238</v>
      </c>
      <c r="F936" s="832" t="s">
        <v>1205</v>
      </c>
      <c r="G936" s="832" t="s">
        <v>1355</v>
      </c>
      <c r="H936" s="832" t="s">
        <v>621</v>
      </c>
      <c r="I936" s="832" t="s">
        <v>1594</v>
      </c>
      <c r="J936" s="832" t="s">
        <v>1357</v>
      </c>
      <c r="K936" s="832" t="s">
        <v>1595</v>
      </c>
      <c r="L936" s="835">
        <v>3818.86</v>
      </c>
      <c r="M936" s="835">
        <v>22913.16</v>
      </c>
      <c r="N936" s="832">
        <v>6</v>
      </c>
      <c r="O936" s="836">
        <v>5</v>
      </c>
      <c r="P936" s="835">
        <v>19094.3</v>
      </c>
      <c r="Q936" s="837">
        <v>0.83333333333333326</v>
      </c>
      <c r="R936" s="832">
        <v>5</v>
      </c>
      <c r="S936" s="837">
        <v>0.83333333333333337</v>
      </c>
      <c r="T936" s="836">
        <v>4</v>
      </c>
      <c r="U936" s="838">
        <v>0.8</v>
      </c>
    </row>
    <row r="937" spans="1:21" ht="14.4" customHeight="1" x14ac:dyDescent="0.3">
      <c r="A937" s="831">
        <v>12</v>
      </c>
      <c r="B937" s="832" t="s">
        <v>1204</v>
      </c>
      <c r="C937" s="832" t="s">
        <v>1210</v>
      </c>
      <c r="D937" s="833" t="s">
        <v>2733</v>
      </c>
      <c r="E937" s="834" t="s">
        <v>1238</v>
      </c>
      <c r="F937" s="832" t="s">
        <v>1205</v>
      </c>
      <c r="G937" s="832" t="s">
        <v>1355</v>
      </c>
      <c r="H937" s="832" t="s">
        <v>583</v>
      </c>
      <c r="I937" s="832" t="s">
        <v>2456</v>
      </c>
      <c r="J937" s="832" t="s">
        <v>2457</v>
      </c>
      <c r="K937" s="832" t="s">
        <v>2458</v>
      </c>
      <c r="L937" s="835">
        <v>1169.03</v>
      </c>
      <c r="M937" s="835">
        <v>3507.09</v>
      </c>
      <c r="N937" s="832">
        <v>3</v>
      </c>
      <c r="O937" s="836">
        <v>0.5</v>
      </c>
      <c r="P937" s="835">
        <v>3507.09</v>
      </c>
      <c r="Q937" s="837">
        <v>1</v>
      </c>
      <c r="R937" s="832">
        <v>3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12</v>
      </c>
      <c r="B938" s="832" t="s">
        <v>1204</v>
      </c>
      <c r="C938" s="832" t="s">
        <v>1210</v>
      </c>
      <c r="D938" s="833" t="s">
        <v>2733</v>
      </c>
      <c r="E938" s="834" t="s">
        <v>1238</v>
      </c>
      <c r="F938" s="832" t="s">
        <v>1205</v>
      </c>
      <c r="G938" s="832" t="s">
        <v>1263</v>
      </c>
      <c r="H938" s="832" t="s">
        <v>621</v>
      </c>
      <c r="I938" s="832" t="s">
        <v>1120</v>
      </c>
      <c r="J938" s="832" t="s">
        <v>1121</v>
      </c>
      <c r="K938" s="832" t="s">
        <v>926</v>
      </c>
      <c r="L938" s="835">
        <v>170.52</v>
      </c>
      <c r="M938" s="835">
        <v>170.52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12</v>
      </c>
      <c r="B939" s="832" t="s">
        <v>1204</v>
      </c>
      <c r="C939" s="832" t="s">
        <v>1210</v>
      </c>
      <c r="D939" s="833" t="s">
        <v>2733</v>
      </c>
      <c r="E939" s="834" t="s">
        <v>1238</v>
      </c>
      <c r="F939" s="832" t="s">
        <v>1205</v>
      </c>
      <c r="G939" s="832" t="s">
        <v>1265</v>
      </c>
      <c r="H939" s="832" t="s">
        <v>583</v>
      </c>
      <c r="I939" s="832" t="s">
        <v>1298</v>
      </c>
      <c r="J939" s="832" t="s">
        <v>1299</v>
      </c>
      <c r="K939" s="832" t="s">
        <v>926</v>
      </c>
      <c r="L939" s="835">
        <v>78.33</v>
      </c>
      <c r="M939" s="835">
        <v>156.66</v>
      </c>
      <c r="N939" s="832">
        <v>2</v>
      </c>
      <c r="O939" s="836">
        <v>1</v>
      </c>
      <c r="P939" s="835">
        <v>156.66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12</v>
      </c>
      <c r="B940" s="832" t="s">
        <v>1204</v>
      </c>
      <c r="C940" s="832" t="s">
        <v>1210</v>
      </c>
      <c r="D940" s="833" t="s">
        <v>2733</v>
      </c>
      <c r="E940" s="834" t="s">
        <v>1238</v>
      </c>
      <c r="F940" s="832" t="s">
        <v>1205</v>
      </c>
      <c r="G940" s="832" t="s">
        <v>1689</v>
      </c>
      <c r="H940" s="832" t="s">
        <v>583</v>
      </c>
      <c r="I940" s="832" t="s">
        <v>1951</v>
      </c>
      <c r="J940" s="832" t="s">
        <v>1691</v>
      </c>
      <c r="K940" s="832" t="s">
        <v>1952</v>
      </c>
      <c r="L940" s="835">
        <v>23.51</v>
      </c>
      <c r="M940" s="835">
        <v>23.51</v>
      </c>
      <c r="N940" s="832">
        <v>1</v>
      </c>
      <c r="O940" s="836">
        <v>1</v>
      </c>
      <c r="P940" s="835">
        <v>23.51</v>
      </c>
      <c r="Q940" s="837">
        <v>1</v>
      </c>
      <c r="R940" s="832">
        <v>1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12</v>
      </c>
      <c r="B941" s="832" t="s">
        <v>1204</v>
      </c>
      <c r="C941" s="832" t="s">
        <v>1210</v>
      </c>
      <c r="D941" s="833" t="s">
        <v>2733</v>
      </c>
      <c r="E941" s="834" t="s">
        <v>1238</v>
      </c>
      <c r="F941" s="832" t="s">
        <v>1205</v>
      </c>
      <c r="G941" s="832" t="s">
        <v>1366</v>
      </c>
      <c r="H941" s="832" t="s">
        <v>583</v>
      </c>
      <c r="I941" s="832" t="s">
        <v>1367</v>
      </c>
      <c r="J941" s="832" t="s">
        <v>1368</v>
      </c>
      <c r="K941" s="832" t="s">
        <v>1369</v>
      </c>
      <c r="L941" s="835">
        <v>741.88</v>
      </c>
      <c r="M941" s="835">
        <v>4451.28</v>
      </c>
      <c r="N941" s="832">
        <v>6</v>
      </c>
      <c r="O941" s="836">
        <v>2</v>
      </c>
      <c r="P941" s="835">
        <v>4451.28</v>
      </c>
      <c r="Q941" s="837">
        <v>1</v>
      </c>
      <c r="R941" s="832">
        <v>6</v>
      </c>
      <c r="S941" s="837">
        <v>1</v>
      </c>
      <c r="T941" s="836">
        <v>2</v>
      </c>
      <c r="U941" s="838">
        <v>1</v>
      </c>
    </row>
    <row r="942" spans="1:21" ht="14.4" customHeight="1" x14ac:dyDescent="0.3">
      <c r="A942" s="831">
        <v>12</v>
      </c>
      <c r="B942" s="832" t="s">
        <v>1204</v>
      </c>
      <c r="C942" s="832" t="s">
        <v>1210</v>
      </c>
      <c r="D942" s="833" t="s">
        <v>2733</v>
      </c>
      <c r="E942" s="834" t="s">
        <v>1238</v>
      </c>
      <c r="F942" s="832" t="s">
        <v>1205</v>
      </c>
      <c r="G942" s="832" t="s">
        <v>1366</v>
      </c>
      <c r="H942" s="832" t="s">
        <v>583</v>
      </c>
      <c r="I942" s="832" t="s">
        <v>1370</v>
      </c>
      <c r="J942" s="832" t="s">
        <v>1368</v>
      </c>
      <c r="K942" s="832" t="s">
        <v>1371</v>
      </c>
      <c r="L942" s="835">
        <v>1154.81</v>
      </c>
      <c r="M942" s="835">
        <v>6928.86</v>
      </c>
      <c r="N942" s="832">
        <v>6</v>
      </c>
      <c r="O942" s="836">
        <v>1</v>
      </c>
      <c r="P942" s="835">
        <v>3464.43</v>
      </c>
      <c r="Q942" s="837">
        <v>0.5</v>
      </c>
      <c r="R942" s="832">
        <v>3</v>
      </c>
      <c r="S942" s="837">
        <v>0.5</v>
      </c>
      <c r="T942" s="836">
        <v>0.5</v>
      </c>
      <c r="U942" s="838">
        <v>0.5</v>
      </c>
    </row>
    <row r="943" spans="1:21" ht="14.4" customHeight="1" x14ac:dyDescent="0.3">
      <c r="A943" s="831">
        <v>12</v>
      </c>
      <c r="B943" s="832" t="s">
        <v>1204</v>
      </c>
      <c r="C943" s="832" t="s">
        <v>1210</v>
      </c>
      <c r="D943" s="833" t="s">
        <v>2733</v>
      </c>
      <c r="E943" s="834" t="s">
        <v>1238</v>
      </c>
      <c r="F943" s="832" t="s">
        <v>1205</v>
      </c>
      <c r="G943" s="832" t="s">
        <v>1366</v>
      </c>
      <c r="H943" s="832" t="s">
        <v>583</v>
      </c>
      <c r="I943" s="832" t="s">
        <v>1370</v>
      </c>
      <c r="J943" s="832" t="s">
        <v>1368</v>
      </c>
      <c r="K943" s="832" t="s">
        <v>1371</v>
      </c>
      <c r="L943" s="835">
        <v>1047.94</v>
      </c>
      <c r="M943" s="835">
        <v>9431.4600000000009</v>
      </c>
      <c r="N943" s="832">
        <v>9</v>
      </c>
      <c r="O943" s="836">
        <v>2</v>
      </c>
      <c r="P943" s="835">
        <v>9431.4600000000009</v>
      </c>
      <c r="Q943" s="837">
        <v>1</v>
      </c>
      <c r="R943" s="832">
        <v>9</v>
      </c>
      <c r="S943" s="837">
        <v>1</v>
      </c>
      <c r="T943" s="836">
        <v>2</v>
      </c>
      <c r="U943" s="838">
        <v>1</v>
      </c>
    </row>
    <row r="944" spans="1:21" ht="14.4" customHeight="1" x14ac:dyDescent="0.3">
      <c r="A944" s="831">
        <v>12</v>
      </c>
      <c r="B944" s="832" t="s">
        <v>1204</v>
      </c>
      <c r="C944" s="832" t="s">
        <v>1210</v>
      </c>
      <c r="D944" s="833" t="s">
        <v>2733</v>
      </c>
      <c r="E944" s="834" t="s">
        <v>1238</v>
      </c>
      <c r="F944" s="832" t="s">
        <v>1205</v>
      </c>
      <c r="G944" s="832" t="s">
        <v>1693</v>
      </c>
      <c r="H944" s="832" t="s">
        <v>621</v>
      </c>
      <c r="I944" s="832" t="s">
        <v>1694</v>
      </c>
      <c r="J944" s="832" t="s">
        <v>1695</v>
      </c>
      <c r="K944" s="832" t="s">
        <v>1696</v>
      </c>
      <c r="L944" s="835">
        <v>300.31</v>
      </c>
      <c r="M944" s="835">
        <v>300.31</v>
      </c>
      <c r="N944" s="832">
        <v>1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12</v>
      </c>
      <c r="B945" s="832" t="s">
        <v>1204</v>
      </c>
      <c r="C945" s="832" t="s">
        <v>1210</v>
      </c>
      <c r="D945" s="833" t="s">
        <v>2733</v>
      </c>
      <c r="E945" s="834" t="s">
        <v>1238</v>
      </c>
      <c r="F945" s="832" t="s">
        <v>1205</v>
      </c>
      <c r="G945" s="832" t="s">
        <v>1599</v>
      </c>
      <c r="H945" s="832" t="s">
        <v>583</v>
      </c>
      <c r="I945" s="832" t="s">
        <v>1700</v>
      </c>
      <c r="J945" s="832" t="s">
        <v>1701</v>
      </c>
      <c r="K945" s="832" t="s">
        <v>1702</v>
      </c>
      <c r="L945" s="835">
        <v>93.49</v>
      </c>
      <c r="M945" s="835">
        <v>654.42999999999995</v>
      </c>
      <c r="N945" s="832">
        <v>7</v>
      </c>
      <c r="O945" s="836">
        <v>1</v>
      </c>
      <c r="P945" s="835">
        <v>654.42999999999995</v>
      </c>
      <c r="Q945" s="837">
        <v>1</v>
      </c>
      <c r="R945" s="832">
        <v>7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12</v>
      </c>
      <c r="B946" s="832" t="s">
        <v>1204</v>
      </c>
      <c r="C946" s="832" t="s">
        <v>1210</v>
      </c>
      <c r="D946" s="833" t="s">
        <v>2733</v>
      </c>
      <c r="E946" s="834" t="s">
        <v>1238</v>
      </c>
      <c r="F946" s="832" t="s">
        <v>1205</v>
      </c>
      <c r="G946" s="832" t="s">
        <v>1385</v>
      </c>
      <c r="H946" s="832" t="s">
        <v>583</v>
      </c>
      <c r="I946" s="832" t="s">
        <v>1386</v>
      </c>
      <c r="J946" s="832" t="s">
        <v>1387</v>
      </c>
      <c r="K946" s="832" t="s">
        <v>1388</v>
      </c>
      <c r="L946" s="835">
        <v>611.59</v>
      </c>
      <c r="M946" s="835">
        <v>7339.08</v>
      </c>
      <c r="N946" s="832">
        <v>12</v>
      </c>
      <c r="O946" s="836">
        <v>7</v>
      </c>
      <c r="P946" s="835">
        <v>5504.31</v>
      </c>
      <c r="Q946" s="837">
        <v>0.75000000000000011</v>
      </c>
      <c r="R946" s="832">
        <v>9</v>
      </c>
      <c r="S946" s="837">
        <v>0.75</v>
      </c>
      <c r="T946" s="836">
        <v>5</v>
      </c>
      <c r="U946" s="838">
        <v>0.7142857142857143</v>
      </c>
    </row>
    <row r="947" spans="1:21" ht="14.4" customHeight="1" x14ac:dyDescent="0.3">
      <c r="A947" s="831">
        <v>12</v>
      </c>
      <c r="B947" s="832" t="s">
        <v>1204</v>
      </c>
      <c r="C947" s="832" t="s">
        <v>1210</v>
      </c>
      <c r="D947" s="833" t="s">
        <v>2733</v>
      </c>
      <c r="E947" s="834" t="s">
        <v>1238</v>
      </c>
      <c r="F947" s="832" t="s">
        <v>1205</v>
      </c>
      <c r="G947" s="832" t="s">
        <v>1389</v>
      </c>
      <c r="H947" s="832" t="s">
        <v>583</v>
      </c>
      <c r="I947" s="832" t="s">
        <v>1390</v>
      </c>
      <c r="J947" s="832" t="s">
        <v>1391</v>
      </c>
      <c r="K947" s="832" t="s">
        <v>1392</v>
      </c>
      <c r="L947" s="835">
        <v>1435.18</v>
      </c>
      <c r="M947" s="835">
        <v>11481.44</v>
      </c>
      <c r="N947" s="832">
        <v>8</v>
      </c>
      <c r="O947" s="836">
        <v>7.5</v>
      </c>
      <c r="P947" s="835">
        <v>5740.72</v>
      </c>
      <c r="Q947" s="837">
        <v>0.5</v>
      </c>
      <c r="R947" s="832">
        <v>4</v>
      </c>
      <c r="S947" s="837">
        <v>0.5</v>
      </c>
      <c r="T947" s="836">
        <v>3.5</v>
      </c>
      <c r="U947" s="838">
        <v>0.46666666666666667</v>
      </c>
    </row>
    <row r="948" spans="1:21" ht="14.4" customHeight="1" x14ac:dyDescent="0.3">
      <c r="A948" s="831">
        <v>12</v>
      </c>
      <c r="B948" s="832" t="s">
        <v>1204</v>
      </c>
      <c r="C948" s="832" t="s">
        <v>1210</v>
      </c>
      <c r="D948" s="833" t="s">
        <v>2733</v>
      </c>
      <c r="E948" s="834" t="s">
        <v>1238</v>
      </c>
      <c r="F948" s="832" t="s">
        <v>1205</v>
      </c>
      <c r="G948" s="832" t="s">
        <v>1705</v>
      </c>
      <c r="H948" s="832" t="s">
        <v>583</v>
      </c>
      <c r="I948" s="832" t="s">
        <v>1706</v>
      </c>
      <c r="J948" s="832" t="s">
        <v>1707</v>
      </c>
      <c r="K948" s="832" t="s">
        <v>1708</v>
      </c>
      <c r="L948" s="835">
        <v>611.59</v>
      </c>
      <c r="M948" s="835">
        <v>611.59</v>
      </c>
      <c r="N948" s="832">
        <v>1</v>
      </c>
      <c r="O948" s="836">
        <v>1</v>
      </c>
      <c r="P948" s="835">
        <v>611.59</v>
      </c>
      <c r="Q948" s="837">
        <v>1</v>
      </c>
      <c r="R948" s="832">
        <v>1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12</v>
      </c>
      <c r="B949" s="832" t="s">
        <v>1204</v>
      </c>
      <c r="C949" s="832" t="s">
        <v>1210</v>
      </c>
      <c r="D949" s="833" t="s">
        <v>2733</v>
      </c>
      <c r="E949" s="834" t="s">
        <v>1238</v>
      </c>
      <c r="F949" s="832" t="s">
        <v>1205</v>
      </c>
      <c r="G949" s="832" t="s">
        <v>1705</v>
      </c>
      <c r="H949" s="832" t="s">
        <v>583</v>
      </c>
      <c r="I949" s="832" t="s">
        <v>2176</v>
      </c>
      <c r="J949" s="832" t="s">
        <v>2177</v>
      </c>
      <c r="K949" s="832" t="s">
        <v>2175</v>
      </c>
      <c r="L949" s="835">
        <v>679.54</v>
      </c>
      <c r="M949" s="835">
        <v>679.54</v>
      </c>
      <c r="N949" s="832">
        <v>1</v>
      </c>
      <c r="O949" s="836">
        <v>0.5</v>
      </c>
      <c r="P949" s="835">
        <v>679.54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12</v>
      </c>
      <c r="B950" s="832" t="s">
        <v>1204</v>
      </c>
      <c r="C950" s="832" t="s">
        <v>1210</v>
      </c>
      <c r="D950" s="833" t="s">
        <v>2733</v>
      </c>
      <c r="E950" s="834" t="s">
        <v>1238</v>
      </c>
      <c r="F950" s="832" t="s">
        <v>1205</v>
      </c>
      <c r="G950" s="832" t="s">
        <v>1705</v>
      </c>
      <c r="H950" s="832" t="s">
        <v>621</v>
      </c>
      <c r="I950" s="832" t="s">
        <v>2178</v>
      </c>
      <c r="J950" s="832" t="s">
        <v>2179</v>
      </c>
      <c r="K950" s="832" t="s">
        <v>1449</v>
      </c>
      <c r="L950" s="835">
        <v>679.54</v>
      </c>
      <c r="M950" s="835">
        <v>679.54</v>
      </c>
      <c r="N950" s="832">
        <v>1</v>
      </c>
      <c r="O950" s="836">
        <v>0.5</v>
      </c>
      <c r="P950" s="835">
        <v>679.54</v>
      </c>
      <c r="Q950" s="837">
        <v>1</v>
      </c>
      <c r="R950" s="832">
        <v>1</v>
      </c>
      <c r="S950" s="837">
        <v>1</v>
      </c>
      <c r="T950" s="836">
        <v>0.5</v>
      </c>
      <c r="U950" s="838">
        <v>1</v>
      </c>
    </row>
    <row r="951" spans="1:21" ht="14.4" customHeight="1" x14ac:dyDescent="0.3">
      <c r="A951" s="831">
        <v>12</v>
      </c>
      <c r="B951" s="832" t="s">
        <v>1204</v>
      </c>
      <c r="C951" s="832" t="s">
        <v>1210</v>
      </c>
      <c r="D951" s="833" t="s">
        <v>2733</v>
      </c>
      <c r="E951" s="834" t="s">
        <v>1238</v>
      </c>
      <c r="F951" s="832" t="s">
        <v>1205</v>
      </c>
      <c r="G951" s="832" t="s">
        <v>1705</v>
      </c>
      <c r="H951" s="832" t="s">
        <v>583</v>
      </c>
      <c r="I951" s="832" t="s">
        <v>2459</v>
      </c>
      <c r="J951" s="832" t="s">
        <v>2460</v>
      </c>
      <c r="K951" s="832" t="s">
        <v>1449</v>
      </c>
      <c r="L951" s="835">
        <v>679.54</v>
      </c>
      <c r="M951" s="835">
        <v>679.54</v>
      </c>
      <c r="N951" s="832">
        <v>1</v>
      </c>
      <c r="O951" s="836">
        <v>0.5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12</v>
      </c>
      <c r="B952" s="832" t="s">
        <v>1204</v>
      </c>
      <c r="C952" s="832" t="s">
        <v>1210</v>
      </c>
      <c r="D952" s="833" t="s">
        <v>2733</v>
      </c>
      <c r="E952" s="834" t="s">
        <v>1238</v>
      </c>
      <c r="F952" s="832" t="s">
        <v>1205</v>
      </c>
      <c r="G952" s="832" t="s">
        <v>1395</v>
      </c>
      <c r="H952" s="832" t="s">
        <v>583</v>
      </c>
      <c r="I952" s="832" t="s">
        <v>1715</v>
      </c>
      <c r="J952" s="832" t="s">
        <v>1397</v>
      </c>
      <c r="K952" s="832" t="s">
        <v>1716</v>
      </c>
      <c r="L952" s="835">
        <v>91.78</v>
      </c>
      <c r="M952" s="835">
        <v>91.78</v>
      </c>
      <c r="N952" s="832">
        <v>1</v>
      </c>
      <c r="O952" s="836">
        <v>0.5</v>
      </c>
      <c r="P952" s="835">
        <v>91.78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12</v>
      </c>
      <c r="B953" s="832" t="s">
        <v>1204</v>
      </c>
      <c r="C953" s="832" t="s">
        <v>1210</v>
      </c>
      <c r="D953" s="833" t="s">
        <v>2733</v>
      </c>
      <c r="E953" s="834" t="s">
        <v>1238</v>
      </c>
      <c r="F953" s="832" t="s">
        <v>1205</v>
      </c>
      <c r="G953" s="832" t="s">
        <v>2461</v>
      </c>
      <c r="H953" s="832" t="s">
        <v>583</v>
      </c>
      <c r="I953" s="832" t="s">
        <v>2462</v>
      </c>
      <c r="J953" s="832" t="s">
        <v>2463</v>
      </c>
      <c r="K953" s="832" t="s">
        <v>2464</v>
      </c>
      <c r="L953" s="835">
        <v>57.48</v>
      </c>
      <c r="M953" s="835">
        <v>114.96</v>
      </c>
      <c r="N953" s="832">
        <v>2</v>
      </c>
      <c r="O953" s="836">
        <v>0.5</v>
      </c>
      <c r="P953" s="835">
        <v>114.96</v>
      </c>
      <c r="Q953" s="837">
        <v>1</v>
      </c>
      <c r="R953" s="832">
        <v>2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12</v>
      </c>
      <c r="B954" s="832" t="s">
        <v>1204</v>
      </c>
      <c r="C954" s="832" t="s">
        <v>1210</v>
      </c>
      <c r="D954" s="833" t="s">
        <v>2733</v>
      </c>
      <c r="E954" s="834" t="s">
        <v>1238</v>
      </c>
      <c r="F954" s="832" t="s">
        <v>1205</v>
      </c>
      <c r="G954" s="832" t="s">
        <v>1407</v>
      </c>
      <c r="H954" s="832" t="s">
        <v>583</v>
      </c>
      <c r="I954" s="832" t="s">
        <v>2465</v>
      </c>
      <c r="J954" s="832" t="s">
        <v>2466</v>
      </c>
      <c r="K954" s="832" t="s">
        <v>1410</v>
      </c>
      <c r="L954" s="835">
        <v>38.56</v>
      </c>
      <c r="M954" s="835">
        <v>38.56</v>
      </c>
      <c r="N954" s="832">
        <v>1</v>
      </c>
      <c r="O954" s="836">
        <v>0.5</v>
      </c>
      <c r="P954" s="835">
        <v>38.56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12</v>
      </c>
      <c r="B955" s="832" t="s">
        <v>1204</v>
      </c>
      <c r="C955" s="832" t="s">
        <v>1210</v>
      </c>
      <c r="D955" s="833" t="s">
        <v>2733</v>
      </c>
      <c r="E955" s="834" t="s">
        <v>1238</v>
      </c>
      <c r="F955" s="832" t="s">
        <v>1205</v>
      </c>
      <c r="G955" s="832" t="s">
        <v>1292</v>
      </c>
      <c r="H955" s="832" t="s">
        <v>583</v>
      </c>
      <c r="I955" s="832" t="s">
        <v>1293</v>
      </c>
      <c r="J955" s="832" t="s">
        <v>1294</v>
      </c>
      <c r="K955" s="832" t="s">
        <v>1295</v>
      </c>
      <c r="L955" s="835">
        <v>174.59</v>
      </c>
      <c r="M955" s="835">
        <v>523.77</v>
      </c>
      <c r="N955" s="832">
        <v>3</v>
      </c>
      <c r="O955" s="836">
        <v>0.5</v>
      </c>
      <c r="P955" s="835">
        <v>523.77</v>
      </c>
      <c r="Q955" s="837">
        <v>1</v>
      </c>
      <c r="R955" s="832">
        <v>3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12</v>
      </c>
      <c r="B956" s="832" t="s">
        <v>1204</v>
      </c>
      <c r="C956" s="832" t="s">
        <v>1210</v>
      </c>
      <c r="D956" s="833" t="s">
        <v>2733</v>
      </c>
      <c r="E956" s="834" t="s">
        <v>1238</v>
      </c>
      <c r="F956" s="832" t="s">
        <v>1205</v>
      </c>
      <c r="G956" s="832" t="s">
        <v>1324</v>
      </c>
      <c r="H956" s="832" t="s">
        <v>583</v>
      </c>
      <c r="I956" s="832" t="s">
        <v>1325</v>
      </c>
      <c r="J956" s="832" t="s">
        <v>1326</v>
      </c>
      <c r="K956" s="832" t="s">
        <v>1327</v>
      </c>
      <c r="L956" s="835">
        <v>78.33</v>
      </c>
      <c r="M956" s="835">
        <v>313.32</v>
      </c>
      <c r="N956" s="832">
        <v>4</v>
      </c>
      <c r="O956" s="836">
        <v>1.5</v>
      </c>
      <c r="P956" s="835">
        <v>156.66</v>
      </c>
      <c r="Q956" s="837">
        <v>0.5</v>
      </c>
      <c r="R956" s="832">
        <v>2</v>
      </c>
      <c r="S956" s="837">
        <v>0.5</v>
      </c>
      <c r="T956" s="836">
        <v>0.5</v>
      </c>
      <c r="U956" s="838">
        <v>0.33333333333333331</v>
      </c>
    </row>
    <row r="957" spans="1:21" ht="14.4" customHeight="1" x14ac:dyDescent="0.3">
      <c r="A957" s="831">
        <v>12</v>
      </c>
      <c r="B957" s="832" t="s">
        <v>1204</v>
      </c>
      <c r="C957" s="832" t="s">
        <v>1210</v>
      </c>
      <c r="D957" s="833" t="s">
        <v>2733</v>
      </c>
      <c r="E957" s="834" t="s">
        <v>1238</v>
      </c>
      <c r="F957" s="832" t="s">
        <v>1205</v>
      </c>
      <c r="G957" s="832" t="s">
        <v>1276</v>
      </c>
      <c r="H957" s="832" t="s">
        <v>583</v>
      </c>
      <c r="I957" s="832" t="s">
        <v>1277</v>
      </c>
      <c r="J957" s="832" t="s">
        <v>617</v>
      </c>
      <c r="K957" s="832" t="s">
        <v>1278</v>
      </c>
      <c r="L957" s="835">
        <v>108.44</v>
      </c>
      <c r="M957" s="835">
        <v>216.88</v>
      </c>
      <c r="N957" s="832">
        <v>2</v>
      </c>
      <c r="O957" s="836">
        <v>1</v>
      </c>
      <c r="P957" s="835">
        <v>216.88</v>
      </c>
      <c r="Q957" s="837">
        <v>1</v>
      </c>
      <c r="R957" s="832">
        <v>2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12</v>
      </c>
      <c r="B958" s="832" t="s">
        <v>1204</v>
      </c>
      <c r="C958" s="832" t="s">
        <v>1210</v>
      </c>
      <c r="D958" s="833" t="s">
        <v>2733</v>
      </c>
      <c r="E958" s="834" t="s">
        <v>1238</v>
      </c>
      <c r="F958" s="832" t="s">
        <v>1205</v>
      </c>
      <c r="G958" s="832" t="s">
        <v>1330</v>
      </c>
      <c r="H958" s="832" t="s">
        <v>583</v>
      </c>
      <c r="I958" s="832" t="s">
        <v>1331</v>
      </c>
      <c r="J958" s="832" t="s">
        <v>1332</v>
      </c>
      <c r="K958" s="832" t="s">
        <v>1333</v>
      </c>
      <c r="L958" s="835">
        <v>432.12</v>
      </c>
      <c r="M958" s="835">
        <v>3456.96</v>
      </c>
      <c r="N958" s="832">
        <v>8</v>
      </c>
      <c r="O958" s="836">
        <v>4</v>
      </c>
      <c r="P958" s="835">
        <v>2592.7200000000003</v>
      </c>
      <c r="Q958" s="837">
        <v>0.75000000000000011</v>
      </c>
      <c r="R958" s="832">
        <v>6</v>
      </c>
      <c r="S958" s="837">
        <v>0.75</v>
      </c>
      <c r="T958" s="836">
        <v>3</v>
      </c>
      <c r="U958" s="838">
        <v>0.75</v>
      </c>
    </row>
    <row r="959" spans="1:21" ht="14.4" customHeight="1" x14ac:dyDescent="0.3">
      <c r="A959" s="831">
        <v>12</v>
      </c>
      <c r="B959" s="832" t="s">
        <v>1204</v>
      </c>
      <c r="C959" s="832" t="s">
        <v>1210</v>
      </c>
      <c r="D959" s="833" t="s">
        <v>2733</v>
      </c>
      <c r="E959" s="834" t="s">
        <v>1238</v>
      </c>
      <c r="F959" s="832" t="s">
        <v>1205</v>
      </c>
      <c r="G959" s="832" t="s">
        <v>1433</v>
      </c>
      <c r="H959" s="832" t="s">
        <v>583</v>
      </c>
      <c r="I959" s="832" t="s">
        <v>1434</v>
      </c>
      <c r="J959" s="832" t="s">
        <v>1435</v>
      </c>
      <c r="K959" s="832" t="s">
        <v>1436</v>
      </c>
      <c r="L959" s="835">
        <v>0</v>
      </c>
      <c r="M959" s="835">
        <v>0</v>
      </c>
      <c r="N959" s="832">
        <v>14</v>
      </c>
      <c r="O959" s="836">
        <v>11</v>
      </c>
      <c r="P959" s="835">
        <v>0</v>
      </c>
      <c r="Q959" s="837"/>
      <c r="R959" s="832">
        <v>14</v>
      </c>
      <c r="S959" s="837">
        <v>1</v>
      </c>
      <c r="T959" s="836">
        <v>11</v>
      </c>
      <c r="U959" s="838">
        <v>1</v>
      </c>
    </row>
    <row r="960" spans="1:21" ht="14.4" customHeight="1" x14ac:dyDescent="0.3">
      <c r="A960" s="831">
        <v>12</v>
      </c>
      <c r="B960" s="832" t="s">
        <v>1204</v>
      </c>
      <c r="C960" s="832" t="s">
        <v>1210</v>
      </c>
      <c r="D960" s="833" t="s">
        <v>2733</v>
      </c>
      <c r="E960" s="834" t="s">
        <v>1238</v>
      </c>
      <c r="F960" s="832" t="s">
        <v>1205</v>
      </c>
      <c r="G960" s="832" t="s">
        <v>1433</v>
      </c>
      <c r="H960" s="832" t="s">
        <v>583</v>
      </c>
      <c r="I960" s="832" t="s">
        <v>2220</v>
      </c>
      <c r="J960" s="832" t="s">
        <v>2221</v>
      </c>
      <c r="K960" s="832" t="s">
        <v>2222</v>
      </c>
      <c r="L960" s="835">
        <v>0</v>
      </c>
      <c r="M960" s="835">
        <v>0</v>
      </c>
      <c r="N960" s="832">
        <v>14</v>
      </c>
      <c r="O960" s="836">
        <v>3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12</v>
      </c>
      <c r="B961" s="832" t="s">
        <v>1204</v>
      </c>
      <c r="C961" s="832" t="s">
        <v>1210</v>
      </c>
      <c r="D961" s="833" t="s">
        <v>2733</v>
      </c>
      <c r="E961" s="834" t="s">
        <v>1238</v>
      </c>
      <c r="F961" s="832" t="s">
        <v>1205</v>
      </c>
      <c r="G961" s="832" t="s">
        <v>1433</v>
      </c>
      <c r="H961" s="832" t="s">
        <v>583</v>
      </c>
      <c r="I961" s="832" t="s">
        <v>1437</v>
      </c>
      <c r="J961" s="832" t="s">
        <v>1438</v>
      </c>
      <c r="K961" s="832" t="s">
        <v>1436</v>
      </c>
      <c r="L961" s="835">
        <v>0</v>
      </c>
      <c r="M961" s="835">
        <v>0</v>
      </c>
      <c r="N961" s="832">
        <v>5</v>
      </c>
      <c r="O961" s="836">
        <v>1</v>
      </c>
      <c r="P961" s="835"/>
      <c r="Q961" s="837"/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12</v>
      </c>
      <c r="B962" s="832" t="s">
        <v>1204</v>
      </c>
      <c r="C962" s="832" t="s">
        <v>1210</v>
      </c>
      <c r="D962" s="833" t="s">
        <v>2733</v>
      </c>
      <c r="E962" s="834" t="s">
        <v>1238</v>
      </c>
      <c r="F962" s="832" t="s">
        <v>1205</v>
      </c>
      <c r="G962" s="832" t="s">
        <v>1446</v>
      </c>
      <c r="H962" s="832" t="s">
        <v>583</v>
      </c>
      <c r="I962" s="832" t="s">
        <v>1447</v>
      </c>
      <c r="J962" s="832" t="s">
        <v>1448</v>
      </c>
      <c r="K962" s="832" t="s">
        <v>1449</v>
      </c>
      <c r="L962" s="835">
        <v>1543.27</v>
      </c>
      <c r="M962" s="835">
        <v>12346.160000000002</v>
      </c>
      <c r="N962" s="832">
        <v>8</v>
      </c>
      <c r="O962" s="836">
        <v>7</v>
      </c>
      <c r="P962" s="835">
        <v>12346.160000000002</v>
      </c>
      <c r="Q962" s="837">
        <v>1</v>
      </c>
      <c r="R962" s="832">
        <v>8</v>
      </c>
      <c r="S962" s="837">
        <v>1</v>
      </c>
      <c r="T962" s="836">
        <v>7</v>
      </c>
      <c r="U962" s="838">
        <v>1</v>
      </c>
    </row>
    <row r="963" spans="1:21" ht="14.4" customHeight="1" x14ac:dyDescent="0.3">
      <c r="A963" s="831">
        <v>12</v>
      </c>
      <c r="B963" s="832" t="s">
        <v>1204</v>
      </c>
      <c r="C963" s="832" t="s">
        <v>1210</v>
      </c>
      <c r="D963" s="833" t="s">
        <v>2733</v>
      </c>
      <c r="E963" s="834" t="s">
        <v>1238</v>
      </c>
      <c r="F963" s="832" t="s">
        <v>1205</v>
      </c>
      <c r="G963" s="832" t="s">
        <v>1446</v>
      </c>
      <c r="H963" s="832" t="s">
        <v>583</v>
      </c>
      <c r="I963" s="832" t="s">
        <v>1450</v>
      </c>
      <c r="J963" s="832" t="s">
        <v>1448</v>
      </c>
      <c r="K963" s="832" t="s">
        <v>1451</v>
      </c>
      <c r="L963" s="835">
        <v>3086.53</v>
      </c>
      <c r="M963" s="835">
        <v>12346.12</v>
      </c>
      <c r="N963" s="832">
        <v>4</v>
      </c>
      <c r="O963" s="836">
        <v>4</v>
      </c>
      <c r="P963" s="835">
        <v>12346.12</v>
      </c>
      <c r="Q963" s="837">
        <v>1</v>
      </c>
      <c r="R963" s="832">
        <v>4</v>
      </c>
      <c r="S963" s="837">
        <v>1</v>
      </c>
      <c r="T963" s="836">
        <v>4</v>
      </c>
      <c r="U963" s="838">
        <v>1</v>
      </c>
    </row>
    <row r="964" spans="1:21" ht="14.4" customHeight="1" x14ac:dyDescent="0.3">
      <c r="A964" s="831">
        <v>12</v>
      </c>
      <c r="B964" s="832" t="s">
        <v>1204</v>
      </c>
      <c r="C964" s="832" t="s">
        <v>1210</v>
      </c>
      <c r="D964" s="833" t="s">
        <v>2733</v>
      </c>
      <c r="E964" s="834" t="s">
        <v>1238</v>
      </c>
      <c r="F964" s="832" t="s">
        <v>1205</v>
      </c>
      <c r="G964" s="832" t="s">
        <v>1446</v>
      </c>
      <c r="H964" s="832" t="s">
        <v>621</v>
      </c>
      <c r="I964" s="832" t="s">
        <v>1921</v>
      </c>
      <c r="J964" s="832" t="s">
        <v>1623</v>
      </c>
      <c r="K964" s="832" t="s">
        <v>1451</v>
      </c>
      <c r="L964" s="835">
        <v>3086.53</v>
      </c>
      <c r="M964" s="835">
        <v>18519.18</v>
      </c>
      <c r="N964" s="832">
        <v>6</v>
      </c>
      <c r="O964" s="836">
        <v>5.5</v>
      </c>
      <c r="P964" s="835">
        <v>6173.06</v>
      </c>
      <c r="Q964" s="837">
        <v>0.33333333333333337</v>
      </c>
      <c r="R964" s="832">
        <v>2</v>
      </c>
      <c r="S964" s="837">
        <v>0.33333333333333331</v>
      </c>
      <c r="T964" s="836">
        <v>1.5</v>
      </c>
      <c r="U964" s="838">
        <v>0.27272727272727271</v>
      </c>
    </row>
    <row r="965" spans="1:21" ht="14.4" customHeight="1" x14ac:dyDescent="0.3">
      <c r="A965" s="831">
        <v>12</v>
      </c>
      <c r="B965" s="832" t="s">
        <v>1204</v>
      </c>
      <c r="C965" s="832" t="s">
        <v>1210</v>
      </c>
      <c r="D965" s="833" t="s">
        <v>2733</v>
      </c>
      <c r="E965" s="834" t="s">
        <v>1238</v>
      </c>
      <c r="F965" s="832" t="s">
        <v>1205</v>
      </c>
      <c r="G965" s="832" t="s">
        <v>1446</v>
      </c>
      <c r="H965" s="832" t="s">
        <v>621</v>
      </c>
      <c r="I965" s="832" t="s">
        <v>1622</v>
      </c>
      <c r="J965" s="832" t="s">
        <v>1623</v>
      </c>
      <c r="K965" s="832" t="s">
        <v>1449</v>
      </c>
      <c r="L965" s="835">
        <v>1543.26</v>
      </c>
      <c r="M965" s="835">
        <v>7716.2999999999993</v>
      </c>
      <c r="N965" s="832">
        <v>5</v>
      </c>
      <c r="O965" s="836">
        <v>5</v>
      </c>
      <c r="P965" s="835">
        <v>4629.78</v>
      </c>
      <c r="Q965" s="837">
        <v>0.6</v>
      </c>
      <c r="R965" s="832">
        <v>3</v>
      </c>
      <c r="S965" s="837">
        <v>0.6</v>
      </c>
      <c r="T965" s="836">
        <v>3</v>
      </c>
      <c r="U965" s="838">
        <v>0.6</v>
      </c>
    </row>
    <row r="966" spans="1:21" ht="14.4" customHeight="1" x14ac:dyDescent="0.3">
      <c r="A966" s="831">
        <v>12</v>
      </c>
      <c r="B966" s="832" t="s">
        <v>1204</v>
      </c>
      <c r="C966" s="832" t="s">
        <v>1210</v>
      </c>
      <c r="D966" s="833" t="s">
        <v>2733</v>
      </c>
      <c r="E966" s="834" t="s">
        <v>1238</v>
      </c>
      <c r="F966" s="832" t="s">
        <v>1205</v>
      </c>
      <c r="G966" s="832" t="s">
        <v>1446</v>
      </c>
      <c r="H966" s="832" t="s">
        <v>583</v>
      </c>
      <c r="I966" s="832" t="s">
        <v>2467</v>
      </c>
      <c r="J966" s="832" t="s">
        <v>1623</v>
      </c>
      <c r="K966" s="832" t="s">
        <v>1451</v>
      </c>
      <c r="L966" s="835">
        <v>3086.53</v>
      </c>
      <c r="M966" s="835">
        <v>3086.53</v>
      </c>
      <c r="N966" s="832">
        <v>1</v>
      </c>
      <c r="O966" s="836">
        <v>1</v>
      </c>
      <c r="P966" s="835">
        <v>3086.53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12</v>
      </c>
      <c r="B967" s="832" t="s">
        <v>1204</v>
      </c>
      <c r="C967" s="832" t="s">
        <v>1210</v>
      </c>
      <c r="D967" s="833" t="s">
        <v>2733</v>
      </c>
      <c r="E967" s="834" t="s">
        <v>1238</v>
      </c>
      <c r="F967" s="832" t="s">
        <v>1205</v>
      </c>
      <c r="G967" s="832" t="s">
        <v>1255</v>
      </c>
      <c r="H967" s="832" t="s">
        <v>583</v>
      </c>
      <c r="I967" s="832" t="s">
        <v>1256</v>
      </c>
      <c r="J967" s="832" t="s">
        <v>1257</v>
      </c>
      <c r="K967" s="832" t="s">
        <v>1258</v>
      </c>
      <c r="L967" s="835">
        <v>42.54</v>
      </c>
      <c r="M967" s="835">
        <v>297.77999999999997</v>
      </c>
      <c r="N967" s="832">
        <v>7</v>
      </c>
      <c r="O967" s="836">
        <v>4.5</v>
      </c>
      <c r="P967" s="835">
        <v>297.77999999999997</v>
      </c>
      <c r="Q967" s="837">
        <v>1</v>
      </c>
      <c r="R967" s="832">
        <v>7</v>
      </c>
      <c r="S967" s="837">
        <v>1</v>
      </c>
      <c r="T967" s="836">
        <v>4.5</v>
      </c>
      <c r="U967" s="838">
        <v>1</v>
      </c>
    </row>
    <row r="968" spans="1:21" ht="14.4" customHeight="1" x14ac:dyDescent="0.3">
      <c r="A968" s="831">
        <v>12</v>
      </c>
      <c r="B968" s="832" t="s">
        <v>1204</v>
      </c>
      <c r="C968" s="832" t="s">
        <v>1210</v>
      </c>
      <c r="D968" s="833" t="s">
        <v>2733</v>
      </c>
      <c r="E968" s="834" t="s">
        <v>1238</v>
      </c>
      <c r="F968" s="832" t="s">
        <v>1205</v>
      </c>
      <c r="G968" s="832" t="s">
        <v>1624</v>
      </c>
      <c r="H968" s="832" t="s">
        <v>583</v>
      </c>
      <c r="I968" s="832" t="s">
        <v>2468</v>
      </c>
      <c r="J968" s="832" t="s">
        <v>2469</v>
      </c>
      <c r="K968" s="832" t="s">
        <v>2470</v>
      </c>
      <c r="L968" s="835">
        <v>0</v>
      </c>
      <c r="M968" s="835">
        <v>0</v>
      </c>
      <c r="N968" s="832">
        <v>2</v>
      </c>
      <c r="O968" s="836">
        <v>1</v>
      </c>
      <c r="P968" s="835">
        <v>0</v>
      </c>
      <c r="Q968" s="837"/>
      <c r="R968" s="832">
        <v>2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12</v>
      </c>
      <c r="B969" s="832" t="s">
        <v>1204</v>
      </c>
      <c r="C969" s="832" t="s">
        <v>1210</v>
      </c>
      <c r="D969" s="833" t="s">
        <v>2733</v>
      </c>
      <c r="E969" s="834" t="s">
        <v>1238</v>
      </c>
      <c r="F969" s="832" t="s">
        <v>1205</v>
      </c>
      <c r="G969" s="832" t="s">
        <v>1624</v>
      </c>
      <c r="H969" s="832" t="s">
        <v>583</v>
      </c>
      <c r="I969" s="832" t="s">
        <v>1625</v>
      </c>
      <c r="J969" s="832" t="s">
        <v>1626</v>
      </c>
      <c r="K969" s="832" t="s">
        <v>1627</v>
      </c>
      <c r="L969" s="835">
        <v>0</v>
      </c>
      <c r="M969" s="835">
        <v>0</v>
      </c>
      <c r="N969" s="832">
        <v>4</v>
      </c>
      <c r="O969" s="836">
        <v>2</v>
      </c>
      <c r="P969" s="835">
        <v>0</v>
      </c>
      <c r="Q969" s="837"/>
      <c r="R969" s="832">
        <v>4</v>
      </c>
      <c r="S969" s="837">
        <v>1</v>
      </c>
      <c r="T969" s="836">
        <v>2</v>
      </c>
      <c r="U969" s="838">
        <v>1</v>
      </c>
    </row>
    <row r="970" spans="1:21" ht="14.4" customHeight="1" x14ac:dyDescent="0.3">
      <c r="A970" s="831">
        <v>12</v>
      </c>
      <c r="B970" s="832" t="s">
        <v>1204</v>
      </c>
      <c r="C970" s="832" t="s">
        <v>1210</v>
      </c>
      <c r="D970" s="833" t="s">
        <v>2733</v>
      </c>
      <c r="E970" s="834" t="s">
        <v>1238</v>
      </c>
      <c r="F970" s="832" t="s">
        <v>1205</v>
      </c>
      <c r="G970" s="832" t="s">
        <v>1624</v>
      </c>
      <c r="H970" s="832" t="s">
        <v>583</v>
      </c>
      <c r="I970" s="832" t="s">
        <v>2471</v>
      </c>
      <c r="J970" s="832" t="s">
        <v>2469</v>
      </c>
      <c r="K970" s="832" t="s">
        <v>2472</v>
      </c>
      <c r="L970" s="835">
        <v>0</v>
      </c>
      <c r="M970" s="835">
        <v>0</v>
      </c>
      <c r="N970" s="832">
        <v>1</v>
      </c>
      <c r="O970" s="836">
        <v>0.5</v>
      </c>
      <c r="P970" s="835">
        <v>0</v>
      </c>
      <c r="Q970" s="837"/>
      <c r="R970" s="832">
        <v>1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12</v>
      </c>
      <c r="B971" s="832" t="s">
        <v>1204</v>
      </c>
      <c r="C971" s="832" t="s">
        <v>1210</v>
      </c>
      <c r="D971" s="833" t="s">
        <v>2733</v>
      </c>
      <c r="E971" s="834" t="s">
        <v>1238</v>
      </c>
      <c r="F971" s="832" t="s">
        <v>1205</v>
      </c>
      <c r="G971" s="832" t="s">
        <v>1891</v>
      </c>
      <c r="H971" s="832" t="s">
        <v>621</v>
      </c>
      <c r="I971" s="832" t="s">
        <v>1892</v>
      </c>
      <c r="J971" s="832" t="s">
        <v>1893</v>
      </c>
      <c r="K971" s="832" t="s">
        <v>1894</v>
      </c>
      <c r="L971" s="835">
        <v>502.31</v>
      </c>
      <c r="M971" s="835">
        <v>1506.93</v>
      </c>
      <c r="N971" s="832">
        <v>3</v>
      </c>
      <c r="O971" s="836">
        <v>2.5</v>
      </c>
      <c r="P971" s="835">
        <v>1506.93</v>
      </c>
      <c r="Q971" s="837">
        <v>1</v>
      </c>
      <c r="R971" s="832">
        <v>3</v>
      </c>
      <c r="S971" s="837">
        <v>1</v>
      </c>
      <c r="T971" s="836">
        <v>2.5</v>
      </c>
      <c r="U971" s="838">
        <v>1</v>
      </c>
    </row>
    <row r="972" spans="1:21" ht="14.4" customHeight="1" x14ac:dyDescent="0.3">
      <c r="A972" s="831">
        <v>12</v>
      </c>
      <c r="B972" s="832" t="s">
        <v>1204</v>
      </c>
      <c r="C972" s="832" t="s">
        <v>1210</v>
      </c>
      <c r="D972" s="833" t="s">
        <v>2733</v>
      </c>
      <c r="E972" s="834" t="s">
        <v>1238</v>
      </c>
      <c r="F972" s="832" t="s">
        <v>1205</v>
      </c>
      <c r="G972" s="832" t="s">
        <v>1452</v>
      </c>
      <c r="H972" s="832" t="s">
        <v>583</v>
      </c>
      <c r="I972" s="832" t="s">
        <v>1453</v>
      </c>
      <c r="J972" s="832" t="s">
        <v>1454</v>
      </c>
      <c r="K972" s="832" t="s">
        <v>1455</v>
      </c>
      <c r="L972" s="835">
        <v>333.68</v>
      </c>
      <c r="M972" s="835">
        <v>5005.2</v>
      </c>
      <c r="N972" s="832">
        <v>15</v>
      </c>
      <c r="O972" s="836">
        <v>9</v>
      </c>
      <c r="P972" s="835">
        <v>3670.4799999999996</v>
      </c>
      <c r="Q972" s="837">
        <v>0.73333333333333328</v>
      </c>
      <c r="R972" s="832">
        <v>11</v>
      </c>
      <c r="S972" s="837">
        <v>0.73333333333333328</v>
      </c>
      <c r="T972" s="836">
        <v>6</v>
      </c>
      <c r="U972" s="838">
        <v>0.66666666666666663</v>
      </c>
    </row>
    <row r="973" spans="1:21" ht="14.4" customHeight="1" x14ac:dyDescent="0.3">
      <c r="A973" s="831">
        <v>12</v>
      </c>
      <c r="B973" s="832" t="s">
        <v>1204</v>
      </c>
      <c r="C973" s="832" t="s">
        <v>1210</v>
      </c>
      <c r="D973" s="833" t="s">
        <v>2733</v>
      </c>
      <c r="E973" s="834" t="s">
        <v>1238</v>
      </c>
      <c r="F973" s="832" t="s">
        <v>1205</v>
      </c>
      <c r="G973" s="832" t="s">
        <v>1452</v>
      </c>
      <c r="H973" s="832" t="s">
        <v>621</v>
      </c>
      <c r="I973" s="832" t="s">
        <v>1093</v>
      </c>
      <c r="J973" s="832" t="s">
        <v>707</v>
      </c>
      <c r="K973" s="832" t="s">
        <v>1094</v>
      </c>
      <c r="L973" s="835">
        <v>300.31</v>
      </c>
      <c r="M973" s="835">
        <v>3303.41</v>
      </c>
      <c r="N973" s="832">
        <v>11</v>
      </c>
      <c r="O973" s="836">
        <v>8</v>
      </c>
      <c r="P973" s="835">
        <v>3303.41</v>
      </c>
      <c r="Q973" s="837">
        <v>1</v>
      </c>
      <c r="R973" s="832">
        <v>11</v>
      </c>
      <c r="S973" s="837">
        <v>1</v>
      </c>
      <c r="T973" s="836">
        <v>8</v>
      </c>
      <c r="U973" s="838">
        <v>1</v>
      </c>
    </row>
    <row r="974" spans="1:21" ht="14.4" customHeight="1" x14ac:dyDescent="0.3">
      <c r="A974" s="831">
        <v>12</v>
      </c>
      <c r="B974" s="832" t="s">
        <v>1204</v>
      </c>
      <c r="C974" s="832" t="s">
        <v>1210</v>
      </c>
      <c r="D974" s="833" t="s">
        <v>2733</v>
      </c>
      <c r="E974" s="834" t="s">
        <v>1238</v>
      </c>
      <c r="F974" s="832" t="s">
        <v>1205</v>
      </c>
      <c r="G974" s="832" t="s">
        <v>1452</v>
      </c>
      <c r="H974" s="832" t="s">
        <v>621</v>
      </c>
      <c r="I974" s="832" t="s">
        <v>1628</v>
      </c>
      <c r="J974" s="832" t="s">
        <v>707</v>
      </c>
      <c r="K974" s="832" t="s">
        <v>1629</v>
      </c>
      <c r="L974" s="835">
        <v>333.68</v>
      </c>
      <c r="M974" s="835">
        <v>333.68</v>
      </c>
      <c r="N974" s="832">
        <v>1</v>
      </c>
      <c r="O974" s="836">
        <v>1</v>
      </c>
      <c r="P974" s="835">
        <v>333.68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12</v>
      </c>
      <c r="B975" s="832" t="s">
        <v>1204</v>
      </c>
      <c r="C975" s="832" t="s">
        <v>1210</v>
      </c>
      <c r="D975" s="833" t="s">
        <v>2733</v>
      </c>
      <c r="E975" s="834" t="s">
        <v>1238</v>
      </c>
      <c r="F975" s="832" t="s">
        <v>1205</v>
      </c>
      <c r="G975" s="832" t="s">
        <v>1452</v>
      </c>
      <c r="H975" s="832" t="s">
        <v>583</v>
      </c>
      <c r="I975" s="832" t="s">
        <v>2473</v>
      </c>
      <c r="J975" s="832" t="s">
        <v>2474</v>
      </c>
      <c r="K975" s="832" t="s">
        <v>2475</v>
      </c>
      <c r="L975" s="835">
        <v>166.85</v>
      </c>
      <c r="M975" s="835">
        <v>333.7</v>
      </c>
      <c r="N975" s="832">
        <v>2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12</v>
      </c>
      <c r="B976" s="832" t="s">
        <v>1204</v>
      </c>
      <c r="C976" s="832" t="s">
        <v>1210</v>
      </c>
      <c r="D976" s="833" t="s">
        <v>2733</v>
      </c>
      <c r="E976" s="834" t="s">
        <v>1238</v>
      </c>
      <c r="F976" s="832" t="s">
        <v>1205</v>
      </c>
      <c r="G976" s="832" t="s">
        <v>1632</v>
      </c>
      <c r="H976" s="832" t="s">
        <v>583</v>
      </c>
      <c r="I976" s="832" t="s">
        <v>1633</v>
      </c>
      <c r="J976" s="832" t="s">
        <v>1634</v>
      </c>
      <c r="K976" s="832" t="s">
        <v>1635</v>
      </c>
      <c r="L976" s="835">
        <v>1514.87</v>
      </c>
      <c r="M976" s="835">
        <v>25752.789999999994</v>
      </c>
      <c r="N976" s="832">
        <v>17</v>
      </c>
      <c r="O976" s="836">
        <v>16.5</v>
      </c>
      <c r="P976" s="835">
        <v>19693.309999999994</v>
      </c>
      <c r="Q976" s="837">
        <v>0.76470588235294112</v>
      </c>
      <c r="R976" s="832">
        <v>13</v>
      </c>
      <c r="S976" s="837">
        <v>0.76470588235294112</v>
      </c>
      <c r="T976" s="836">
        <v>12.5</v>
      </c>
      <c r="U976" s="838">
        <v>0.75757575757575757</v>
      </c>
    </row>
    <row r="977" spans="1:21" ht="14.4" customHeight="1" x14ac:dyDescent="0.3">
      <c r="A977" s="831">
        <v>12</v>
      </c>
      <c r="B977" s="832" t="s">
        <v>1204</v>
      </c>
      <c r="C977" s="832" t="s">
        <v>1210</v>
      </c>
      <c r="D977" s="833" t="s">
        <v>2733</v>
      </c>
      <c r="E977" s="834" t="s">
        <v>1238</v>
      </c>
      <c r="F977" s="832" t="s">
        <v>1205</v>
      </c>
      <c r="G977" s="832" t="s">
        <v>1636</v>
      </c>
      <c r="H977" s="832" t="s">
        <v>583</v>
      </c>
      <c r="I977" s="832" t="s">
        <v>1647</v>
      </c>
      <c r="J977" s="832" t="s">
        <v>1648</v>
      </c>
      <c r="K977" s="832" t="s">
        <v>1649</v>
      </c>
      <c r="L977" s="835">
        <v>245.43</v>
      </c>
      <c r="M977" s="835">
        <v>245.43</v>
      </c>
      <c r="N977" s="832">
        <v>1</v>
      </c>
      <c r="O977" s="836">
        <v>1</v>
      </c>
      <c r="P977" s="835">
        <v>245.43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12</v>
      </c>
      <c r="B978" s="832" t="s">
        <v>1204</v>
      </c>
      <c r="C978" s="832" t="s">
        <v>1210</v>
      </c>
      <c r="D978" s="833" t="s">
        <v>2733</v>
      </c>
      <c r="E978" s="834" t="s">
        <v>1238</v>
      </c>
      <c r="F978" s="832" t="s">
        <v>1205</v>
      </c>
      <c r="G978" s="832" t="s">
        <v>1465</v>
      </c>
      <c r="H978" s="832" t="s">
        <v>583</v>
      </c>
      <c r="I978" s="832" t="s">
        <v>1466</v>
      </c>
      <c r="J978" s="832" t="s">
        <v>1467</v>
      </c>
      <c r="K978" s="832" t="s">
        <v>1468</v>
      </c>
      <c r="L978" s="835">
        <v>1388.93</v>
      </c>
      <c r="M978" s="835">
        <v>12500.37</v>
      </c>
      <c r="N978" s="832">
        <v>9</v>
      </c>
      <c r="O978" s="836">
        <v>8</v>
      </c>
      <c r="P978" s="835">
        <v>11111.44</v>
      </c>
      <c r="Q978" s="837">
        <v>0.88888888888888884</v>
      </c>
      <c r="R978" s="832">
        <v>8</v>
      </c>
      <c r="S978" s="837">
        <v>0.88888888888888884</v>
      </c>
      <c r="T978" s="836">
        <v>7</v>
      </c>
      <c r="U978" s="838">
        <v>0.875</v>
      </c>
    </row>
    <row r="979" spans="1:21" ht="14.4" customHeight="1" x14ac:dyDescent="0.3">
      <c r="A979" s="831">
        <v>12</v>
      </c>
      <c r="B979" s="832" t="s">
        <v>1204</v>
      </c>
      <c r="C979" s="832" t="s">
        <v>1210</v>
      </c>
      <c r="D979" s="833" t="s">
        <v>2733</v>
      </c>
      <c r="E979" s="834" t="s">
        <v>1238</v>
      </c>
      <c r="F979" s="832" t="s">
        <v>1205</v>
      </c>
      <c r="G979" s="832" t="s">
        <v>1469</v>
      </c>
      <c r="H979" s="832" t="s">
        <v>583</v>
      </c>
      <c r="I979" s="832" t="s">
        <v>1470</v>
      </c>
      <c r="J979" s="832" t="s">
        <v>1471</v>
      </c>
      <c r="K979" s="832" t="s">
        <v>1472</v>
      </c>
      <c r="L979" s="835">
        <v>1546.98</v>
      </c>
      <c r="M979" s="835">
        <v>15469.8</v>
      </c>
      <c r="N979" s="832">
        <v>10</v>
      </c>
      <c r="O979" s="836">
        <v>9.5</v>
      </c>
      <c r="P979" s="835">
        <v>9281.8799999999992</v>
      </c>
      <c r="Q979" s="837">
        <v>0.6</v>
      </c>
      <c r="R979" s="832">
        <v>6</v>
      </c>
      <c r="S979" s="837">
        <v>0.6</v>
      </c>
      <c r="T979" s="836">
        <v>6</v>
      </c>
      <c r="U979" s="838">
        <v>0.63157894736842102</v>
      </c>
    </row>
    <row r="980" spans="1:21" ht="14.4" customHeight="1" x14ac:dyDescent="0.3">
      <c r="A980" s="831">
        <v>12</v>
      </c>
      <c r="B980" s="832" t="s">
        <v>1204</v>
      </c>
      <c r="C980" s="832" t="s">
        <v>1210</v>
      </c>
      <c r="D980" s="833" t="s">
        <v>2733</v>
      </c>
      <c r="E980" s="834" t="s">
        <v>1238</v>
      </c>
      <c r="F980" s="832" t="s">
        <v>1205</v>
      </c>
      <c r="G980" s="832" t="s">
        <v>1477</v>
      </c>
      <c r="H980" s="832" t="s">
        <v>583</v>
      </c>
      <c r="I980" s="832" t="s">
        <v>1478</v>
      </c>
      <c r="J980" s="832" t="s">
        <v>1479</v>
      </c>
      <c r="K980" s="832" t="s">
        <v>1480</v>
      </c>
      <c r="L980" s="835">
        <v>0</v>
      </c>
      <c r="M980" s="835">
        <v>0</v>
      </c>
      <c r="N980" s="832">
        <v>1</v>
      </c>
      <c r="O980" s="836">
        <v>1</v>
      </c>
      <c r="P980" s="835">
        <v>0</v>
      </c>
      <c r="Q980" s="837"/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12</v>
      </c>
      <c r="B981" s="832" t="s">
        <v>1204</v>
      </c>
      <c r="C981" s="832" t="s">
        <v>1210</v>
      </c>
      <c r="D981" s="833" t="s">
        <v>2733</v>
      </c>
      <c r="E981" s="834" t="s">
        <v>1238</v>
      </c>
      <c r="F981" s="832" t="s">
        <v>1205</v>
      </c>
      <c r="G981" s="832" t="s">
        <v>1481</v>
      </c>
      <c r="H981" s="832" t="s">
        <v>583</v>
      </c>
      <c r="I981" s="832" t="s">
        <v>1482</v>
      </c>
      <c r="J981" s="832" t="s">
        <v>1483</v>
      </c>
      <c r="K981" s="832" t="s">
        <v>1484</v>
      </c>
      <c r="L981" s="835">
        <v>837.19</v>
      </c>
      <c r="M981" s="835">
        <v>2511.5700000000002</v>
      </c>
      <c r="N981" s="832">
        <v>3</v>
      </c>
      <c r="O981" s="836">
        <v>3</v>
      </c>
      <c r="P981" s="835">
        <v>837.19</v>
      </c>
      <c r="Q981" s="837">
        <v>0.33333333333333331</v>
      </c>
      <c r="R981" s="832">
        <v>1</v>
      </c>
      <c r="S981" s="837">
        <v>0.33333333333333331</v>
      </c>
      <c r="T981" s="836">
        <v>1</v>
      </c>
      <c r="U981" s="838">
        <v>0.33333333333333331</v>
      </c>
    </row>
    <row r="982" spans="1:21" ht="14.4" customHeight="1" x14ac:dyDescent="0.3">
      <c r="A982" s="831">
        <v>12</v>
      </c>
      <c r="B982" s="832" t="s">
        <v>1204</v>
      </c>
      <c r="C982" s="832" t="s">
        <v>1210</v>
      </c>
      <c r="D982" s="833" t="s">
        <v>2733</v>
      </c>
      <c r="E982" s="834" t="s">
        <v>1238</v>
      </c>
      <c r="F982" s="832" t="s">
        <v>1205</v>
      </c>
      <c r="G982" s="832" t="s">
        <v>1481</v>
      </c>
      <c r="H982" s="832" t="s">
        <v>583</v>
      </c>
      <c r="I982" s="832" t="s">
        <v>1485</v>
      </c>
      <c r="J982" s="832" t="s">
        <v>1483</v>
      </c>
      <c r="K982" s="832" t="s">
        <v>1486</v>
      </c>
      <c r="L982" s="835">
        <v>1674.38</v>
      </c>
      <c r="M982" s="835">
        <v>1674.38</v>
      </c>
      <c r="N982" s="832">
        <v>1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12</v>
      </c>
      <c r="B983" s="832" t="s">
        <v>1204</v>
      </c>
      <c r="C983" s="832" t="s">
        <v>1210</v>
      </c>
      <c r="D983" s="833" t="s">
        <v>2733</v>
      </c>
      <c r="E983" s="834" t="s">
        <v>1238</v>
      </c>
      <c r="F983" s="832" t="s">
        <v>1205</v>
      </c>
      <c r="G983" s="832" t="s">
        <v>1481</v>
      </c>
      <c r="H983" s="832" t="s">
        <v>583</v>
      </c>
      <c r="I983" s="832" t="s">
        <v>1659</v>
      </c>
      <c r="J983" s="832" t="s">
        <v>1483</v>
      </c>
      <c r="K983" s="832" t="s">
        <v>1660</v>
      </c>
      <c r="L983" s="835">
        <v>239.19</v>
      </c>
      <c r="M983" s="835">
        <v>239.19</v>
      </c>
      <c r="N983" s="832">
        <v>1</v>
      </c>
      <c r="O983" s="836">
        <v>1</v>
      </c>
      <c r="P983" s="835">
        <v>239.19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12</v>
      </c>
      <c r="B984" s="832" t="s">
        <v>1204</v>
      </c>
      <c r="C984" s="832" t="s">
        <v>1210</v>
      </c>
      <c r="D984" s="833" t="s">
        <v>2733</v>
      </c>
      <c r="E984" s="834" t="s">
        <v>1238</v>
      </c>
      <c r="F984" s="832" t="s">
        <v>1205</v>
      </c>
      <c r="G984" s="832" t="s">
        <v>1481</v>
      </c>
      <c r="H984" s="832" t="s">
        <v>583</v>
      </c>
      <c r="I984" s="832" t="s">
        <v>1826</v>
      </c>
      <c r="J984" s="832" t="s">
        <v>1483</v>
      </c>
      <c r="K984" s="832" t="s">
        <v>1827</v>
      </c>
      <c r="L984" s="835">
        <v>1512.39</v>
      </c>
      <c r="M984" s="835">
        <v>3024.78</v>
      </c>
      <c r="N984" s="832">
        <v>2</v>
      </c>
      <c r="O984" s="836">
        <v>2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12</v>
      </c>
      <c r="B985" s="832" t="s">
        <v>1204</v>
      </c>
      <c r="C985" s="832" t="s">
        <v>1210</v>
      </c>
      <c r="D985" s="833" t="s">
        <v>2733</v>
      </c>
      <c r="E985" s="834" t="s">
        <v>1238</v>
      </c>
      <c r="F985" s="832" t="s">
        <v>1205</v>
      </c>
      <c r="G985" s="832" t="s">
        <v>1254</v>
      </c>
      <c r="H985" s="832" t="s">
        <v>621</v>
      </c>
      <c r="I985" s="832" t="s">
        <v>1110</v>
      </c>
      <c r="J985" s="832" t="s">
        <v>903</v>
      </c>
      <c r="K985" s="832" t="s">
        <v>1111</v>
      </c>
      <c r="L985" s="835">
        <v>154.36000000000001</v>
      </c>
      <c r="M985" s="835">
        <v>308.72000000000003</v>
      </c>
      <c r="N985" s="832">
        <v>2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12</v>
      </c>
      <c r="B986" s="832" t="s">
        <v>1204</v>
      </c>
      <c r="C986" s="832" t="s">
        <v>1210</v>
      </c>
      <c r="D986" s="833" t="s">
        <v>2733</v>
      </c>
      <c r="E986" s="834" t="s">
        <v>1238</v>
      </c>
      <c r="F986" s="832" t="s">
        <v>1207</v>
      </c>
      <c r="G986" s="832" t="s">
        <v>1250</v>
      </c>
      <c r="H986" s="832" t="s">
        <v>583</v>
      </c>
      <c r="I986" s="832" t="s">
        <v>1509</v>
      </c>
      <c r="J986" s="832" t="s">
        <v>1510</v>
      </c>
      <c r="K986" s="832" t="s">
        <v>1511</v>
      </c>
      <c r="L986" s="835">
        <v>189.85</v>
      </c>
      <c r="M986" s="835">
        <v>949.25</v>
      </c>
      <c r="N986" s="832">
        <v>5</v>
      </c>
      <c r="O986" s="836">
        <v>1</v>
      </c>
      <c r="P986" s="835">
        <v>949.25</v>
      </c>
      <c r="Q986" s="837">
        <v>1</v>
      </c>
      <c r="R986" s="832">
        <v>5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12</v>
      </c>
      <c r="B987" s="832" t="s">
        <v>1204</v>
      </c>
      <c r="C987" s="832" t="s">
        <v>1210</v>
      </c>
      <c r="D987" s="833" t="s">
        <v>2733</v>
      </c>
      <c r="E987" s="834" t="s">
        <v>1238</v>
      </c>
      <c r="F987" s="832" t="s">
        <v>1207</v>
      </c>
      <c r="G987" s="832" t="s">
        <v>1250</v>
      </c>
      <c r="H987" s="832" t="s">
        <v>583</v>
      </c>
      <c r="I987" s="832" t="s">
        <v>1251</v>
      </c>
      <c r="J987" s="832" t="s">
        <v>1252</v>
      </c>
      <c r="K987" s="832" t="s">
        <v>1253</v>
      </c>
      <c r="L987" s="835">
        <v>190</v>
      </c>
      <c r="M987" s="835">
        <v>2850</v>
      </c>
      <c r="N987" s="832">
        <v>15</v>
      </c>
      <c r="O987" s="836">
        <v>3</v>
      </c>
      <c r="P987" s="835">
        <v>2850</v>
      </c>
      <c r="Q987" s="837">
        <v>1</v>
      </c>
      <c r="R987" s="832">
        <v>15</v>
      </c>
      <c r="S987" s="837">
        <v>1</v>
      </c>
      <c r="T987" s="836">
        <v>3</v>
      </c>
      <c r="U987" s="838">
        <v>1</v>
      </c>
    </row>
    <row r="988" spans="1:21" ht="14.4" customHeight="1" x14ac:dyDescent="0.3">
      <c r="A988" s="831">
        <v>12</v>
      </c>
      <c r="B988" s="832" t="s">
        <v>1204</v>
      </c>
      <c r="C988" s="832" t="s">
        <v>1210</v>
      </c>
      <c r="D988" s="833" t="s">
        <v>2733</v>
      </c>
      <c r="E988" s="834" t="s">
        <v>1238</v>
      </c>
      <c r="F988" s="832" t="s">
        <v>1207</v>
      </c>
      <c r="G988" s="832" t="s">
        <v>1250</v>
      </c>
      <c r="H988" s="832" t="s">
        <v>583</v>
      </c>
      <c r="I988" s="832" t="s">
        <v>1532</v>
      </c>
      <c r="J988" s="832" t="s">
        <v>1533</v>
      </c>
      <c r="K988" s="832" t="s">
        <v>1534</v>
      </c>
      <c r="L988" s="835">
        <v>90</v>
      </c>
      <c r="M988" s="835">
        <v>1350</v>
      </c>
      <c r="N988" s="832">
        <v>15</v>
      </c>
      <c r="O988" s="836">
        <v>1</v>
      </c>
      <c r="P988" s="835">
        <v>1350</v>
      </c>
      <c r="Q988" s="837">
        <v>1</v>
      </c>
      <c r="R988" s="832">
        <v>15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12</v>
      </c>
      <c r="B989" s="832" t="s">
        <v>1204</v>
      </c>
      <c r="C989" s="832" t="s">
        <v>1210</v>
      </c>
      <c r="D989" s="833" t="s">
        <v>2733</v>
      </c>
      <c r="E989" s="834" t="s">
        <v>1238</v>
      </c>
      <c r="F989" s="832" t="s">
        <v>1207</v>
      </c>
      <c r="G989" s="832" t="s">
        <v>1250</v>
      </c>
      <c r="H989" s="832" t="s">
        <v>583</v>
      </c>
      <c r="I989" s="832" t="s">
        <v>2476</v>
      </c>
      <c r="J989" s="832" t="s">
        <v>2477</v>
      </c>
      <c r="K989" s="832" t="s">
        <v>2478</v>
      </c>
      <c r="L989" s="835">
        <v>333</v>
      </c>
      <c r="M989" s="835">
        <v>7326</v>
      </c>
      <c r="N989" s="832">
        <v>22</v>
      </c>
      <c r="O989" s="836">
        <v>1</v>
      </c>
      <c r="P989" s="835">
        <v>7326</v>
      </c>
      <c r="Q989" s="837">
        <v>1</v>
      </c>
      <c r="R989" s="832">
        <v>22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12</v>
      </c>
      <c r="B990" s="832" t="s">
        <v>1204</v>
      </c>
      <c r="C990" s="832" t="s">
        <v>1210</v>
      </c>
      <c r="D990" s="833" t="s">
        <v>2733</v>
      </c>
      <c r="E990" s="834" t="s">
        <v>1238</v>
      </c>
      <c r="F990" s="832" t="s">
        <v>1207</v>
      </c>
      <c r="G990" s="832" t="s">
        <v>1547</v>
      </c>
      <c r="H990" s="832" t="s">
        <v>583</v>
      </c>
      <c r="I990" s="832" t="s">
        <v>1554</v>
      </c>
      <c r="J990" s="832" t="s">
        <v>1555</v>
      </c>
      <c r="K990" s="832" t="s">
        <v>1556</v>
      </c>
      <c r="L990" s="835">
        <v>1500</v>
      </c>
      <c r="M990" s="835">
        <v>22500</v>
      </c>
      <c r="N990" s="832">
        <v>15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12</v>
      </c>
      <c r="B991" s="832" t="s">
        <v>1204</v>
      </c>
      <c r="C991" s="832" t="s">
        <v>1210</v>
      </c>
      <c r="D991" s="833" t="s">
        <v>2733</v>
      </c>
      <c r="E991" s="834" t="s">
        <v>1239</v>
      </c>
      <c r="F991" s="832" t="s">
        <v>1205</v>
      </c>
      <c r="G991" s="832" t="s">
        <v>1580</v>
      </c>
      <c r="H991" s="832" t="s">
        <v>621</v>
      </c>
      <c r="I991" s="832" t="s">
        <v>2479</v>
      </c>
      <c r="J991" s="832" t="s">
        <v>2279</v>
      </c>
      <c r="K991" s="832" t="s">
        <v>2480</v>
      </c>
      <c r="L991" s="835">
        <v>425.17</v>
      </c>
      <c r="M991" s="835">
        <v>425.17</v>
      </c>
      <c r="N991" s="832">
        <v>1</v>
      </c>
      <c r="O991" s="836">
        <v>0.5</v>
      </c>
      <c r="P991" s="835">
        <v>425.17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12</v>
      </c>
      <c r="B992" s="832" t="s">
        <v>1204</v>
      </c>
      <c r="C992" s="832" t="s">
        <v>1210</v>
      </c>
      <c r="D992" s="833" t="s">
        <v>2733</v>
      </c>
      <c r="E992" s="834" t="s">
        <v>1239</v>
      </c>
      <c r="F992" s="832" t="s">
        <v>1205</v>
      </c>
      <c r="G992" s="832" t="s">
        <v>1265</v>
      </c>
      <c r="H992" s="832" t="s">
        <v>583</v>
      </c>
      <c r="I992" s="832" t="s">
        <v>2481</v>
      </c>
      <c r="J992" s="832" t="s">
        <v>1299</v>
      </c>
      <c r="K992" s="832" t="s">
        <v>1362</v>
      </c>
      <c r="L992" s="835">
        <v>39.17</v>
      </c>
      <c r="M992" s="835">
        <v>78.34</v>
      </c>
      <c r="N992" s="832">
        <v>2</v>
      </c>
      <c r="O992" s="836">
        <v>1</v>
      </c>
      <c r="P992" s="835">
        <v>78.34</v>
      </c>
      <c r="Q992" s="837">
        <v>1</v>
      </c>
      <c r="R992" s="832">
        <v>2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12</v>
      </c>
      <c r="B993" s="832" t="s">
        <v>1204</v>
      </c>
      <c r="C993" s="832" t="s">
        <v>1210</v>
      </c>
      <c r="D993" s="833" t="s">
        <v>2733</v>
      </c>
      <c r="E993" s="834" t="s">
        <v>1239</v>
      </c>
      <c r="F993" s="832" t="s">
        <v>1205</v>
      </c>
      <c r="G993" s="832" t="s">
        <v>2162</v>
      </c>
      <c r="H993" s="832" t="s">
        <v>583</v>
      </c>
      <c r="I993" s="832" t="s">
        <v>2482</v>
      </c>
      <c r="J993" s="832" t="s">
        <v>671</v>
      </c>
      <c r="K993" s="832" t="s">
        <v>2483</v>
      </c>
      <c r="L993" s="835">
        <v>182.22</v>
      </c>
      <c r="M993" s="835">
        <v>182.22</v>
      </c>
      <c r="N993" s="832">
        <v>1</v>
      </c>
      <c r="O993" s="836">
        <v>0.5</v>
      </c>
      <c r="P993" s="835">
        <v>182.22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12</v>
      </c>
      <c r="B994" s="832" t="s">
        <v>1204</v>
      </c>
      <c r="C994" s="832" t="s">
        <v>1210</v>
      </c>
      <c r="D994" s="833" t="s">
        <v>2733</v>
      </c>
      <c r="E994" s="834" t="s">
        <v>1239</v>
      </c>
      <c r="F994" s="832" t="s">
        <v>1205</v>
      </c>
      <c r="G994" s="832" t="s">
        <v>1389</v>
      </c>
      <c r="H994" s="832" t="s">
        <v>583</v>
      </c>
      <c r="I994" s="832" t="s">
        <v>1390</v>
      </c>
      <c r="J994" s="832" t="s">
        <v>1391</v>
      </c>
      <c r="K994" s="832" t="s">
        <v>1392</v>
      </c>
      <c r="L994" s="835">
        <v>1435.18</v>
      </c>
      <c r="M994" s="835">
        <v>1435.18</v>
      </c>
      <c r="N994" s="832">
        <v>1</v>
      </c>
      <c r="O994" s="836">
        <v>1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12</v>
      </c>
      <c r="B995" s="832" t="s">
        <v>1204</v>
      </c>
      <c r="C995" s="832" t="s">
        <v>1210</v>
      </c>
      <c r="D995" s="833" t="s">
        <v>2733</v>
      </c>
      <c r="E995" s="834" t="s">
        <v>1239</v>
      </c>
      <c r="F995" s="832" t="s">
        <v>1205</v>
      </c>
      <c r="G995" s="832" t="s">
        <v>2484</v>
      </c>
      <c r="H995" s="832" t="s">
        <v>583</v>
      </c>
      <c r="I995" s="832" t="s">
        <v>2485</v>
      </c>
      <c r="J995" s="832" t="s">
        <v>2486</v>
      </c>
      <c r="K995" s="832" t="s">
        <v>2487</v>
      </c>
      <c r="L995" s="835">
        <v>37.68</v>
      </c>
      <c r="M995" s="835">
        <v>37.68</v>
      </c>
      <c r="N995" s="832">
        <v>1</v>
      </c>
      <c r="O995" s="836">
        <v>1</v>
      </c>
      <c r="P995" s="835">
        <v>37.68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12</v>
      </c>
      <c r="B996" s="832" t="s">
        <v>1204</v>
      </c>
      <c r="C996" s="832" t="s">
        <v>1210</v>
      </c>
      <c r="D996" s="833" t="s">
        <v>2733</v>
      </c>
      <c r="E996" s="834" t="s">
        <v>1239</v>
      </c>
      <c r="F996" s="832" t="s">
        <v>1205</v>
      </c>
      <c r="G996" s="832" t="s">
        <v>1395</v>
      </c>
      <c r="H996" s="832" t="s">
        <v>583</v>
      </c>
      <c r="I996" s="832" t="s">
        <v>1396</v>
      </c>
      <c r="J996" s="832" t="s">
        <v>1397</v>
      </c>
      <c r="K996" s="832" t="s">
        <v>1398</v>
      </c>
      <c r="L996" s="835">
        <v>45.89</v>
      </c>
      <c r="M996" s="835">
        <v>45.89</v>
      </c>
      <c r="N996" s="832">
        <v>1</v>
      </c>
      <c r="O996" s="836">
        <v>0.5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12</v>
      </c>
      <c r="B997" s="832" t="s">
        <v>1204</v>
      </c>
      <c r="C997" s="832" t="s">
        <v>1210</v>
      </c>
      <c r="D997" s="833" t="s">
        <v>2733</v>
      </c>
      <c r="E997" s="834" t="s">
        <v>1239</v>
      </c>
      <c r="F997" s="832" t="s">
        <v>1205</v>
      </c>
      <c r="G997" s="832" t="s">
        <v>1395</v>
      </c>
      <c r="H997" s="832" t="s">
        <v>583</v>
      </c>
      <c r="I997" s="832" t="s">
        <v>1715</v>
      </c>
      <c r="J997" s="832" t="s">
        <v>1397</v>
      </c>
      <c r="K997" s="832" t="s">
        <v>1716</v>
      </c>
      <c r="L997" s="835">
        <v>91.78</v>
      </c>
      <c r="M997" s="835">
        <v>91.78</v>
      </c>
      <c r="N997" s="832">
        <v>1</v>
      </c>
      <c r="O997" s="836">
        <v>0.5</v>
      </c>
      <c r="P997" s="835">
        <v>91.78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12</v>
      </c>
      <c r="B998" s="832" t="s">
        <v>1204</v>
      </c>
      <c r="C998" s="832" t="s">
        <v>1210</v>
      </c>
      <c r="D998" s="833" t="s">
        <v>2733</v>
      </c>
      <c r="E998" s="834" t="s">
        <v>1239</v>
      </c>
      <c r="F998" s="832" t="s">
        <v>1205</v>
      </c>
      <c r="G998" s="832" t="s">
        <v>1242</v>
      </c>
      <c r="H998" s="832" t="s">
        <v>583</v>
      </c>
      <c r="I998" s="832" t="s">
        <v>1243</v>
      </c>
      <c r="J998" s="832" t="s">
        <v>1244</v>
      </c>
      <c r="K998" s="832" t="s">
        <v>1245</v>
      </c>
      <c r="L998" s="835">
        <v>48.09</v>
      </c>
      <c r="M998" s="835">
        <v>48.09</v>
      </c>
      <c r="N998" s="832">
        <v>1</v>
      </c>
      <c r="O998" s="836">
        <v>1</v>
      </c>
      <c r="P998" s="835">
        <v>48.09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" customHeight="1" x14ac:dyDescent="0.3">
      <c r="A999" s="831">
        <v>12</v>
      </c>
      <c r="B999" s="832" t="s">
        <v>1204</v>
      </c>
      <c r="C999" s="832" t="s">
        <v>1210</v>
      </c>
      <c r="D999" s="833" t="s">
        <v>2733</v>
      </c>
      <c r="E999" s="834" t="s">
        <v>1239</v>
      </c>
      <c r="F999" s="832" t="s">
        <v>1205</v>
      </c>
      <c r="G999" s="832" t="s">
        <v>1242</v>
      </c>
      <c r="H999" s="832" t="s">
        <v>583</v>
      </c>
      <c r="I999" s="832" t="s">
        <v>2488</v>
      </c>
      <c r="J999" s="832" t="s">
        <v>1244</v>
      </c>
      <c r="K999" s="832" t="s">
        <v>2489</v>
      </c>
      <c r="L999" s="835">
        <v>64.36</v>
      </c>
      <c r="M999" s="835">
        <v>64.36</v>
      </c>
      <c r="N999" s="832">
        <v>1</v>
      </c>
      <c r="O999" s="836">
        <v>0.5</v>
      </c>
      <c r="P999" s="835">
        <v>64.36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12</v>
      </c>
      <c r="B1000" s="832" t="s">
        <v>1204</v>
      </c>
      <c r="C1000" s="832" t="s">
        <v>1210</v>
      </c>
      <c r="D1000" s="833" t="s">
        <v>2733</v>
      </c>
      <c r="E1000" s="834" t="s">
        <v>1239</v>
      </c>
      <c r="F1000" s="832" t="s">
        <v>1205</v>
      </c>
      <c r="G1000" s="832" t="s">
        <v>2490</v>
      </c>
      <c r="H1000" s="832" t="s">
        <v>583</v>
      </c>
      <c r="I1000" s="832" t="s">
        <v>2491</v>
      </c>
      <c r="J1000" s="832" t="s">
        <v>2492</v>
      </c>
      <c r="K1000" s="832" t="s">
        <v>2493</v>
      </c>
      <c r="L1000" s="835">
        <v>0</v>
      </c>
      <c r="M1000" s="835">
        <v>0</v>
      </c>
      <c r="N1000" s="832">
        <v>1</v>
      </c>
      <c r="O1000" s="836">
        <v>1</v>
      </c>
      <c r="P1000" s="835"/>
      <c r="Q1000" s="837"/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12</v>
      </c>
      <c r="B1001" s="832" t="s">
        <v>1204</v>
      </c>
      <c r="C1001" s="832" t="s">
        <v>1210</v>
      </c>
      <c r="D1001" s="833" t="s">
        <v>2733</v>
      </c>
      <c r="E1001" s="834" t="s">
        <v>1239</v>
      </c>
      <c r="F1001" s="832" t="s">
        <v>1205</v>
      </c>
      <c r="G1001" s="832" t="s">
        <v>2494</v>
      </c>
      <c r="H1001" s="832" t="s">
        <v>583</v>
      </c>
      <c r="I1001" s="832" t="s">
        <v>2495</v>
      </c>
      <c r="J1001" s="832" t="s">
        <v>2496</v>
      </c>
      <c r="K1001" s="832" t="s">
        <v>2497</v>
      </c>
      <c r="L1001" s="835">
        <v>0</v>
      </c>
      <c r="M1001" s="835">
        <v>0</v>
      </c>
      <c r="N1001" s="832">
        <v>1</v>
      </c>
      <c r="O1001" s="836">
        <v>0.5</v>
      </c>
      <c r="P1001" s="835">
        <v>0</v>
      </c>
      <c r="Q1001" s="837"/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12</v>
      </c>
      <c r="B1002" s="832" t="s">
        <v>1204</v>
      </c>
      <c r="C1002" s="832" t="s">
        <v>1210</v>
      </c>
      <c r="D1002" s="833" t="s">
        <v>2733</v>
      </c>
      <c r="E1002" s="834" t="s">
        <v>1239</v>
      </c>
      <c r="F1002" s="832" t="s">
        <v>1205</v>
      </c>
      <c r="G1002" s="832" t="s">
        <v>1292</v>
      </c>
      <c r="H1002" s="832" t="s">
        <v>583</v>
      </c>
      <c r="I1002" s="832" t="s">
        <v>1293</v>
      </c>
      <c r="J1002" s="832" t="s">
        <v>1294</v>
      </c>
      <c r="K1002" s="832" t="s">
        <v>1295</v>
      </c>
      <c r="L1002" s="835">
        <v>174.59</v>
      </c>
      <c r="M1002" s="835">
        <v>2269.67</v>
      </c>
      <c r="N1002" s="832">
        <v>13</v>
      </c>
      <c r="O1002" s="836">
        <v>5.5</v>
      </c>
      <c r="P1002" s="835">
        <v>1396.72</v>
      </c>
      <c r="Q1002" s="837">
        <v>0.61538461538461542</v>
      </c>
      <c r="R1002" s="832">
        <v>8</v>
      </c>
      <c r="S1002" s="837">
        <v>0.61538461538461542</v>
      </c>
      <c r="T1002" s="836">
        <v>2.5</v>
      </c>
      <c r="U1002" s="838">
        <v>0.45454545454545453</v>
      </c>
    </row>
    <row r="1003" spans="1:21" ht="14.4" customHeight="1" x14ac:dyDescent="0.3">
      <c r="A1003" s="831">
        <v>12</v>
      </c>
      <c r="B1003" s="832" t="s">
        <v>1204</v>
      </c>
      <c r="C1003" s="832" t="s">
        <v>1210</v>
      </c>
      <c r="D1003" s="833" t="s">
        <v>2733</v>
      </c>
      <c r="E1003" s="834" t="s">
        <v>1239</v>
      </c>
      <c r="F1003" s="832" t="s">
        <v>1205</v>
      </c>
      <c r="G1003" s="832" t="s">
        <v>1324</v>
      </c>
      <c r="H1003" s="832" t="s">
        <v>583</v>
      </c>
      <c r="I1003" s="832" t="s">
        <v>1325</v>
      </c>
      <c r="J1003" s="832" t="s">
        <v>1326</v>
      </c>
      <c r="K1003" s="832" t="s">
        <v>1327</v>
      </c>
      <c r="L1003" s="835">
        <v>78.33</v>
      </c>
      <c r="M1003" s="835">
        <v>391.65</v>
      </c>
      <c r="N1003" s="832">
        <v>5</v>
      </c>
      <c r="O1003" s="836">
        <v>2</v>
      </c>
      <c r="P1003" s="835">
        <v>391.65</v>
      </c>
      <c r="Q1003" s="837">
        <v>1</v>
      </c>
      <c r="R1003" s="832">
        <v>5</v>
      </c>
      <c r="S1003" s="837">
        <v>1</v>
      </c>
      <c r="T1003" s="836">
        <v>2</v>
      </c>
      <c r="U1003" s="838">
        <v>1</v>
      </c>
    </row>
    <row r="1004" spans="1:21" ht="14.4" customHeight="1" x14ac:dyDescent="0.3">
      <c r="A1004" s="831">
        <v>12</v>
      </c>
      <c r="B1004" s="832" t="s">
        <v>1204</v>
      </c>
      <c r="C1004" s="832" t="s">
        <v>1210</v>
      </c>
      <c r="D1004" s="833" t="s">
        <v>2733</v>
      </c>
      <c r="E1004" s="834" t="s">
        <v>1239</v>
      </c>
      <c r="F1004" s="832" t="s">
        <v>1205</v>
      </c>
      <c r="G1004" s="832" t="s">
        <v>1300</v>
      </c>
      <c r="H1004" s="832" t="s">
        <v>583</v>
      </c>
      <c r="I1004" s="832" t="s">
        <v>1420</v>
      </c>
      <c r="J1004" s="832" t="s">
        <v>735</v>
      </c>
      <c r="K1004" s="832" t="s">
        <v>1421</v>
      </c>
      <c r="L1004" s="835">
        <v>103.67</v>
      </c>
      <c r="M1004" s="835">
        <v>103.67</v>
      </c>
      <c r="N1004" s="832">
        <v>1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12</v>
      </c>
      <c r="B1005" s="832" t="s">
        <v>1204</v>
      </c>
      <c r="C1005" s="832" t="s">
        <v>1210</v>
      </c>
      <c r="D1005" s="833" t="s">
        <v>2733</v>
      </c>
      <c r="E1005" s="834" t="s">
        <v>1239</v>
      </c>
      <c r="F1005" s="832" t="s">
        <v>1205</v>
      </c>
      <c r="G1005" s="832" t="s">
        <v>1300</v>
      </c>
      <c r="H1005" s="832" t="s">
        <v>583</v>
      </c>
      <c r="I1005" s="832" t="s">
        <v>1301</v>
      </c>
      <c r="J1005" s="832" t="s">
        <v>735</v>
      </c>
      <c r="K1005" s="832" t="s">
        <v>1302</v>
      </c>
      <c r="L1005" s="835">
        <v>103.67</v>
      </c>
      <c r="M1005" s="835">
        <v>207.34</v>
      </c>
      <c r="N1005" s="832">
        <v>2</v>
      </c>
      <c r="O1005" s="836">
        <v>2</v>
      </c>
      <c r="P1005" s="835">
        <v>207.34</v>
      </c>
      <c r="Q1005" s="837">
        <v>1</v>
      </c>
      <c r="R1005" s="832">
        <v>2</v>
      </c>
      <c r="S1005" s="837">
        <v>1</v>
      </c>
      <c r="T1005" s="836">
        <v>2</v>
      </c>
      <c r="U1005" s="838">
        <v>1</v>
      </c>
    </row>
    <row r="1006" spans="1:21" ht="14.4" customHeight="1" x14ac:dyDescent="0.3">
      <c r="A1006" s="831">
        <v>12</v>
      </c>
      <c r="B1006" s="832" t="s">
        <v>1204</v>
      </c>
      <c r="C1006" s="832" t="s">
        <v>1210</v>
      </c>
      <c r="D1006" s="833" t="s">
        <v>2733</v>
      </c>
      <c r="E1006" s="834" t="s">
        <v>1239</v>
      </c>
      <c r="F1006" s="832" t="s">
        <v>1205</v>
      </c>
      <c r="G1006" s="832" t="s">
        <v>1744</v>
      </c>
      <c r="H1006" s="832" t="s">
        <v>583</v>
      </c>
      <c r="I1006" s="832" t="s">
        <v>1745</v>
      </c>
      <c r="J1006" s="832" t="s">
        <v>1746</v>
      </c>
      <c r="K1006" s="832" t="s">
        <v>1747</v>
      </c>
      <c r="L1006" s="835">
        <v>59.92</v>
      </c>
      <c r="M1006" s="835">
        <v>59.92</v>
      </c>
      <c r="N1006" s="832">
        <v>1</v>
      </c>
      <c r="O1006" s="836">
        <v>0.5</v>
      </c>
      <c r="P1006" s="835">
        <v>59.92</v>
      </c>
      <c r="Q1006" s="837">
        <v>1</v>
      </c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12</v>
      </c>
      <c r="B1007" s="832" t="s">
        <v>1204</v>
      </c>
      <c r="C1007" s="832" t="s">
        <v>1210</v>
      </c>
      <c r="D1007" s="833" t="s">
        <v>2733</v>
      </c>
      <c r="E1007" s="834" t="s">
        <v>1239</v>
      </c>
      <c r="F1007" s="832" t="s">
        <v>1205</v>
      </c>
      <c r="G1007" s="832" t="s">
        <v>1744</v>
      </c>
      <c r="H1007" s="832" t="s">
        <v>583</v>
      </c>
      <c r="I1007" s="832" t="s">
        <v>2205</v>
      </c>
      <c r="J1007" s="832" t="s">
        <v>2206</v>
      </c>
      <c r="K1007" s="832" t="s">
        <v>2207</v>
      </c>
      <c r="L1007" s="835">
        <v>119.84</v>
      </c>
      <c r="M1007" s="835">
        <v>239.68</v>
      </c>
      <c r="N1007" s="832">
        <v>2</v>
      </c>
      <c r="O1007" s="836">
        <v>0.5</v>
      </c>
      <c r="P1007" s="835">
        <v>239.68</v>
      </c>
      <c r="Q1007" s="837">
        <v>1</v>
      </c>
      <c r="R1007" s="832">
        <v>2</v>
      </c>
      <c r="S1007" s="837">
        <v>1</v>
      </c>
      <c r="T1007" s="836">
        <v>0.5</v>
      </c>
      <c r="U1007" s="838">
        <v>1</v>
      </c>
    </row>
    <row r="1008" spans="1:21" ht="14.4" customHeight="1" x14ac:dyDescent="0.3">
      <c r="A1008" s="831">
        <v>12</v>
      </c>
      <c r="B1008" s="832" t="s">
        <v>1204</v>
      </c>
      <c r="C1008" s="832" t="s">
        <v>1210</v>
      </c>
      <c r="D1008" s="833" t="s">
        <v>2733</v>
      </c>
      <c r="E1008" s="834" t="s">
        <v>1239</v>
      </c>
      <c r="F1008" s="832" t="s">
        <v>1205</v>
      </c>
      <c r="G1008" s="832" t="s">
        <v>1752</v>
      </c>
      <c r="H1008" s="832" t="s">
        <v>621</v>
      </c>
      <c r="I1008" s="832" t="s">
        <v>1081</v>
      </c>
      <c r="J1008" s="832" t="s">
        <v>837</v>
      </c>
      <c r="K1008" s="832" t="s">
        <v>1082</v>
      </c>
      <c r="L1008" s="835">
        <v>143.09</v>
      </c>
      <c r="M1008" s="835">
        <v>143.09</v>
      </c>
      <c r="N1008" s="832">
        <v>1</v>
      </c>
      <c r="O1008" s="836">
        <v>1</v>
      </c>
      <c r="P1008" s="835">
        <v>143.09</v>
      </c>
      <c r="Q1008" s="837">
        <v>1</v>
      </c>
      <c r="R1008" s="832">
        <v>1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12</v>
      </c>
      <c r="B1009" s="832" t="s">
        <v>1204</v>
      </c>
      <c r="C1009" s="832" t="s">
        <v>1210</v>
      </c>
      <c r="D1009" s="833" t="s">
        <v>2733</v>
      </c>
      <c r="E1009" s="834" t="s">
        <v>1239</v>
      </c>
      <c r="F1009" s="832" t="s">
        <v>1205</v>
      </c>
      <c r="G1009" s="832" t="s">
        <v>2498</v>
      </c>
      <c r="H1009" s="832" t="s">
        <v>583</v>
      </c>
      <c r="I1009" s="832" t="s">
        <v>2499</v>
      </c>
      <c r="J1009" s="832" t="s">
        <v>2500</v>
      </c>
      <c r="K1009" s="832" t="s">
        <v>2501</v>
      </c>
      <c r="L1009" s="835">
        <v>218.62</v>
      </c>
      <c r="M1009" s="835">
        <v>218.62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12</v>
      </c>
      <c r="B1010" s="832" t="s">
        <v>1204</v>
      </c>
      <c r="C1010" s="832" t="s">
        <v>1210</v>
      </c>
      <c r="D1010" s="833" t="s">
        <v>2733</v>
      </c>
      <c r="E1010" s="834" t="s">
        <v>1239</v>
      </c>
      <c r="F1010" s="832" t="s">
        <v>1205</v>
      </c>
      <c r="G1010" s="832" t="s">
        <v>1276</v>
      </c>
      <c r="H1010" s="832" t="s">
        <v>583</v>
      </c>
      <c r="I1010" s="832" t="s">
        <v>1277</v>
      </c>
      <c r="J1010" s="832" t="s">
        <v>617</v>
      </c>
      <c r="K1010" s="832" t="s">
        <v>1278</v>
      </c>
      <c r="L1010" s="835">
        <v>108.44</v>
      </c>
      <c r="M1010" s="835">
        <v>216.88</v>
      </c>
      <c r="N1010" s="832">
        <v>2</v>
      </c>
      <c r="O1010" s="836">
        <v>2</v>
      </c>
      <c r="P1010" s="835">
        <v>216.88</v>
      </c>
      <c r="Q1010" s="837">
        <v>1</v>
      </c>
      <c r="R1010" s="832">
        <v>2</v>
      </c>
      <c r="S1010" s="837">
        <v>1</v>
      </c>
      <c r="T1010" s="836">
        <v>2</v>
      </c>
      <c r="U1010" s="838">
        <v>1</v>
      </c>
    </row>
    <row r="1011" spans="1:21" ht="14.4" customHeight="1" x14ac:dyDescent="0.3">
      <c r="A1011" s="831">
        <v>12</v>
      </c>
      <c r="B1011" s="832" t="s">
        <v>1204</v>
      </c>
      <c r="C1011" s="832" t="s">
        <v>1210</v>
      </c>
      <c r="D1011" s="833" t="s">
        <v>2733</v>
      </c>
      <c r="E1011" s="834" t="s">
        <v>1239</v>
      </c>
      <c r="F1011" s="832" t="s">
        <v>1205</v>
      </c>
      <c r="G1011" s="832" t="s">
        <v>1276</v>
      </c>
      <c r="H1011" s="832" t="s">
        <v>583</v>
      </c>
      <c r="I1011" s="832" t="s">
        <v>2305</v>
      </c>
      <c r="J1011" s="832" t="s">
        <v>2306</v>
      </c>
      <c r="K1011" s="832" t="s">
        <v>2307</v>
      </c>
      <c r="L1011" s="835">
        <v>42.09</v>
      </c>
      <c r="M1011" s="835">
        <v>84.18</v>
      </c>
      <c r="N1011" s="832">
        <v>2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12</v>
      </c>
      <c r="B1012" s="832" t="s">
        <v>1204</v>
      </c>
      <c r="C1012" s="832" t="s">
        <v>1210</v>
      </c>
      <c r="D1012" s="833" t="s">
        <v>2733</v>
      </c>
      <c r="E1012" s="834" t="s">
        <v>1239</v>
      </c>
      <c r="F1012" s="832" t="s">
        <v>1205</v>
      </c>
      <c r="G1012" s="832" t="s">
        <v>2212</v>
      </c>
      <c r="H1012" s="832" t="s">
        <v>583</v>
      </c>
      <c r="I1012" s="832" t="s">
        <v>2502</v>
      </c>
      <c r="J1012" s="832" t="s">
        <v>2214</v>
      </c>
      <c r="K1012" s="832" t="s">
        <v>1816</v>
      </c>
      <c r="L1012" s="835">
        <v>21.92</v>
      </c>
      <c r="M1012" s="835">
        <v>21.92</v>
      </c>
      <c r="N1012" s="832">
        <v>1</v>
      </c>
      <c r="O1012" s="836">
        <v>0.5</v>
      </c>
      <c r="P1012" s="835">
        <v>21.92</v>
      </c>
      <c r="Q1012" s="837">
        <v>1</v>
      </c>
      <c r="R1012" s="832">
        <v>1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12</v>
      </c>
      <c r="B1013" s="832" t="s">
        <v>1204</v>
      </c>
      <c r="C1013" s="832" t="s">
        <v>1210</v>
      </c>
      <c r="D1013" s="833" t="s">
        <v>2733</v>
      </c>
      <c r="E1013" s="834" t="s">
        <v>1239</v>
      </c>
      <c r="F1013" s="832" t="s">
        <v>1205</v>
      </c>
      <c r="G1013" s="832" t="s">
        <v>1330</v>
      </c>
      <c r="H1013" s="832" t="s">
        <v>583</v>
      </c>
      <c r="I1013" s="832" t="s">
        <v>2503</v>
      </c>
      <c r="J1013" s="832" t="s">
        <v>1423</v>
      </c>
      <c r="K1013" s="832" t="s">
        <v>2504</v>
      </c>
      <c r="L1013" s="835">
        <v>116.43</v>
      </c>
      <c r="M1013" s="835">
        <v>116.43</v>
      </c>
      <c r="N1013" s="832">
        <v>1</v>
      </c>
      <c r="O1013" s="836">
        <v>1</v>
      </c>
      <c r="P1013" s="835">
        <v>116.43</v>
      </c>
      <c r="Q1013" s="837">
        <v>1</v>
      </c>
      <c r="R1013" s="832">
        <v>1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12</v>
      </c>
      <c r="B1014" s="832" t="s">
        <v>1204</v>
      </c>
      <c r="C1014" s="832" t="s">
        <v>1210</v>
      </c>
      <c r="D1014" s="833" t="s">
        <v>2733</v>
      </c>
      <c r="E1014" s="834" t="s">
        <v>1239</v>
      </c>
      <c r="F1014" s="832" t="s">
        <v>1205</v>
      </c>
      <c r="G1014" s="832" t="s">
        <v>1330</v>
      </c>
      <c r="H1014" s="832" t="s">
        <v>583</v>
      </c>
      <c r="I1014" s="832" t="s">
        <v>1886</v>
      </c>
      <c r="J1014" s="832" t="s">
        <v>1429</v>
      </c>
      <c r="K1014" s="832" t="s">
        <v>1618</v>
      </c>
      <c r="L1014" s="835">
        <v>89.88</v>
      </c>
      <c r="M1014" s="835">
        <v>269.64</v>
      </c>
      <c r="N1014" s="832">
        <v>3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12</v>
      </c>
      <c r="B1015" s="832" t="s">
        <v>1204</v>
      </c>
      <c r="C1015" s="832" t="s">
        <v>1210</v>
      </c>
      <c r="D1015" s="833" t="s">
        <v>2733</v>
      </c>
      <c r="E1015" s="834" t="s">
        <v>1239</v>
      </c>
      <c r="F1015" s="832" t="s">
        <v>1205</v>
      </c>
      <c r="G1015" s="832" t="s">
        <v>1433</v>
      </c>
      <c r="H1015" s="832" t="s">
        <v>583</v>
      </c>
      <c r="I1015" s="832" t="s">
        <v>2505</v>
      </c>
      <c r="J1015" s="832" t="s">
        <v>2506</v>
      </c>
      <c r="K1015" s="832" t="s">
        <v>1436</v>
      </c>
      <c r="L1015" s="835">
        <v>0</v>
      </c>
      <c r="M1015" s="835">
        <v>0</v>
      </c>
      <c r="N1015" s="832">
        <v>3</v>
      </c>
      <c r="O1015" s="836">
        <v>2</v>
      </c>
      <c r="P1015" s="835"/>
      <c r="Q1015" s="837"/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12</v>
      </c>
      <c r="B1016" s="832" t="s">
        <v>1204</v>
      </c>
      <c r="C1016" s="832" t="s">
        <v>1210</v>
      </c>
      <c r="D1016" s="833" t="s">
        <v>2733</v>
      </c>
      <c r="E1016" s="834" t="s">
        <v>1239</v>
      </c>
      <c r="F1016" s="832" t="s">
        <v>1205</v>
      </c>
      <c r="G1016" s="832" t="s">
        <v>1338</v>
      </c>
      <c r="H1016" s="832" t="s">
        <v>621</v>
      </c>
      <c r="I1016" s="832" t="s">
        <v>1162</v>
      </c>
      <c r="J1016" s="832" t="s">
        <v>823</v>
      </c>
      <c r="K1016" s="832" t="s">
        <v>825</v>
      </c>
      <c r="L1016" s="835">
        <v>0</v>
      </c>
      <c r="M1016" s="835">
        <v>0</v>
      </c>
      <c r="N1016" s="832">
        <v>1</v>
      </c>
      <c r="O1016" s="836">
        <v>1</v>
      </c>
      <c r="P1016" s="835">
        <v>0</v>
      </c>
      <c r="Q1016" s="837"/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12</v>
      </c>
      <c r="B1017" s="832" t="s">
        <v>1204</v>
      </c>
      <c r="C1017" s="832" t="s">
        <v>1210</v>
      </c>
      <c r="D1017" s="833" t="s">
        <v>2733</v>
      </c>
      <c r="E1017" s="834" t="s">
        <v>1239</v>
      </c>
      <c r="F1017" s="832" t="s">
        <v>1205</v>
      </c>
      <c r="G1017" s="832" t="s">
        <v>1446</v>
      </c>
      <c r="H1017" s="832" t="s">
        <v>583</v>
      </c>
      <c r="I1017" s="832" t="s">
        <v>1447</v>
      </c>
      <c r="J1017" s="832" t="s">
        <v>1448</v>
      </c>
      <c r="K1017" s="832" t="s">
        <v>1449</v>
      </c>
      <c r="L1017" s="835">
        <v>1543.27</v>
      </c>
      <c r="M1017" s="835">
        <v>3086.54</v>
      </c>
      <c r="N1017" s="832">
        <v>2</v>
      </c>
      <c r="O1017" s="836">
        <v>2</v>
      </c>
      <c r="P1017" s="835">
        <v>1543.27</v>
      </c>
      <c r="Q1017" s="837">
        <v>0.5</v>
      </c>
      <c r="R1017" s="832">
        <v>1</v>
      </c>
      <c r="S1017" s="837">
        <v>0.5</v>
      </c>
      <c r="T1017" s="836">
        <v>1</v>
      </c>
      <c r="U1017" s="838">
        <v>0.5</v>
      </c>
    </row>
    <row r="1018" spans="1:21" ht="14.4" customHeight="1" x14ac:dyDescent="0.3">
      <c r="A1018" s="831">
        <v>12</v>
      </c>
      <c r="B1018" s="832" t="s">
        <v>1204</v>
      </c>
      <c r="C1018" s="832" t="s">
        <v>1210</v>
      </c>
      <c r="D1018" s="833" t="s">
        <v>2733</v>
      </c>
      <c r="E1018" s="834" t="s">
        <v>1239</v>
      </c>
      <c r="F1018" s="832" t="s">
        <v>1205</v>
      </c>
      <c r="G1018" s="832" t="s">
        <v>1446</v>
      </c>
      <c r="H1018" s="832" t="s">
        <v>583</v>
      </c>
      <c r="I1018" s="832" t="s">
        <v>2467</v>
      </c>
      <c r="J1018" s="832" t="s">
        <v>1623</v>
      </c>
      <c r="K1018" s="832" t="s">
        <v>1451</v>
      </c>
      <c r="L1018" s="835">
        <v>3086.53</v>
      </c>
      <c r="M1018" s="835">
        <v>3086.53</v>
      </c>
      <c r="N1018" s="832">
        <v>1</v>
      </c>
      <c r="O1018" s="836">
        <v>1</v>
      </c>
      <c r="P1018" s="835">
        <v>3086.53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12</v>
      </c>
      <c r="B1019" s="832" t="s">
        <v>1204</v>
      </c>
      <c r="C1019" s="832" t="s">
        <v>1210</v>
      </c>
      <c r="D1019" s="833" t="s">
        <v>2733</v>
      </c>
      <c r="E1019" s="834" t="s">
        <v>1239</v>
      </c>
      <c r="F1019" s="832" t="s">
        <v>1205</v>
      </c>
      <c r="G1019" s="832" t="s">
        <v>1255</v>
      </c>
      <c r="H1019" s="832" t="s">
        <v>583</v>
      </c>
      <c r="I1019" s="832" t="s">
        <v>1303</v>
      </c>
      <c r="J1019" s="832" t="s">
        <v>947</v>
      </c>
      <c r="K1019" s="832" t="s">
        <v>1258</v>
      </c>
      <c r="L1019" s="835">
        <v>42.54</v>
      </c>
      <c r="M1019" s="835">
        <v>127.62</v>
      </c>
      <c r="N1019" s="832">
        <v>3</v>
      </c>
      <c r="O1019" s="836">
        <v>1.5</v>
      </c>
      <c r="P1019" s="835">
        <v>42.54</v>
      </c>
      <c r="Q1019" s="837">
        <v>0.33333333333333331</v>
      </c>
      <c r="R1019" s="832">
        <v>1</v>
      </c>
      <c r="S1019" s="837">
        <v>0.33333333333333331</v>
      </c>
      <c r="T1019" s="836">
        <v>0.5</v>
      </c>
      <c r="U1019" s="838">
        <v>0.33333333333333331</v>
      </c>
    </row>
    <row r="1020" spans="1:21" ht="14.4" customHeight="1" x14ac:dyDescent="0.3">
      <c r="A1020" s="831">
        <v>12</v>
      </c>
      <c r="B1020" s="832" t="s">
        <v>1204</v>
      </c>
      <c r="C1020" s="832" t="s">
        <v>1210</v>
      </c>
      <c r="D1020" s="833" t="s">
        <v>2733</v>
      </c>
      <c r="E1020" s="834" t="s">
        <v>1239</v>
      </c>
      <c r="F1020" s="832" t="s">
        <v>1205</v>
      </c>
      <c r="G1020" s="832" t="s">
        <v>1255</v>
      </c>
      <c r="H1020" s="832" t="s">
        <v>583</v>
      </c>
      <c r="I1020" s="832" t="s">
        <v>1296</v>
      </c>
      <c r="J1020" s="832" t="s">
        <v>1257</v>
      </c>
      <c r="K1020" s="832" t="s">
        <v>1297</v>
      </c>
      <c r="L1020" s="835">
        <v>59.56</v>
      </c>
      <c r="M1020" s="835">
        <v>119.12</v>
      </c>
      <c r="N1020" s="832">
        <v>2</v>
      </c>
      <c r="O1020" s="836">
        <v>1.5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12</v>
      </c>
      <c r="B1021" s="832" t="s">
        <v>1204</v>
      </c>
      <c r="C1021" s="832" t="s">
        <v>1210</v>
      </c>
      <c r="D1021" s="833" t="s">
        <v>2733</v>
      </c>
      <c r="E1021" s="834" t="s">
        <v>1239</v>
      </c>
      <c r="F1021" s="832" t="s">
        <v>1205</v>
      </c>
      <c r="G1021" s="832" t="s">
        <v>1452</v>
      </c>
      <c r="H1021" s="832" t="s">
        <v>621</v>
      </c>
      <c r="I1021" s="832" t="s">
        <v>1093</v>
      </c>
      <c r="J1021" s="832" t="s">
        <v>707</v>
      </c>
      <c r="K1021" s="832" t="s">
        <v>1094</v>
      </c>
      <c r="L1021" s="835">
        <v>300.31</v>
      </c>
      <c r="M1021" s="835">
        <v>3603.7200000000003</v>
      </c>
      <c r="N1021" s="832">
        <v>12</v>
      </c>
      <c r="O1021" s="836">
        <v>11</v>
      </c>
      <c r="P1021" s="835">
        <v>2402.48</v>
      </c>
      <c r="Q1021" s="837">
        <v>0.66666666666666663</v>
      </c>
      <c r="R1021" s="832">
        <v>8</v>
      </c>
      <c r="S1021" s="837">
        <v>0.66666666666666663</v>
      </c>
      <c r="T1021" s="836">
        <v>7</v>
      </c>
      <c r="U1021" s="838">
        <v>0.63636363636363635</v>
      </c>
    </row>
    <row r="1022" spans="1:21" ht="14.4" customHeight="1" x14ac:dyDescent="0.3">
      <c r="A1022" s="831">
        <v>12</v>
      </c>
      <c r="B1022" s="832" t="s">
        <v>1204</v>
      </c>
      <c r="C1022" s="832" t="s">
        <v>1210</v>
      </c>
      <c r="D1022" s="833" t="s">
        <v>2733</v>
      </c>
      <c r="E1022" s="834" t="s">
        <v>1239</v>
      </c>
      <c r="F1022" s="832" t="s">
        <v>1205</v>
      </c>
      <c r="G1022" s="832" t="s">
        <v>1632</v>
      </c>
      <c r="H1022" s="832" t="s">
        <v>583</v>
      </c>
      <c r="I1022" s="832" t="s">
        <v>1633</v>
      </c>
      <c r="J1022" s="832" t="s">
        <v>1634</v>
      </c>
      <c r="K1022" s="832" t="s">
        <v>1635</v>
      </c>
      <c r="L1022" s="835">
        <v>1514.87</v>
      </c>
      <c r="M1022" s="835">
        <v>6059.48</v>
      </c>
      <c r="N1022" s="832">
        <v>4</v>
      </c>
      <c r="O1022" s="836">
        <v>3</v>
      </c>
      <c r="P1022" s="835">
        <v>3029.74</v>
      </c>
      <c r="Q1022" s="837">
        <v>0.5</v>
      </c>
      <c r="R1022" s="832">
        <v>2</v>
      </c>
      <c r="S1022" s="837">
        <v>0.5</v>
      </c>
      <c r="T1022" s="836">
        <v>1.5</v>
      </c>
      <c r="U1022" s="838">
        <v>0.5</v>
      </c>
    </row>
    <row r="1023" spans="1:21" ht="14.4" customHeight="1" x14ac:dyDescent="0.3">
      <c r="A1023" s="831">
        <v>12</v>
      </c>
      <c r="B1023" s="832" t="s">
        <v>1204</v>
      </c>
      <c r="C1023" s="832" t="s">
        <v>1210</v>
      </c>
      <c r="D1023" s="833" t="s">
        <v>2733</v>
      </c>
      <c r="E1023" s="834" t="s">
        <v>1239</v>
      </c>
      <c r="F1023" s="832" t="s">
        <v>1205</v>
      </c>
      <c r="G1023" s="832" t="s">
        <v>2329</v>
      </c>
      <c r="H1023" s="832" t="s">
        <v>583</v>
      </c>
      <c r="I1023" s="832" t="s">
        <v>2330</v>
      </c>
      <c r="J1023" s="832" t="s">
        <v>2331</v>
      </c>
      <c r="K1023" s="832" t="s">
        <v>1747</v>
      </c>
      <c r="L1023" s="835">
        <v>100.1</v>
      </c>
      <c r="M1023" s="835">
        <v>500.49999999999994</v>
      </c>
      <c r="N1023" s="832">
        <v>5</v>
      </c>
      <c r="O1023" s="836">
        <v>2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12</v>
      </c>
      <c r="B1024" s="832" t="s">
        <v>1204</v>
      </c>
      <c r="C1024" s="832" t="s">
        <v>1210</v>
      </c>
      <c r="D1024" s="833" t="s">
        <v>2733</v>
      </c>
      <c r="E1024" s="834" t="s">
        <v>1239</v>
      </c>
      <c r="F1024" s="832" t="s">
        <v>1205</v>
      </c>
      <c r="G1024" s="832" t="s">
        <v>1762</v>
      </c>
      <c r="H1024" s="832" t="s">
        <v>583</v>
      </c>
      <c r="I1024" s="832" t="s">
        <v>1763</v>
      </c>
      <c r="J1024" s="832" t="s">
        <v>1764</v>
      </c>
      <c r="K1024" s="832" t="s">
        <v>1765</v>
      </c>
      <c r="L1024" s="835">
        <v>25.12</v>
      </c>
      <c r="M1024" s="835">
        <v>25.12</v>
      </c>
      <c r="N1024" s="832">
        <v>1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12</v>
      </c>
      <c r="B1025" s="832" t="s">
        <v>1204</v>
      </c>
      <c r="C1025" s="832" t="s">
        <v>1210</v>
      </c>
      <c r="D1025" s="833" t="s">
        <v>2733</v>
      </c>
      <c r="E1025" s="834" t="s">
        <v>1239</v>
      </c>
      <c r="F1025" s="832" t="s">
        <v>1205</v>
      </c>
      <c r="G1025" s="832" t="s">
        <v>2229</v>
      </c>
      <c r="H1025" s="832" t="s">
        <v>583</v>
      </c>
      <c r="I1025" s="832" t="s">
        <v>2230</v>
      </c>
      <c r="J1025" s="832" t="s">
        <v>2231</v>
      </c>
      <c r="K1025" s="832" t="s">
        <v>1909</v>
      </c>
      <c r="L1025" s="835">
        <v>88.97</v>
      </c>
      <c r="M1025" s="835">
        <v>266.90999999999997</v>
      </c>
      <c r="N1025" s="832">
        <v>3</v>
      </c>
      <c r="O1025" s="836">
        <v>3</v>
      </c>
      <c r="P1025" s="835">
        <v>177.94</v>
      </c>
      <c r="Q1025" s="837">
        <v>0.66666666666666674</v>
      </c>
      <c r="R1025" s="832">
        <v>2</v>
      </c>
      <c r="S1025" s="837">
        <v>0.66666666666666663</v>
      </c>
      <c r="T1025" s="836">
        <v>2</v>
      </c>
      <c r="U1025" s="838">
        <v>0.66666666666666663</v>
      </c>
    </row>
    <row r="1026" spans="1:21" ht="14.4" customHeight="1" x14ac:dyDescent="0.3">
      <c r="A1026" s="831">
        <v>12</v>
      </c>
      <c r="B1026" s="832" t="s">
        <v>1204</v>
      </c>
      <c r="C1026" s="832" t="s">
        <v>1210</v>
      </c>
      <c r="D1026" s="833" t="s">
        <v>2733</v>
      </c>
      <c r="E1026" s="834" t="s">
        <v>1239</v>
      </c>
      <c r="F1026" s="832" t="s">
        <v>1205</v>
      </c>
      <c r="G1026" s="832" t="s">
        <v>2229</v>
      </c>
      <c r="H1026" s="832" t="s">
        <v>583</v>
      </c>
      <c r="I1026" s="832" t="s">
        <v>2507</v>
      </c>
      <c r="J1026" s="832" t="s">
        <v>2231</v>
      </c>
      <c r="K1026" s="832" t="s">
        <v>1702</v>
      </c>
      <c r="L1026" s="835">
        <v>44.49</v>
      </c>
      <c r="M1026" s="835">
        <v>88.98</v>
      </c>
      <c r="N1026" s="832">
        <v>2</v>
      </c>
      <c r="O1026" s="836">
        <v>1</v>
      </c>
      <c r="P1026" s="835">
        <v>88.98</v>
      </c>
      <c r="Q1026" s="837">
        <v>1</v>
      </c>
      <c r="R1026" s="832">
        <v>2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12</v>
      </c>
      <c r="B1027" s="832" t="s">
        <v>1204</v>
      </c>
      <c r="C1027" s="832" t="s">
        <v>1210</v>
      </c>
      <c r="D1027" s="833" t="s">
        <v>2733</v>
      </c>
      <c r="E1027" s="834" t="s">
        <v>1239</v>
      </c>
      <c r="F1027" s="832" t="s">
        <v>1205</v>
      </c>
      <c r="G1027" s="832" t="s">
        <v>2508</v>
      </c>
      <c r="H1027" s="832" t="s">
        <v>621</v>
      </c>
      <c r="I1027" s="832" t="s">
        <v>2509</v>
      </c>
      <c r="J1027" s="832" t="s">
        <v>2510</v>
      </c>
      <c r="K1027" s="832" t="s">
        <v>2511</v>
      </c>
      <c r="L1027" s="835">
        <v>184.74</v>
      </c>
      <c r="M1027" s="835">
        <v>184.74</v>
      </c>
      <c r="N1027" s="832">
        <v>1</v>
      </c>
      <c r="O1027" s="836">
        <v>1</v>
      </c>
      <c r="P1027" s="835">
        <v>184.74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" customHeight="1" x14ac:dyDescent="0.3">
      <c r="A1028" s="831">
        <v>12</v>
      </c>
      <c r="B1028" s="832" t="s">
        <v>1204</v>
      </c>
      <c r="C1028" s="832" t="s">
        <v>1210</v>
      </c>
      <c r="D1028" s="833" t="s">
        <v>2733</v>
      </c>
      <c r="E1028" s="834" t="s">
        <v>1239</v>
      </c>
      <c r="F1028" s="832" t="s">
        <v>1205</v>
      </c>
      <c r="G1028" s="832" t="s">
        <v>1469</v>
      </c>
      <c r="H1028" s="832" t="s">
        <v>583</v>
      </c>
      <c r="I1028" s="832" t="s">
        <v>1470</v>
      </c>
      <c r="J1028" s="832" t="s">
        <v>1471</v>
      </c>
      <c r="K1028" s="832" t="s">
        <v>1472</v>
      </c>
      <c r="L1028" s="835">
        <v>1546.98</v>
      </c>
      <c r="M1028" s="835">
        <v>1546.98</v>
      </c>
      <c r="N1028" s="832">
        <v>1</v>
      </c>
      <c r="O1028" s="836">
        <v>1</v>
      </c>
      <c r="P1028" s="835">
        <v>1546.98</v>
      </c>
      <c r="Q1028" s="837">
        <v>1</v>
      </c>
      <c r="R1028" s="832">
        <v>1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12</v>
      </c>
      <c r="B1029" s="832" t="s">
        <v>1204</v>
      </c>
      <c r="C1029" s="832" t="s">
        <v>1210</v>
      </c>
      <c r="D1029" s="833" t="s">
        <v>2733</v>
      </c>
      <c r="E1029" s="834" t="s">
        <v>1239</v>
      </c>
      <c r="F1029" s="832" t="s">
        <v>1205</v>
      </c>
      <c r="G1029" s="832" t="s">
        <v>2512</v>
      </c>
      <c r="H1029" s="832" t="s">
        <v>583</v>
      </c>
      <c r="I1029" s="832" t="s">
        <v>2513</v>
      </c>
      <c r="J1029" s="832" t="s">
        <v>2514</v>
      </c>
      <c r="K1029" s="832" t="s">
        <v>2515</v>
      </c>
      <c r="L1029" s="835">
        <v>0</v>
      </c>
      <c r="M1029" s="835">
        <v>0</v>
      </c>
      <c r="N1029" s="832">
        <v>1</v>
      </c>
      <c r="O1029" s="836">
        <v>0.5</v>
      </c>
      <c r="P1029" s="835">
        <v>0</v>
      </c>
      <c r="Q1029" s="837"/>
      <c r="R1029" s="832">
        <v>1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12</v>
      </c>
      <c r="B1030" s="832" t="s">
        <v>1204</v>
      </c>
      <c r="C1030" s="832" t="s">
        <v>1210</v>
      </c>
      <c r="D1030" s="833" t="s">
        <v>2733</v>
      </c>
      <c r="E1030" s="834" t="s">
        <v>1239</v>
      </c>
      <c r="F1030" s="832" t="s">
        <v>1205</v>
      </c>
      <c r="G1030" s="832" t="s">
        <v>1254</v>
      </c>
      <c r="H1030" s="832" t="s">
        <v>583</v>
      </c>
      <c r="I1030" s="832" t="s">
        <v>1264</v>
      </c>
      <c r="J1030" s="832" t="s">
        <v>903</v>
      </c>
      <c r="K1030" s="832" t="s">
        <v>1111</v>
      </c>
      <c r="L1030" s="835">
        <v>154.36000000000001</v>
      </c>
      <c r="M1030" s="835">
        <v>154.36000000000001</v>
      </c>
      <c r="N1030" s="832">
        <v>1</v>
      </c>
      <c r="O1030" s="836">
        <v>1</v>
      </c>
      <c r="P1030" s="835">
        <v>154.36000000000001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" customHeight="1" x14ac:dyDescent="0.3">
      <c r="A1031" s="831">
        <v>12</v>
      </c>
      <c r="B1031" s="832" t="s">
        <v>1204</v>
      </c>
      <c r="C1031" s="832" t="s">
        <v>1210</v>
      </c>
      <c r="D1031" s="833" t="s">
        <v>2733</v>
      </c>
      <c r="E1031" s="834" t="s">
        <v>1239</v>
      </c>
      <c r="F1031" s="832" t="s">
        <v>1206</v>
      </c>
      <c r="G1031" s="832" t="s">
        <v>1661</v>
      </c>
      <c r="H1031" s="832" t="s">
        <v>583</v>
      </c>
      <c r="I1031" s="832" t="s">
        <v>1776</v>
      </c>
      <c r="J1031" s="832" t="s">
        <v>1663</v>
      </c>
      <c r="K1031" s="832"/>
      <c r="L1031" s="835">
        <v>0</v>
      </c>
      <c r="M1031" s="835">
        <v>0</v>
      </c>
      <c r="N1031" s="832">
        <v>2</v>
      </c>
      <c r="O1031" s="836">
        <v>2</v>
      </c>
      <c r="P1031" s="835">
        <v>0</v>
      </c>
      <c r="Q1031" s="837"/>
      <c r="R1031" s="832">
        <v>1</v>
      </c>
      <c r="S1031" s="837">
        <v>0.5</v>
      </c>
      <c r="T1031" s="836">
        <v>1</v>
      </c>
      <c r="U1031" s="838">
        <v>0.5</v>
      </c>
    </row>
    <row r="1032" spans="1:21" ht="14.4" customHeight="1" x14ac:dyDescent="0.3">
      <c r="A1032" s="831">
        <v>12</v>
      </c>
      <c r="B1032" s="832" t="s">
        <v>1204</v>
      </c>
      <c r="C1032" s="832" t="s">
        <v>1210</v>
      </c>
      <c r="D1032" s="833" t="s">
        <v>2733</v>
      </c>
      <c r="E1032" s="834" t="s">
        <v>1239</v>
      </c>
      <c r="F1032" s="832" t="s">
        <v>1206</v>
      </c>
      <c r="G1032" s="832" t="s">
        <v>1661</v>
      </c>
      <c r="H1032" s="832" t="s">
        <v>583</v>
      </c>
      <c r="I1032" s="832" t="s">
        <v>2516</v>
      </c>
      <c r="J1032" s="832" t="s">
        <v>1663</v>
      </c>
      <c r="K1032" s="832"/>
      <c r="L1032" s="835">
        <v>0</v>
      </c>
      <c r="M1032" s="835">
        <v>0</v>
      </c>
      <c r="N1032" s="832">
        <v>3</v>
      </c>
      <c r="O1032" s="836">
        <v>3</v>
      </c>
      <c r="P1032" s="835">
        <v>0</v>
      </c>
      <c r="Q1032" s="837"/>
      <c r="R1032" s="832">
        <v>3</v>
      </c>
      <c r="S1032" s="837">
        <v>1</v>
      </c>
      <c r="T1032" s="836">
        <v>3</v>
      </c>
      <c r="U1032" s="838">
        <v>1</v>
      </c>
    </row>
    <row r="1033" spans="1:21" ht="14.4" customHeight="1" x14ac:dyDescent="0.3">
      <c r="A1033" s="831">
        <v>12</v>
      </c>
      <c r="B1033" s="832" t="s">
        <v>1204</v>
      </c>
      <c r="C1033" s="832" t="s">
        <v>1210</v>
      </c>
      <c r="D1033" s="833" t="s">
        <v>2733</v>
      </c>
      <c r="E1033" s="834" t="s">
        <v>1239</v>
      </c>
      <c r="F1033" s="832" t="s">
        <v>1207</v>
      </c>
      <c r="G1033" s="832" t="s">
        <v>1250</v>
      </c>
      <c r="H1033" s="832" t="s">
        <v>583</v>
      </c>
      <c r="I1033" s="832" t="s">
        <v>1251</v>
      </c>
      <c r="J1033" s="832" t="s">
        <v>1252</v>
      </c>
      <c r="K1033" s="832" t="s">
        <v>1253</v>
      </c>
      <c r="L1033" s="835">
        <v>190</v>
      </c>
      <c r="M1033" s="835">
        <v>950</v>
      </c>
      <c r="N1033" s="832">
        <v>5</v>
      </c>
      <c r="O1033" s="836">
        <v>1</v>
      </c>
      <c r="P1033" s="835">
        <v>950</v>
      </c>
      <c r="Q1033" s="837">
        <v>1</v>
      </c>
      <c r="R1033" s="832">
        <v>5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12</v>
      </c>
      <c r="B1034" s="832" t="s">
        <v>1204</v>
      </c>
      <c r="C1034" s="832" t="s">
        <v>1210</v>
      </c>
      <c r="D1034" s="833" t="s">
        <v>2733</v>
      </c>
      <c r="E1034" s="834" t="s">
        <v>1239</v>
      </c>
      <c r="F1034" s="832" t="s">
        <v>1207</v>
      </c>
      <c r="G1034" s="832" t="s">
        <v>1250</v>
      </c>
      <c r="H1034" s="832" t="s">
        <v>583</v>
      </c>
      <c r="I1034" s="832" t="s">
        <v>2334</v>
      </c>
      <c r="J1034" s="832" t="s">
        <v>1665</v>
      </c>
      <c r="K1034" s="832" t="s">
        <v>1666</v>
      </c>
      <c r="L1034" s="835">
        <v>315.55</v>
      </c>
      <c r="M1034" s="835">
        <v>1262.2</v>
      </c>
      <c r="N1034" s="832">
        <v>4</v>
      </c>
      <c r="O1034" s="836">
        <v>1</v>
      </c>
      <c r="P1034" s="835">
        <v>1262.2</v>
      </c>
      <c r="Q1034" s="837">
        <v>1</v>
      </c>
      <c r="R1034" s="832">
        <v>4</v>
      </c>
      <c r="S1034" s="837">
        <v>1</v>
      </c>
      <c r="T1034" s="836">
        <v>1</v>
      </c>
      <c r="U1034" s="838">
        <v>1</v>
      </c>
    </row>
    <row r="1035" spans="1:21" ht="14.4" customHeight="1" x14ac:dyDescent="0.3">
      <c r="A1035" s="831">
        <v>12</v>
      </c>
      <c r="B1035" s="832" t="s">
        <v>1204</v>
      </c>
      <c r="C1035" s="832" t="s">
        <v>1210</v>
      </c>
      <c r="D1035" s="833" t="s">
        <v>2733</v>
      </c>
      <c r="E1035" s="834" t="s">
        <v>1239</v>
      </c>
      <c r="F1035" s="832" t="s">
        <v>1207</v>
      </c>
      <c r="G1035" s="832" t="s">
        <v>1250</v>
      </c>
      <c r="H1035" s="832" t="s">
        <v>583</v>
      </c>
      <c r="I1035" s="832" t="s">
        <v>1532</v>
      </c>
      <c r="J1035" s="832" t="s">
        <v>1533</v>
      </c>
      <c r="K1035" s="832" t="s">
        <v>1534</v>
      </c>
      <c r="L1035" s="835">
        <v>90</v>
      </c>
      <c r="M1035" s="835">
        <v>540</v>
      </c>
      <c r="N1035" s="832">
        <v>6</v>
      </c>
      <c r="O1035" s="836">
        <v>1</v>
      </c>
      <c r="P1035" s="835">
        <v>540</v>
      </c>
      <c r="Q1035" s="837">
        <v>1</v>
      </c>
      <c r="R1035" s="832">
        <v>6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12</v>
      </c>
      <c r="B1036" s="832" t="s">
        <v>1204</v>
      </c>
      <c r="C1036" s="832" t="s">
        <v>1210</v>
      </c>
      <c r="D1036" s="833" t="s">
        <v>2733</v>
      </c>
      <c r="E1036" s="834" t="s">
        <v>1239</v>
      </c>
      <c r="F1036" s="832" t="s">
        <v>1207</v>
      </c>
      <c r="G1036" s="832" t="s">
        <v>1250</v>
      </c>
      <c r="H1036" s="832" t="s">
        <v>583</v>
      </c>
      <c r="I1036" s="832" t="s">
        <v>2517</v>
      </c>
      <c r="J1036" s="832" t="s">
        <v>2518</v>
      </c>
      <c r="K1036" s="832" t="s">
        <v>2519</v>
      </c>
      <c r="L1036" s="835">
        <v>225.4</v>
      </c>
      <c r="M1036" s="835">
        <v>2254</v>
      </c>
      <c r="N1036" s="832">
        <v>10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12</v>
      </c>
      <c r="B1037" s="832" t="s">
        <v>1204</v>
      </c>
      <c r="C1037" s="832" t="s">
        <v>1210</v>
      </c>
      <c r="D1037" s="833" t="s">
        <v>2733</v>
      </c>
      <c r="E1037" s="834" t="s">
        <v>1239</v>
      </c>
      <c r="F1037" s="832" t="s">
        <v>1207</v>
      </c>
      <c r="G1037" s="832" t="s">
        <v>1547</v>
      </c>
      <c r="H1037" s="832" t="s">
        <v>583</v>
      </c>
      <c r="I1037" s="832" t="s">
        <v>1667</v>
      </c>
      <c r="J1037" s="832" t="s">
        <v>1552</v>
      </c>
      <c r="K1037" s="832" t="s">
        <v>1668</v>
      </c>
      <c r="L1037" s="835">
        <v>1500</v>
      </c>
      <c r="M1037" s="835">
        <v>22500</v>
      </c>
      <c r="N1037" s="832">
        <v>15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12</v>
      </c>
      <c r="B1038" s="832" t="s">
        <v>1204</v>
      </c>
      <c r="C1038" s="832" t="s">
        <v>1210</v>
      </c>
      <c r="D1038" s="833" t="s">
        <v>2733</v>
      </c>
      <c r="E1038" s="834" t="s">
        <v>1240</v>
      </c>
      <c r="F1038" s="832" t="s">
        <v>1205</v>
      </c>
      <c r="G1038" s="832" t="s">
        <v>1683</v>
      </c>
      <c r="H1038" s="832" t="s">
        <v>621</v>
      </c>
      <c r="I1038" s="832" t="s">
        <v>2520</v>
      </c>
      <c r="J1038" s="832" t="s">
        <v>2521</v>
      </c>
      <c r="K1038" s="832" t="s">
        <v>2522</v>
      </c>
      <c r="L1038" s="835">
        <v>278.63</v>
      </c>
      <c r="M1038" s="835">
        <v>835.89</v>
      </c>
      <c r="N1038" s="832">
        <v>3</v>
      </c>
      <c r="O1038" s="836">
        <v>0.5</v>
      </c>
      <c r="P1038" s="835">
        <v>835.89</v>
      </c>
      <c r="Q1038" s="837">
        <v>1</v>
      </c>
      <c r="R1038" s="832">
        <v>3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12</v>
      </c>
      <c r="B1039" s="832" t="s">
        <v>1204</v>
      </c>
      <c r="C1039" s="832" t="s">
        <v>1210</v>
      </c>
      <c r="D1039" s="833" t="s">
        <v>2733</v>
      </c>
      <c r="E1039" s="834" t="s">
        <v>1240</v>
      </c>
      <c r="F1039" s="832" t="s">
        <v>1205</v>
      </c>
      <c r="G1039" s="832" t="s">
        <v>2523</v>
      </c>
      <c r="H1039" s="832" t="s">
        <v>621</v>
      </c>
      <c r="I1039" s="832" t="s">
        <v>2524</v>
      </c>
      <c r="J1039" s="832" t="s">
        <v>2525</v>
      </c>
      <c r="K1039" s="832" t="s">
        <v>2526</v>
      </c>
      <c r="L1039" s="835">
        <v>77.790000000000006</v>
      </c>
      <c r="M1039" s="835">
        <v>77.790000000000006</v>
      </c>
      <c r="N1039" s="832">
        <v>1</v>
      </c>
      <c r="O1039" s="836">
        <v>0.5</v>
      </c>
      <c r="P1039" s="835">
        <v>77.790000000000006</v>
      </c>
      <c r="Q1039" s="837">
        <v>1</v>
      </c>
      <c r="R1039" s="832">
        <v>1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12</v>
      </c>
      <c r="B1040" s="832" t="s">
        <v>1204</v>
      </c>
      <c r="C1040" s="832" t="s">
        <v>1210</v>
      </c>
      <c r="D1040" s="833" t="s">
        <v>2733</v>
      </c>
      <c r="E1040" s="834" t="s">
        <v>1241</v>
      </c>
      <c r="F1040" s="832" t="s">
        <v>1205</v>
      </c>
      <c r="G1040" s="832" t="s">
        <v>2267</v>
      </c>
      <c r="H1040" s="832" t="s">
        <v>583</v>
      </c>
      <c r="I1040" s="832" t="s">
        <v>2527</v>
      </c>
      <c r="J1040" s="832" t="s">
        <v>2528</v>
      </c>
      <c r="K1040" s="832" t="s">
        <v>2529</v>
      </c>
      <c r="L1040" s="835">
        <v>462.73</v>
      </c>
      <c r="M1040" s="835">
        <v>2313.65</v>
      </c>
      <c r="N1040" s="832">
        <v>5</v>
      </c>
      <c r="O1040" s="836">
        <v>1.5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12</v>
      </c>
      <c r="B1041" s="832" t="s">
        <v>1204</v>
      </c>
      <c r="C1041" s="832" t="s">
        <v>1210</v>
      </c>
      <c r="D1041" s="833" t="s">
        <v>2733</v>
      </c>
      <c r="E1041" s="834" t="s">
        <v>1241</v>
      </c>
      <c r="F1041" s="832" t="s">
        <v>1205</v>
      </c>
      <c r="G1041" s="832" t="s">
        <v>2267</v>
      </c>
      <c r="H1041" s="832" t="s">
        <v>583</v>
      </c>
      <c r="I1041" s="832" t="s">
        <v>2530</v>
      </c>
      <c r="J1041" s="832" t="s">
        <v>2531</v>
      </c>
      <c r="K1041" s="832" t="s">
        <v>2532</v>
      </c>
      <c r="L1041" s="835">
        <v>263.26</v>
      </c>
      <c r="M1041" s="835">
        <v>789.78</v>
      </c>
      <c r="N1041" s="832">
        <v>3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12</v>
      </c>
      <c r="B1042" s="832" t="s">
        <v>1204</v>
      </c>
      <c r="C1042" s="832" t="s">
        <v>1210</v>
      </c>
      <c r="D1042" s="833" t="s">
        <v>2733</v>
      </c>
      <c r="E1042" s="834" t="s">
        <v>1241</v>
      </c>
      <c r="F1042" s="832" t="s">
        <v>1205</v>
      </c>
      <c r="G1042" s="832" t="s">
        <v>1263</v>
      </c>
      <c r="H1042" s="832" t="s">
        <v>621</v>
      </c>
      <c r="I1042" s="832" t="s">
        <v>1307</v>
      </c>
      <c r="J1042" s="832" t="s">
        <v>1121</v>
      </c>
      <c r="K1042" s="832" t="s">
        <v>1308</v>
      </c>
      <c r="L1042" s="835">
        <v>272.83</v>
      </c>
      <c r="M1042" s="835">
        <v>272.83</v>
      </c>
      <c r="N1042" s="832">
        <v>1</v>
      </c>
      <c r="O1042" s="836">
        <v>0.5</v>
      </c>
      <c r="P1042" s="835">
        <v>272.83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12</v>
      </c>
      <c r="B1043" s="832" t="s">
        <v>1204</v>
      </c>
      <c r="C1043" s="832" t="s">
        <v>1210</v>
      </c>
      <c r="D1043" s="833" t="s">
        <v>2733</v>
      </c>
      <c r="E1043" s="834" t="s">
        <v>1241</v>
      </c>
      <c r="F1043" s="832" t="s">
        <v>1205</v>
      </c>
      <c r="G1043" s="832" t="s">
        <v>1389</v>
      </c>
      <c r="H1043" s="832" t="s">
        <v>583</v>
      </c>
      <c r="I1043" s="832" t="s">
        <v>1881</v>
      </c>
      <c r="J1043" s="832" t="s">
        <v>1391</v>
      </c>
      <c r="K1043" s="832" t="s">
        <v>1882</v>
      </c>
      <c r="L1043" s="835">
        <v>239.19</v>
      </c>
      <c r="M1043" s="835">
        <v>239.19</v>
      </c>
      <c r="N1043" s="832">
        <v>1</v>
      </c>
      <c r="O1043" s="836">
        <v>1</v>
      </c>
      <c r="P1043" s="835">
        <v>239.19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12</v>
      </c>
      <c r="B1044" s="832" t="s">
        <v>1204</v>
      </c>
      <c r="C1044" s="832" t="s">
        <v>1210</v>
      </c>
      <c r="D1044" s="833" t="s">
        <v>2733</v>
      </c>
      <c r="E1044" s="834" t="s">
        <v>1241</v>
      </c>
      <c r="F1044" s="832" t="s">
        <v>1205</v>
      </c>
      <c r="G1044" s="832" t="s">
        <v>1959</v>
      </c>
      <c r="H1044" s="832" t="s">
        <v>583</v>
      </c>
      <c r="I1044" s="832" t="s">
        <v>1960</v>
      </c>
      <c r="J1044" s="832" t="s">
        <v>1961</v>
      </c>
      <c r="K1044" s="832" t="s">
        <v>1962</v>
      </c>
      <c r="L1044" s="835">
        <v>94.7</v>
      </c>
      <c r="M1044" s="835">
        <v>284.10000000000002</v>
      </c>
      <c r="N1044" s="832">
        <v>3</v>
      </c>
      <c r="O1044" s="836">
        <v>0.5</v>
      </c>
      <c r="P1044" s="835">
        <v>284.10000000000002</v>
      </c>
      <c r="Q1044" s="837">
        <v>1</v>
      </c>
      <c r="R1044" s="832">
        <v>3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12</v>
      </c>
      <c r="B1045" s="832" t="s">
        <v>1204</v>
      </c>
      <c r="C1045" s="832" t="s">
        <v>1210</v>
      </c>
      <c r="D1045" s="833" t="s">
        <v>2733</v>
      </c>
      <c r="E1045" s="834" t="s">
        <v>1241</v>
      </c>
      <c r="F1045" s="832" t="s">
        <v>1205</v>
      </c>
      <c r="G1045" s="832" t="s">
        <v>1395</v>
      </c>
      <c r="H1045" s="832" t="s">
        <v>583</v>
      </c>
      <c r="I1045" s="832" t="s">
        <v>1715</v>
      </c>
      <c r="J1045" s="832" t="s">
        <v>1397</v>
      </c>
      <c r="K1045" s="832" t="s">
        <v>1716</v>
      </c>
      <c r="L1045" s="835">
        <v>91.78</v>
      </c>
      <c r="M1045" s="835">
        <v>183.56</v>
      </c>
      <c r="N1045" s="832">
        <v>2</v>
      </c>
      <c r="O1045" s="836">
        <v>0.5</v>
      </c>
      <c r="P1045" s="835">
        <v>183.56</v>
      </c>
      <c r="Q1045" s="837">
        <v>1</v>
      </c>
      <c r="R1045" s="832">
        <v>2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12</v>
      </c>
      <c r="B1046" s="832" t="s">
        <v>1204</v>
      </c>
      <c r="C1046" s="832" t="s">
        <v>1210</v>
      </c>
      <c r="D1046" s="833" t="s">
        <v>2733</v>
      </c>
      <c r="E1046" s="834" t="s">
        <v>1241</v>
      </c>
      <c r="F1046" s="832" t="s">
        <v>1205</v>
      </c>
      <c r="G1046" s="832" t="s">
        <v>1242</v>
      </c>
      <c r="H1046" s="832" t="s">
        <v>583</v>
      </c>
      <c r="I1046" s="832" t="s">
        <v>1243</v>
      </c>
      <c r="J1046" s="832" t="s">
        <v>1244</v>
      </c>
      <c r="K1046" s="832" t="s">
        <v>1245</v>
      </c>
      <c r="L1046" s="835">
        <v>48.09</v>
      </c>
      <c r="M1046" s="835">
        <v>240.45000000000002</v>
      </c>
      <c r="N1046" s="832">
        <v>5</v>
      </c>
      <c r="O1046" s="836">
        <v>2</v>
      </c>
      <c r="P1046" s="835">
        <v>48.09</v>
      </c>
      <c r="Q1046" s="837">
        <v>0.2</v>
      </c>
      <c r="R1046" s="832">
        <v>1</v>
      </c>
      <c r="S1046" s="837">
        <v>0.2</v>
      </c>
      <c r="T1046" s="836">
        <v>0.5</v>
      </c>
      <c r="U1046" s="838">
        <v>0.25</v>
      </c>
    </row>
    <row r="1047" spans="1:21" ht="14.4" customHeight="1" x14ac:dyDescent="0.3">
      <c r="A1047" s="831">
        <v>12</v>
      </c>
      <c r="B1047" s="832" t="s">
        <v>1204</v>
      </c>
      <c r="C1047" s="832" t="s">
        <v>1210</v>
      </c>
      <c r="D1047" s="833" t="s">
        <v>2733</v>
      </c>
      <c r="E1047" s="834" t="s">
        <v>1241</v>
      </c>
      <c r="F1047" s="832" t="s">
        <v>1205</v>
      </c>
      <c r="G1047" s="832" t="s">
        <v>2533</v>
      </c>
      <c r="H1047" s="832" t="s">
        <v>583</v>
      </c>
      <c r="I1047" s="832" t="s">
        <v>2534</v>
      </c>
      <c r="J1047" s="832" t="s">
        <v>2535</v>
      </c>
      <c r="K1047" s="832" t="s">
        <v>2536</v>
      </c>
      <c r="L1047" s="835">
        <v>72.47</v>
      </c>
      <c r="M1047" s="835">
        <v>72.47</v>
      </c>
      <c r="N1047" s="832">
        <v>1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12</v>
      </c>
      <c r="B1048" s="832" t="s">
        <v>1204</v>
      </c>
      <c r="C1048" s="832" t="s">
        <v>1210</v>
      </c>
      <c r="D1048" s="833" t="s">
        <v>2733</v>
      </c>
      <c r="E1048" s="834" t="s">
        <v>1241</v>
      </c>
      <c r="F1048" s="832" t="s">
        <v>1205</v>
      </c>
      <c r="G1048" s="832" t="s">
        <v>1733</v>
      </c>
      <c r="H1048" s="832" t="s">
        <v>583</v>
      </c>
      <c r="I1048" s="832" t="s">
        <v>2537</v>
      </c>
      <c r="J1048" s="832" t="s">
        <v>2538</v>
      </c>
      <c r="K1048" s="832" t="s">
        <v>2539</v>
      </c>
      <c r="L1048" s="835">
        <v>234.94</v>
      </c>
      <c r="M1048" s="835">
        <v>234.94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12</v>
      </c>
      <c r="B1049" s="832" t="s">
        <v>1204</v>
      </c>
      <c r="C1049" s="832" t="s">
        <v>1210</v>
      </c>
      <c r="D1049" s="833" t="s">
        <v>2733</v>
      </c>
      <c r="E1049" s="834" t="s">
        <v>1241</v>
      </c>
      <c r="F1049" s="832" t="s">
        <v>1205</v>
      </c>
      <c r="G1049" s="832" t="s">
        <v>1269</v>
      </c>
      <c r="H1049" s="832" t="s">
        <v>621</v>
      </c>
      <c r="I1049" s="832" t="s">
        <v>1287</v>
      </c>
      <c r="J1049" s="832" t="s">
        <v>1274</v>
      </c>
      <c r="K1049" s="832" t="s">
        <v>1288</v>
      </c>
      <c r="L1049" s="835">
        <v>490.89</v>
      </c>
      <c r="M1049" s="835">
        <v>490.89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12</v>
      </c>
      <c r="B1050" s="832" t="s">
        <v>1204</v>
      </c>
      <c r="C1050" s="832" t="s">
        <v>1210</v>
      </c>
      <c r="D1050" s="833" t="s">
        <v>2733</v>
      </c>
      <c r="E1050" s="834" t="s">
        <v>1241</v>
      </c>
      <c r="F1050" s="832" t="s">
        <v>1205</v>
      </c>
      <c r="G1050" s="832" t="s">
        <v>1411</v>
      </c>
      <c r="H1050" s="832" t="s">
        <v>583</v>
      </c>
      <c r="I1050" s="832" t="s">
        <v>1414</v>
      </c>
      <c r="J1050" s="832" t="s">
        <v>1413</v>
      </c>
      <c r="K1050" s="832" t="s">
        <v>1415</v>
      </c>
      <c r="L1050" s="835">
        <v>35.25</v>
      </c>
      <c r="M1050" s="835">
        <v>105.75</v>
      </c>
      <c r="N1050" s="832">
        <v>3</v>
      </c>
      <c r="O1050" s="836">
        <v>1.5</v>
      </c>
      <c r="P1050" s="835">
        <v>70.5</v>
      </c>
      <c r="Q1050" s="837">
        <v>0.66666666666666663</v>
      </c>
      <c r="R1050" s="832">
        <v>2</v>
      </c>
      <c r="S1050" s="837">
        <v>0.66666666666666663</v>
      </c>
      <c r="T1050" s="836">
        <v>0.5</v>
      </c>
      <c r="U1050" s="838">
        <v>0.33333333333333331</v>
      </c>
    </row>
    <row r="1051" spans="1:21" ht="14.4" customHeight="1" x14ac:dyDescent="0.3">
      <c r="A1051" s="831">
        <v>12</v>
      </c>
      <c r="B1051" s="832" t="s">
        <v>1204</v>
      </c>
      <c r="C1051" s="832" t="s">
        <v>1210</v>
      </c>
      <c r="D1051" s="833" t="s">
        <v>2733</v>
      </c>
      <c r="E1051" s="834" t="s">
        <v>1241</v>
      </c>
      <c r="F1051" s="832" t="s">
        <v>1205</v>
      </c>
      <c r="G1051" s="832" t="s">
        <v>1324</v>
      </c>
      <c r="H1051" s="832" t="s">
        <v>583</v>
      </c>
      <c r="I1051" s="832" t="s">
        <v>1325</v>
      </c>
      <c r="J1051" s="832" t="s">
        <v>1326</v>
      </c>
      <c r="K1051" s="832" t="s">
        <v>1327</v>
      </c>
      <c r="L1051" s="835">
        <v>78.33</v>
      </c>
      <c r="M1051" s="835">
        <v>626.64</v>
      </c>
      <c r="N1051" s="832">
        <v>8</v>
      </c>
      <c r="O1051" s="836">
        <v>2.5</v>
      </c>
      <c r="P1051" s="835">
        <v>469.98</v>
      </c>
      <c r="Q1051" s="837">
        <v>0.75</v>
      </c>
      <c r="R1051" s="832">
        <v>6</v>
      </c>
      <c r="S1051" s="837">
        <v>0.75</v>
      </c>
      <c r="T1051" s="836">
        <v>1.5</v>
      </c>
      <c r="U1051" s="838">
        <v>0.6</v>
      </c>
    </row>
    <row r="1052" spans="1:21" ht="14.4" customHeight="1" x14ac:dyDescent="0.3">
      <c r="A1052" s="831">
        <v>12</v>
      </c>
      <c r="B1052" s="832" t="s">
        <v>1204</v>
      </c>
      <c r="C1052" s="832" t="s">
        <v>1210</v>
      </c>
      <c r="D1052" s="833" t="s">
        <v>2733</v>
      </c>
      <c r="E1052" s="834" t="s">
        <v>1241</v>
      </c>
      <c r="F1052" s="832" t="s">
        <v>1205</v>
      </c>
      <c r="G1052" s="832" t="s">
        <v>1300</v>
      </c>
      <c r="H1052" s="832" t="s">
        <v>583</v>
      </c>
      <c r="I1052" s="832" t="s">
        <v>1301</v>
      </c>
      <c r="J1052" s="832" t="s">
        <v>735</v>
      </c>
      <c r="K1052" s="832" t="s">
        <v>1302</v>
      </c>
      <c r="L1052" s="835">
        <v>103.67</v>
      </c>
      <c r="M1052" s="835">
        <v>103.67</v>
      </c>
      <c r="N1052" s="832">
        <v>1</v>
      </c>
      <c r="O1052" s="836">
        <v>1</v>
      </c>
      <c r="P1052" s="835">
        <v>103.67</v>
      </c>
      <c r="Q1052" s="837">
        <v>1</v>
      </c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12</v>
      </c>
      <c r="B1053" s="832" t="s">
        <v>1204</v>
      </c>
      <c r="C1053" s="832" t="s">
        <v>1210</v>
      </c>
      <c r="D1053" s="833" t="s">
        <v>2733</v>
      </c>
      <c r="E1053" s="834" t="s">
        <v>1241</v>
      </c>
      <c r="F1053" s="832" t="s">
        <v>1205</v>
      </c>
      <c r="G1053" s="832" t="s">
        <v>1276</v>
      </c>
      <c r="H1053" s="832" t="s">
        <v>583</v>
      </c>
      <c r="I1053" s="832" t="s">
        <v>1277</v>
      </c>
      <c r="J1053" s="832" t="s">
        <v>617</v>
      </c>
      <c r="K1053" s="832" t="s">
        <v>1278</v>
      </c>
      <c r="L1053" s="835">
        <v>108.44</v>
      </c>
      <c r="M1053" s="835">
        <v>108.44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12</v>
      </c>
      <c r="B1054" s="832" t="s">
        <v>1204</v>
      </c>
      <c r="C1054" s="832" t="s">
        <v>1210</v>
      </c>
      <c r="D1054" s="833" t="s">
        <v>2733</v>
      </c>
      <c r="E1054" s="834" t="s">
        <v>1241</v>
      </c>
      <c r="F1054" s="832" t="s">
        <v>1205</v>
      </c>
      <c r="G1054" s="832" t="s">
        <v>1276</v>
      </c>
      <c r="H1054" s="832" t="s">
        <v>583</v>
      </c>
      <c r="I1054" s="832" t="s">
        <v>1277</v>
      </c>
      <c r="J1054" s="832" t="s">
        <v>617</v>
      </c>
      <c r="K1054" s="832" t="s">
        <v>1278</v>
      </c>
      <c r="L1054" s="835">
        <v>127.91</v>
      </c>
      <c r="M1054" s="835">
        <v>255.82</v>
      </c>
      <c r="N1054" s="832">
        <v>2</v>
      </c>
      <c r="O1054" s="836">
        <v>1.5</v>
      </c>
      <c r="P1054" s="835">
        <v>255.82</v>
      </c>
      <c r="Q1054" s="837">
        <v>1</v>
      </c>
      <c r="R1054" s="832">
        <v>2</v>
      </c>
      <c r="S1054" s="837">
        <v>1</v>
      </c>
      <c r="T1054" s="836">
        <v>1.5</v>
      </c>
      <c r="U1054" s="838">
        <v>1</v>
      </c>
    </row>
    <row r="1055" spans="1:21" ht="14.4" customHeight="1" x14ac:dyDescent="0.3">
      <c r="A1055" s="831">
        <v>12</v>
      </c>
      <c r="B1055" s="832" t="s">
        <v>1204</v>
      </c>
      <c r="C1055" s="832" t="s">
        <v>1210</v>
      </c>
      <c r="D1055" s="833" t="s">
        <v>2733</v>
      </c>
      <c r="E1055" s="834" t="s">
        <v>1241</v>
      </c>
      <c r="F1055" s="832" t="s">
        <v>1205</v>
      </c>
      <c r="G1055" s="832" t="s">
        <v>1330</v>
      </c>
      <c r="H1055" s="832" t="s">
        <v>583</v>
      </c>
      <c r="I1055" s="832" t="s">
        <v>1331</v>
      </c>
      <c r="J1055" s="832" t="s">
        <v>1332</v>
      </c>
      <c r="K1055" s="832" t="s">
        <v>1333</v>
      </c>
      <c r="L1055" s="835">
        <v>432.12</v>
      </c>
      <c r="M1055" s="835">
        <v>1728.48</v>
      </c>
      <c r="N1055" s="832">
        <v>4</v>
      </c>
      <c r="O1055" s="836">
        <v>2</v>
      </c>
      <c r="P1055" s="835">
        <v>1296.3600000000001</v>
      </c>
      <c r="Q1055" s="837">
        <v>0.75000000000000011</v>
      </c>
      <c r="R1055" s="832">
        <v>3</v>
      </c>
      <c r="S1055" s="837">
        <v>0.75</v>
      </c>
      <c r="T1055" s="836">
        <v>1</v>
      </c>
      <c r="U1055" s="838">
        <v>0.5</v>
      </c>
    </row>
    <row r="1056" spans="1:21" ht="14.4" customHeight="1" x14ac:dyDescent="0.3">
      <c r="A1056" s="831">
        <v>12</v>
      </c>
      <c r="B1056" s="832" t="s">
        <v>1204</v>
      </c>
      <c r="C1056" s="832" t="s">
        <v>1210</v>
      </c>
      <c r="D1056" s="833" t="s">
        <v>2733</v>
      </c>
      <c r="E1056" s="834" t="s">
        <v>1241</v>
      </c>
      <c r="F1056" s="832" t="s">
        <v>1205</v>
      </c>
      <c r="G1056" s="832" t="s">
        <v>1255</v>
      </c>
      <c r="H1056" s="832" t="s">
        <v>583</v>
      </c>
      <c r="I1056" s="832" t="s">
        <v>1256</v>
      </c>
      <c r="J1056" s="832" t="s">
        <v>1257</v>
      </c>
      <c r="K1056" s="832" t="s">
        <v>1258</v>
      </c>
      <c r="L1056" s="835">
        <v>42.54</v>
      </c>
      <c r="M1056" s="835">
        <v>297.77999999999997</v>
      </c>
      <c r="N1056" s="832">
        <v>7</v>
      </c>
      <c r="O1056" s="836">
        <v>6.5</v>
      </c>
      <c r="P1056" s="835">
        <v>212.7</v>
      </c>
      <c r="Q1056" s="837">
        <v>0.7142857142857143</v>
      </c>
      <c r="R1056" s="832">
        <v>5</v>
      </c>
      <c r="S1056" s="837">
        <v>0.7142857142857143</v>
      </c>
      <c r="T1056" s="836">
        <v>4.5</v>
      </c>
      <c r="U1056" s="838">
        <v>0.69230769230769229</v>
      </c>
    </row>
    <row r="1057" spans="1:21" ht="14.4" customHeight="1" x14ac:dyDescent="0.3">
      <c r="A1057" s="831">
        <v>12</v>
      </c>
      <c r="B1057" s="832" t="s">
        <v>1204</v>
      </c>
      <c r="C1057" s="832" t="s">
        <v>1210</v>
      </c>
      <c r="D1057" s="833" t="s">
        <v>2733</v>
      </c>
      <c r="E1057" s="834" t="s">
        <v>1241</v>
      </c>
      <c r="F1057" s="832" t="s">
        <v>1205</v>
      </c>
      <c r="G1057" s="832" t="s">
        <v>1452</v>
      </c>
      <c r="H1057" s="832" t="s">
        <v>621</v>
      </c>
      <c r="I1057" s="832" t="s">
        <v>1093</v>
      </c>
      <c r="J1057" s="832" t="s">
        <v>707</v>
      </c>
      <c r="K1057" s="832" t="s">
        <v>1094</v>
      </c>
      <c r="L1057" s="835">
        <v>300.31</v>
      </c>
      <c r="M1057" s="835">
        <v>600.62</v>
      </c>
      <c r="N1057" s="832">
        <v>2</v>
      </c>
      <c r="O1057" s="836">
        <v>2</v>
      </c>
      <c r="P1057" s="835">
        <v>300.31</v>
      </c>
      <c r="Q1057" s="837">
        <v>0.5</v>
      </c>
      <c r="R1057" s="832">
        <v>1</v>
      </c>
      <c r="S1057" s="837">
        <v>0.5</v>
      </c>
      <c r="T1057" s="836">
        <v>1</v>
      </c>
      <c r="U1057" s="838">
        <v>0.5</v>
      </c>
    </row>
    <row r="1058" spans="1:21" ht="14.4" customHeight="1" x14ac:dyDescent="0.3">
      <c r="A1058" s="831">
        <v>12</v>
      </c>
      <c r="B1058" s="832" t="s">
        <v>1204</v>
      </c>
      <c r="C1058" s="832" t="s">
        <v>1210</v>
      </c>
      <c r="D1058" s="833" t="s">
        <v>2733</v>
      </c>
      <c r="E1058" s="834" t="s">
        <v>1241</v>
      </c>
      <c r="F1058" s="832" t="s">
        <v>1205</v>
      </c>
      <c r="G1058" s="832" t="s">
        <v>1632</v>
      </c>
      <c r="H1058" s="832" t="s">
        <v>583</v>
      </c>
      <c r="I1058" s="832" t="s">
        <v>1633</v>
      </c>
      <c r="J1058" s="832" t="s">
        <v>1634</v>
      </c>
      <c r="K1058" s="832" t="s">
        <v>1635</v>
      </c>
      <c r="L1058" s="835">
        <v>1514.87</v>
      </c>
      <c r="M1058" s="835">
        <v>1514.87</v>
      </c>
      <c r="N1058" s="832">
        <v>1</v>
      </c>
      <c r="O1058" s="836">
        <v>1</v>
      </c>
      <c r="P1058" s="835">
        <v>1514.87</v>
      </c>
      <c r="Q1058" s="837">
        <v>1</v>
      </c>
      <c r="R1058" s="832">
        <v>1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12</v>
      </c>
      <c r="B1059" s="832" t="s">
        <v>1204</v>
      </c>
      <c r="C1059" s="832" t="s">
        <v>1210</v>
      </c>
      <c r="D1059" s="833" t="s">
        <v>2733</v>
      </c>
      <c r="E1059" s="834" t="s">
        <v>1241</v>
      </c>
      <c r="F1059" s="832" t="s">
        <v>1205</v>
      </c>
      <c r="G1059" s="832" t="s">
        <v>1456</v>
      </c>
      <c r="H1059" s="832" t="s">
        <v>583</v>
      </c>
      <c r="I1059" s="832" t="s">
        <v>2540</v>
      </c>
      <c r="J1059" s="832" t="s">
        <v>2541</v>
      </c>
      <c r="K1059" s="832" t="s">
        <v>2542</v>
      </c>
      <c r="L1059" s="835">
        <v>237.31</v>
      </c>
      <c r="M1059" s="835">
        <v>237.31</v>
      </c>
      <c r="N1059" s="832">
        <v>1</v>
      </c>
      <c r="O1059" s="836">
        <v>0.5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12</v>
      </c>
      <c r="B1060" s="832" t="s">
        <v>1204</v>
      </c>
      <c r="C1060" s="832" t="s">
        <v>1210</v>
      </c>
      <c r="D1060" s="833" t="s">
        <v>2733</v>
      </c>
      <c r="E1060" s="834" t="s">
        <v>1241</v>
      </c>
      <c r="F1060" s="832" t="s">
        <v>1205</v>
      </c>
      <c r="G1060" s="832" t="s">
        <v>1654</v>
      </c>
      <c r="H1060" s="832" t="s">
        <v>621</v>
      </c>
      <c r="I1060" s="832" t="s">
        <v>1174</v>
      </c>
      <c r="J1060" s="832" t="s">
        <v>882</v>
      </c>
      <c r="K1060" s="832" t="s">
        <v>1175</v>
      </c>
      <c r="L1060" s="835">
        <v>0</v>
      </c>
      <c r="M1060" s="835">
        <v>0</v>
      </c>
      <c r="N1060" s="832">
        <v>2</v>
      </c>
      <c r="O1060" s="836">
        <v>1</v>
      </c>
      <c r="P1060" s="835">
        <v>0</v>
      </c>
      <c r="Q1060" s="837"/>
      <c r="R1060" s="832">
        <v>1</v>
      </c>
      <c r="S1060" s="837">
        <v>0.5</v>
      </c>
      <c r="T1060" s="836">
        <v>0.5</v>
      </c>
      <c r="U1060" s="838">
        <v>0.5</v>
      </c>
    </row>
    <row r="1061" spans="1:21" ht="14.4" customHeight="1" x14ac:dyDescent="0.3">
      <c r="A1061" s="831">
        <v>12</v>
      </c>
      <c r="B1061" s="832" t="s">
        <v>1204</v>
      </c>
      <c r="C1061" s="832" t="s">
        <v>1210</v>
      </c>
      <c r="D1061" s="833" t="s">
        <v>2733</v>
      </c>
      <c r="E1061" s="834" t="s">
        <v>1241</v>
      </c>
      <c r="F1061" s="832" t="s">
        <v>1205</v>
      </c>
      <c r="G1061" s="832" t="s">
        <v>1469</v>
      </c>
      <c r="H1061" s="832" t="s">
        <v>583</v>
      </c>
      <c r="I1061" s="832" t="s">
        <v>1470</v>
      </c>
      <c r="J1061" s="832" t="s">
        <v>1471</v>
      </c>
      <c r="K1061" s="832" t="s">
        <v>1472</v>
      </c>
      <c r="L1061" s="835">
        <v>1546.98</v>
      </c>
      <c r="M1061" s="835">
        <v>1546.98</v>
      </c>
      <c r="N1061" s="832">
        <v>1</v>
      </c>
      <c r="O1061" s="836">
        <v>0.5</v>
      </c>
      <c r="P1061" s="835">
        <v>1546.98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12</v>
      </c>
      <c r="B1062" s="832" t="s">
        <v>1204</v>
      </c>
      <c r="C1062" s="832" t="s">
        <v>1210</v>
      </c>
      <c r="D1062" s="833" t="s">
        <v>2733</v>
      </c>
      <c r="E1062" s="834" t="s">
        <v>1241</v>
      </c>
      <c r="F1062" s="832" t="s">
        <v>1205</v>
      </c>
      <c r="G1062" s="832" t="s">
        <v>1254</v>
      </c>
      <c r="H1062" s="832" t="s">
        <v>621</v>
      </c>
      <c r="I1062" s="832" t="s">
        <v>1110</v>
      </c>
      <c r="J1062" s="832" t="s">
        <v>903</v>
      </c>
      <c r="K1062" s="832" t="s">
        <v>1111</v>
      </c>
      <c r="L1062" s="835">
        <v>154.36000000000001</v>
      </c>
      <c r="M1062" s="835">
        <v>1080.52</v>
      </c>
      <c r="N1062" s="832">
        <v>7</v>
      </c>
      <c r="O1062" s="836">
        <v>6</v>
      </c>
      <c r="P1062" s="835">
        <v>771.80000000000007</v>
      </c>
      <c r="Q1062" s="837">
        <v>0.71428571428571441</v>
      </c>
      <c r="R1062" s="832">
        <v>5</v>
      </c>
      <c r="S1062" s="837">
        <v>0.7142857142857143</v>
      </c>
      <c r="T1062" s="836">
        <v>5</v>
      </c>
      <c r="U1062" s="838">
        <v>0.83333333333333337</v>
      </c>
    </row>
    <row r="1063" spans="1:21" ht="14.4" customHeight="1" x14ac:dyDescent="0.3">
      <c r="A1063" s="831">
        <v>12</v>
      </c>
      <c r="B1063" s="832" t="s">
        <v>1204</v>
      </c>
      <c r="C1063" s="832" t="s">
        <v>1210</v>
      </c>
      <c r="D1063" s="833" t="s">
        <v>2733</v>
      </c>
      <c r="E1063" s="834" t="s">
        <v>1241</v>
      </c>
      <c r="F1063" s="832" t="s">
        <v>1207</v>
      </c>
      <c r="G1063" s="832" t="s">
        <v>1250</v>
      </c>
      <c r="H1063" s="832" t="s">
        <v>583</v>
      </c>
      <c r="I1063" s="832" t="s">
        <v>1251</v>
      </c>
      <c r="J1063" s="832" t="s">
        <v>1252</v>
      </c>
      <c r="K1063" s="832" t="s">
        <v>1253</v>
      </c>
      <c r="L1063" s="835">
        <v>190</v>
      </c>
      <c r="M1063" s="835">
        <v>380</v>
      </c>
      <c r="N1063" s="832">
        <v>2</v>
      </c>
      <c r="O1063" s="836">
        <v>1</v>
      </c>
      <c r="P1063" s="835">
        <v>380</v>
      </c>
      <c r="Q1063" s="837">
        <v>1</v>
      </c>
      <c r="R1063" s="832">
        <v>2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12</v>
      </c>
      <c r="B1064" s="832" t="s">
        <v>1204</v>
      </c>
      <c r="C1064" s="832" t="s">
        <v>1210</v>
      </c>
      <c r="D1064" s="833" t="s">
        <v>2733</v>
      </c>
      <c r="E1064" s="834" t="s">
        <v>1226</v>
      </c>
      <c r="F1064" s="832" t="s">
        <v>1205</v>
      </c>
      <c r="G1064" s="832" t="s">
        <v>1263</v>
      </c>
      <c r="H1064" s="832" t="s">
        <v>621</v>
      </c>
      <c r="I1064" s="832" t="s">
        <v>1307</v>
      </c>
      <c r="J1064" s="832" t="s">
        <v>1121</v>
      </c>
      <c r="K1064" s="832" t="s">
        <v>1308</v>
      </c>
      <c r="L1064" s="835">
        <v>272.83</v>
      </c>
      <c r="M1064" s="835">
        <v>1636.98</v>
      </c>
      <c r="N1064" s="832">
        <v>6</v>
      </c>
      <c r="O1064" s="836">
        <v>3.5</v>
      </c>
      <c r="P1064" s="835">
        <v>1091.32</v>
      </c>
      <c r="Q1064" s="837">
        <v>0.66666666666666663</v>
      </c>
      <c r="R1064" s="832">
        <v>4</v>
      </c>
      <c r="S1064" s="837">
        <v>0.66666666666666663</v>
      </c>
      <c r="T1064" s="836">
        <v>2.5</v>
      </c>
      <c r="U1064" s="838">
        <v>0.7142857142857143</v>
      </c>
    </row>
    <row r="1065" spans="1:21" ht="14.4" customHeight="1" x14ac:dyDescent="0.3">
      <c r="A1065" s="831">
        <v>12</v>
      </c>
      <c r="B1065" s="832" t="s">
        <v>1204</v>
      </c>
      <c r="C1065" s="832" t="s">
        <v>1210</v>
      </c>
      <c r="D1065" s="833" t="s">
        <v>2733</v>
      </c>
      <c r="E1065" s="834" t="s">
        <v>1226</v>
      </c>
      <c r="F1065" s="832" t="s">
        <v>1205</v>
      </c>
      <c r="G1065" s="832" t="s">
        <v>2543</v>
      </c>
      <c r="H1065" s="832" t="s">
        <v>583</v>
      </c>
      <c r="I1065" s="832" t="s">
        <v>2544</v>
      </c>
      <c r="J1065" s="832" t="s">
        <v>2545</v>
      </c>
      <c r="K1065" s="832" t="s">
        <v>2546</v>
      </c>
      <c r="L1065" s="835">
        <v>0</v>
      </c>
      <c r="M1065" s="835">
        <v>0</v>
      </c>
      <c r="N1065" s="832">
        <v>3</v>
      </c>
      <c r="O1065" s="836">
        <v>2</v>
      </c>
      <c r="P1065" s="835"/>
      <c r="Q1065" s="837"/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12</v>
      </c>
      <c r="B1066" s="832" t="s">
        <v>1204</v>
      </c>
      <c r="C1066" s="832" t="s">
        <v>1210</v>
      </c>
      <c r="D1066" s="833" t="s">
        <v>2733</v>
      </c>
      <c r="E1066" s="834" t="s">
        <v>1226</v>
      </c>
      <c r="F1066" s="832" t="s">
        <v>1205</v>
      </c>
      <c r="G1066" s="832" t="s">
        <v>1689</v>
      </c>
      <c r="H1066" s="832" t="s">
        <v>583</v>
      </c>
      <c r="I1066" s="832" t="s">
        <v>2547</v>
      </c>
      <c r="J1066" s="832" t="s">
        <v>1691</v>
      </c>
      <c r="K1066" s="832" t="s">
        <v>2548</v>
      </c>
      <c r="L1066" s="835">
        <v>58.77</v>
      </c>
      <c r="M1066" s="835">
        <v>58.77</v>
      </c>
      <c r="N1066" s="832">
        <v>1</v>
      </c>
      <c r="O1066" s="836">
        <v>1</v>
      </c>
      <c r="P1066" s="835">
        <v>58.77</v>
      </c>
      <c r="Q1066" s="837">
        <v>1</v>
      </c>
      <c r="R1066" s="832">
        <v>1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12</v>
      </c>
      <c r="B1067" s="832" t="s">
        <v>1204</v>
      </c>
      <c r="C1067" s="832" t="s">
        <v>1210</v>
      </c>
      <c r="D1067" s="833" t="s">
        <v>2733</v>
      </c>
      <c r="E1067" s="834" t="s">
        <v>1226</v>
      </c>
      <c r="F1067" s="832" t="s">
        <v>1205</v>
      </c>
      <c r="G1067" s="832" t="s">
        <v>1689</v>
      </c>
      <c r="H1067" s="832" t="s">
        <v>583</v>
      </c>
      <c r="I1067" s="832" t="s">
        <v>2549</v>
      </c>
      <c r="J1067" s="832" t="s">
        <v>1691</v>
      </c>
      <c r="K1067" s="832" t="s">
        <v>2550</v>
      </c>
      <c r="L1067" s="835">
        <v>88.16</v>
      </c>
      <c r="M1067" s="835">
        <v>176.32</v>
      </c>
      <c r="N1067" s="832">
        <v>2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12</v>
      </c>
      <c r="B1068" s="832" t="s">
        <v>1204</v>
      </c>
      <c r="C1068" s="832" t="s">
        <v>1210</v>
      </c>
      <c r="D1068" s="833" t="s">
        <v>2733</v>
      </c>
      <c r="E1068" s="834" t="s">
        <v>1226</v>
      </c>
      <c r="F1068" s="832" t="s">
        <v>1205</v>
      </c>
      <c r="G1068" s="832" t="s">
        <v>1366</v>
      </c>
      <c r="H1068" s="832" t="s">
        <v>583</v>
      </c>
      <c r="I1068" s="832" t="s">
        <v>1370</v>
      </c>
      <c r="J1068" s="832" t="s">
        <v>1368</v>
      </c>
      <c r="K1068" s="832" t="s">
        <v>1371</v>
      </c>
      <c r="L1068" s="835">
        <v>1047.94</v>
      </c>
      <c r="M1068" s="835">
        <v>2095.88</v>
      </c>
      <c r="N1068" s="832">
        <v>2</v>
      </c>
      <c r="O1068" s="836">
        <v>1</v>
      </c>
      <c r="P1068" s="835">
        <v>2095.88</v>
      </c>
      <c r="Q1068" s="837">
        <v>1</v>
      </c>
      <c r="R1068" s="832">
        <v>2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12</v>
      </c>
      <c r="B1069" s="832" t="s">
        <v>1204</v>
      </c>
      <c r="C1069" s="832" t="s">
        <v>1210</v>
      </c>
      <c r="D1069" s="833" t="s">
        <v>2733</v>
      </c>
      <c r="E1069" s="834" t="s">
        <v>1226</v>
      </c>
      <c r="F1069" s="832" t="s">
        <v>1205</v>
      </c>
      <c r="G1069" s="832" t="s">
        <v>1374</v>
      </c>
      <c r="H1069" s="832" t="s">
        <v>583</v>
      </c>
      <c r="I1069" s="832" t="s">
        <v>2280</v>
      </c>
      <c r="J1069" s="832" t="s">
        <v>2281</v>
      </c>
      <c r="K1069" s="832" t="s">
        <v>2282</v>
      </c>
      <c r="L1069" s="835">
        <v>52.87</v>
      </c>
      <c r="M1069" s="835">
        <v>52.87</v>
      </c>
      <c r="N1069" s="832">
        <v>1</v>
      </c>
      <c r="O1069" s="836">
        <v>0.5</v>
      </c>
      <c r="P1069" s="835">
        <v>52.87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12</v>
      </c>
      <c r="B1070" s="832" t="s">
        <v>1204</v>
      </c>
      <c r="C1070" s="832" t="s">
        <v>1210</v>
      </c>
      <c r="D1070" s="833" t="s">
        <v>2733</v>
      </c>
      <c r="E1070" s="834" t="s">
        <v>1226</v>
      </c>
      <c r="F1070" s="832" t="s">
        <v>1205</v>
      </c>
      <c r="G1070" s="832" t="s">
        <v>1374</v>
      </c>
      <c r="H1070" s="832" t="s">
        <v>583</v>
      </c>
      <c r="I1070" s="832" t="s">
        <v>1375</v>
      </c>
      <c r="J1070" s="832" t="s">
        <v>682</v>
      </c>
      <c r="K1070" s="832" t="s">
        <v>1376</v>
      </c>
      <c r="L1070" s="835">
        <v>46.99</v>
      </c>
      <c r="M1070" s="835">
        <v>93.98</v>
      </c>
      <c r="N1070" s="832">
        <v>2</v>
      </c>
      <c r="O1070" s="836">
        <v>0.5</v>
      </c>
      <c r="P1070" s="835">
        <v>93.98</v>
      </c>
      <c r="Q1070" s="837">
        <v>1</v>
      </c>
      <c r="R1070" s="832">
        <v>2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12</v>
      </c>
      <c r="B1071" s="832" t="s">
        <v>1204</v>
      </c>
      <c r="C1071" s="832" t="s">
        <v>1210</v>
      </c>
      <c r="D1071" s="833" t="s">
        <v>2733</v>
      </c>
      <c r="E1071" s="834" t="s">
        <v>1226</v>
      </c>
      <c r="F1071" s="832" t="s">
        <v>1205</v>
      </c>
      <c r="G1071" s="832" t="s">
        <v>2162</v>
      </c>
      <c r="H1071" s="832" t="s">
        <v>583</v>
      </c>
      <c r="I1071" s="832" t="s">
        <v>2551</v>
      </c>
      <c r="J1071" s="832" t="s">
        <v>671</v>
      </c>
      <c r="K1071" s="832" t="s">
        <v>2483</v>
      </c>
      <c r="L1071" s="835">
        <v>182.22</v>
      </c>
      <c r="M1071" s="835">
        <v>364.44</v>
      </c>
      <c r="N1071" s="832">
        <v>2</v>
      </c>
      <c r="O1071" s="836">
        <v>1</v>
      </c>
      <c r="P1071" s="835">
        <v>364.44</v>
      </c>
      <c r="Q1071" s="837">
        <v>1</v>
      </c>
      <c r="R1071" s="832">
        <v>2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12</v>
      </c>
      <c r="B1072" s="832" t="s">
        <v>1204</v>
      </c>
      <c r="C1072" s="832" t="s">
        <v>1210</v>
      </c>
      <c r="D1072" s="833" t="s">
        <v>2733</v>
      </c>
      <c r="E1072" s="834" t="s">
        <v>1226</v>
      </c>
      <c r="F1072" s="832" t="s">
        <v>1205</v>
      </c>
      <c r="G1072" s="832" t="s">
        <v>1377</v>
      </c>
      <c r="H1072" s="832" t="s">
        <v>583</v>
      </c>
      <c r="I1072" s="832" t="s">
        <v>1378</v>
      </c>
      <c r="J1072" s="832" t="s">
        <v>1379</v>
      </c>
      <c r="K1072" s="832" t="s">
        <v>1380</v>
      </c>
      <c r="L1072" s="835">
        <v>0</v>
      </c>
      <c r="M1072" s="835">
        <v>0</v>
      </c>
      <c r="N1072" s="832">
        <v>1</v>
      </c>
      <c r="O1072" s="836">
        <v>1</v>
      </c>
      <c r="P1072" s="835">
        <v>0</v>
      </c>
      <c r="Q1072" s="837"/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12</v>
      </c>
      <c r="B1073" s="832" t="s">
        <v>1204</v>
      </c>
      <c r="C1073" s="832" t="s">
        <v>1210</v>
      </c>
      <c r="D1073" s="833" t="s">
        <v>2733</v>
      </c>
      <c r="E1073" s="834" t="s">
        <v>1226</v>
      </c>
      <c r="F1073" s="832" t="s">
        <v>1205</v>
      </c>
      <c r="G1073" s="832" t="s">
        <v>1242</v>
      </c>
      <c r="H1073" s="832" t="s">
        <v>583</v>
      </c>
      <c r="I1073" s="832" t="s">
        <v>1243</v>
      </c>
      <c r="J1073" s="832" t="s">
        <v>1244</v>
      </c>
      <c r="K1073" s="832" t="s">
        <v>1245</v>
      </c>
      <c r="L1073" s="835">
        <v>48.09</v>
      </c>
      <c r="M1073" s="835">
        <v>48.09</v>
      </c>
      <c r="N1073" s="832">
        <v>1</v>
      </c>
      <c r="O1073" s="836">
        <v>1</v>
      </c>
      <c r="P1073" s="835">
        <v>48.09</v>
      </c>
      <c r="Q1073" s="837">
        <v>1</v>
      </c>
      <c r="R1073" s="832">
        <v>1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12</v>
      </c>
      <c r="B1074" s="832" t="s">
        <v>1204</v>
      </c>
      <c r="C1074" s="832" t="s">
        <v>1210</v>
      </c>
      <c r="D1074" s="833" t="s">
        <v>2733</v>
      </c>
      <c r="E1074" s="834" t="s">
        <v>1226</v>
      </c>
      <c r="F1074" s="832" t="s">
        <v>1205</v>
      </c>
      <c r="G1074" s="832" t="s">
        <v>1267</v>
      </c>
      <c r="H1074" s="832" t="s">
        <v>583</v>
      </c>
      <c r="I1074" s="832" t="s">
        <v>1268</v>
      </c>
      <c r="J1074" s="832" t="s">
        <v>704</v>
      </c>
      <c r="K1074" s="832" t="s">
        <v>825</v>
      </c>
      <c r="L1074" s="835">
        <v>163.54</v>
      </c>
      <c r="M1074" s="835">
        <v>163.54</v>
      </c>
      <c r="N1074" s="832">
        <v>1</v>
      </c>
      <c r="O1074" s="836">
        <v>1</v>
      </c>
      <c r="P1074" s="835">
        <v>163.54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12</v>
      </c>
      <c r="B1075" s="832" t="s">
        <v>1204</v>
      </c>
      <c r="C1075" s="832" t="s">
        <v>1210</v>
      </c>
      <c r="D1075" s="833" t="s">
        <v>2733</v>
      </c>
      <c r="E1075" s="834" t="s">
        <v>1226</v>
      </c>
      <c r="F1075" s="832" t="s">
        <v>1205</v>
      </c>
      <c r="G1075" s="832" t="s">
        <v>2552</v>
      </c>
      <c r="H1075" s="832" t="s">
        <v>583</v>
      </c>
      <c r="I1075" s="832" t="s">
        <v>2553</v>
      </c>
      <c r="J1075" s="832" t="s">
        <v>796</v>
      </c>
      <c r="K1075" s="832" t="s">
        <v>2554</v>
      </c>
      <c r="L1075" s="835">
        <v>0</v>
      </c>
      <c r="M1075" s="835">
        <v>0</v>
      </c>
      <c r="N1075" s="832">
        <v>1</v>
      </c>
      <c r="O1075" s="836">
        <v>0.5</v>
      </c>
      <c r="P1075" s="835">
        <v>0</v>
      </c>
      <c r="Q1075" s="837"/>
      <c r="R1075" s="832">
        <v>1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12</v>
      </c>
      <c r="B1076" s="832" t="s">
        <v>1204</v>
      </c>
      <c r="C1076" s="832" t="s">
        <v>1210</v>
      </c>
      <c r="D1076" s="833" t="s">
        <v>2733</v>
      </c>
      <c r="E1076" s="834" t="s">
        <v>1226</v>
      </c>
      <c r="F1076" s="832" t="s">
        <v>1205</v>
      </c>
      <c r="G1076" s="832" t="s">
        <v>1269</v>
      </c>
      <c r="H1076" s="832" t="s">
        <v>621</v>
      </c>
      <c r="I1076" s="832" t="s">
        <v>2555</v>
      </c>
      <c r="J1076" s="832" t="s">
        <v>1274</v>
      </c>
      <c r="K1076" s="832" t="s">
        <v>2556</v>
      </c>
      <c r="L1076" s="835">
        <v>1154.68</v>
      </c>
      <c r="M1076" s="835">
        <v>3464.04</v>
      </c>
      <c r="N1076" s="832">
        <v>3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12</v>
      </c>
      <c r="B1077" s="832" t="s">
        <v>1204</v>
      </c>
      <c r="C1077" s="832" t="s">
        <v>1210</v>
      </c>
      <c r="D1077" s="833" t="s">
        <v>2733</v>
      </c>
      <c r="E1077" s="834" t="s">
        <v>1226</v>
      </c>
      <c r="F1077" s="832" t="s">
        <v>1205</v>
      </c>
      <c r="G1077" s="832" t="s">
        <v>1411</v>
      </c>
      <c r="H1077" s="832" t="s">
        <v>583</v>
      </c>
      <c r="I1077" s="832" t="s">
        <v>1414</v>
      </c>
      <c r="J1077" s="832" t="s">
        <v>1413</v>
      </c>
      <c r="K1077" s="832" t="s">
        <v>1415</v>
      </c>
      <c r="L1077" s="835">
        <v>35.25</v>
      </c>
      <c r="M1077" s="835">
        <v>70.5</v>
      </c>
      <c r="N1077" s="832">
        <v>2</v>
      </c>
      <c r="O1077" s="836">
        <v>2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12</v>
      </c>
      <c r="B1078" s="832" t="s">
        <v>1204</v>
      </c>
      <c r="C1078" s="832" t="s">
        <v>1210</v>
      </c>
      <c r="D1078" s="833" t="s">
        <v>2733</v>
      </c>
      <c r="E1078" s="834" t="s">
        <v>1226</v>
      </c>
      <c r="F1078" s="832" t="s">
        <v>1205</v>
      </c>
      <c r="G1078" s="832" t="s">
        <v>1411</v>
      </c>
      <c r="H1078" s="832" t="s">
        <v>583</v>
      </c>
      <c r="I1078" s="832" t="s">
        <v>2557</v>
      </c>
      <c r="J1078" s="832" t="s">
        <v>1413</v>
      </c>
      <c r="K1078" s="832" t="s">
        <v>1295</v>
      </c>
      <c r="L1078" s="835">
        <v>35.25</v>
      </c>
      <c r="M1078" s="835">
        <v>35.25</v>
      </c>
      <c r="N1078" s="832">
        <v>1</v>
      </c>
      <c r="O1078" s="836">
        <v>1</v>
      </c>
      <c r="P1078" s="835">
        <v>35.25</v>
      </c>
      <c r="Q1078" s="837">
        <v>1</v>
      </c>
      <c r="R1078" s="832">
        <v>1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12</v>
      </c>
      <c r="B1079" s="832" t="s">
        <v>1204</v>
      </c>
      <c r="C1079" s="832" t="s">
        <v>1210</v>
      </c>
      <c r="D1079" s="833" t="s">
        <v>2733</v>
      </c>
      <c r="E1079" s="834" t="s">
        <v>1226</v>
      </c>
      <c r="F1079" s="832" t="s">
        <v>1205</v>
      </c>
      <c r="G1079" s="832" t="s">
        <v>1292</v>
      </c>
      <c r="H1079" s="832" t="s">
        <v>583</v>
      </c>
      <c r="I1079" s="832" t="s">
        <v>1293</v>
      </c>
      <c r="J1079" s="832" t="s">
        <v>1294</v>
      </c>
      <c r="K1079" s="832" t="s">
        <v>1295</v>
      </c>
      <c r="L1079" s="835">
        <v>174.59</v>
      </c>
      <c r="M1079" s="835">
        <v>698.36</v>
      </c>
      <c r="N1079" s="832">
        <v>4</v>
      </c>
      <c r="O1079" s="836">
        <v>2</v>
      </c>
      <c r="P1079" s="835">
        <v>698.36</v>
      </c>
      <c r="Q1079" s="837">
        <v>1</v>
      </c>
      <c r="R1079" s="832">
        <v>4</v>
      </c>
      <c r="S1079" s="837">
        <v>1</v>
      </c>
      <c r="T1079" s="836">
        <v>2</v>
      </c>
      <c r="U1079" s="838">
        <v>1</v>
      </c>
    </row>
    <row r="1080" spans="1:21" ht="14.4" customHeight="1" x14ac:dyDescent="0.3">
      <c r="A1080" s="831">
        <v>12</v>
      </c>
      <c r="B1080" s="832" t="s">
        <v>1204</v>
      </c>
      <c r="C1080" s="832" t="s">
        <v>1210</v>
      </c>
      <c r="D1080" s="833" t="s">
        <v>2733</v>
      </c>
      <c r="E1080" s="834" t="s">
        <v>1226</v>
      </c>
      <c r="F1080" s="832" t="s">
        <v>1205</v>
      </c>
      <c r="G1080" s="832" t="s">
        <v>1324</v>
      </c>
      <c r="H1080" s="832" t="s">
        <v>583</v>
      </c>
      <c r="I1080" s="832" t="s">
        <v>1325</v>
      </c>
      <c r="J1080" s="832" t="s">
        <v>1326</v>
      </c>
      <c r="K1080" s="832" t="s">
        <v>1327</v>
      </c>
      <c r="L1080" s="835">
        <v>78.33</v>
      </c>
      <c r="M1080" s="835">
        <v>156.66</v>
      </c>
      <c r="N1080" s="832">
        <v>2</v>
      </c>
      <c r="O1080" s="836">
        <v>1</v>
      </c>
      <c r="P1080" s="835">
        <v>156.66</v>
      </c>
      <c r="Q1080" s="837">
        <v>1</v>
      </c>
      <c r="R1080" s="832">
        <v>2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12</v>
      </c>
      <c r="B1081" s="832" t="s">
        <v>1204</v>
      </c>
      <c r="C1081" s="832" t="s">
        <v>1210</v>
      </c>
      <c r="D1081" s="833" t="s">
        <v>2733</v>
      </c>
      <c r="E1081" s="834" t="s">
        <v>1226</v>
      </c>
      <c r="F1081" s="832" t="s">
        <v>1205</v>
      </c>
      <c r="G1081" s="832" t="s">
        <v>1276</v>
      </c>
      <c r="H1081" s="832" t="s">
        <v>583</v>
      </c>
      <c r="I1081" s="832" t="s">
        <v>1277</v>
      </c>
      <c r="J1081" s="832" t="s">
        <v>617</v>
      </c>
      <c r="K1081" s="832" t="s">
        <v>1278</v>
      </c>
      <c r="L1081" s="835">
        <v>108.44</v>
      </c>
      <c r="M1081" s="835">
        <v>216.88</v>
      </c>
      <c r="N1081" s="832">
        <v>2</v>
      </c>
      <c r="O1081" s="836">
        <v>1.5</v>
      </c>
      <c r="P1081" s="835">
        <v>108.44</v>
      </c>
      <c r="Q1081" s="837">
        <v>0.5</v>
      </c>
      <c r="R1081" s="832">
        <v>1</v>
      </c>
      <c r="S1081" s="837">
        <v>0.5</v>
      </c>
      <c r="T1081" s="836">
        <v>1</v>
      </c>
      <c r="U1081" s="838">
        <v>0.66666666666666663</v>
      </c>
    </row>
    <row r="1082" spans="1:21" ht="14.4" customHeight="1" x14ac:dyDescent="0.3">
      <c r="A1082" s="831">
        <v>12</v>
      </c>
      <c r="B1082" s="832" t="s">
        <v>1204</v>
      </c>
      <c r="C1082" s="832" t="s">
        <v>1210</v>
      </c>
      <c r="D1082" s="833" t="s">
        <v>2733</v>
      </c>
      <c r="E1082" s="834" t="s">
        <v>1226</v>
      </c>
      <c r="F1082" s="832" t="s">
        <v>1205</v>
      </c>
      <c r="G1082" s="832" t="s">
        <v>1276</v>
      </c>
      <c r="H1082" s="832" t="s">
        <v>583</v>
      </c>
      <c r="I1082" s="832" t="s">
        <v>1277</v>
      </c>
      <c r="J1082" s="832" t="s">
        <v>617</v>
      </c>
      <c r="K1082" s="832" t="s">
        <v>1278</v>
      </c>
      <c r="L1082" s="835">
        <v>127.91</v>
      </c>
      <c r="M1082" s="835">
        <v>127.91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12</v>
      </c>
      <c r="B1083" s="832" t="s">
        <v>1204</v>
      </c>
      <c r="C1083" s="832" t="s">
        <v>1210</v>
      </c>
      <c r="D1083" s="833" t="s">
        <v>2733</v>
      </c>
      <c r="E1083" s="834" t="s">
        <v>1226</v>
      </c>
      <c r="F1083" s="832" t="s">
        <v>1205</v>
      </c>
      <c r="G1083" s="832" t="s">
        <v>1330</v>
      </c>
      <c r="H1083" s="832" t="s">
        <v>583</v>
      </c>
      <c r="I1083" s="832" t="s">
        <v>1886</v>
      </c>
      <c r="J1083" s="832" t="s">
        <v>1429</v>
      </c>
      <c r="K1083" s="832" t="s">
        <v>1618</v>
      </c>
      <c r="L1083" s="835">
        <v>89.88</v>
      </c>
      <c r="M1083" s="835">
        <v>89.88</v>
      </c>
      <c r="N1083" s="832">
        <v>1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12</v>
      </c>
      <c r="B1084" s="832" t="s">
        <v>1204</v>
      </c>
      <c r="C1084" s="832" t="s">
        <v>1210</v>
      </c>
      <c r="D1084" s="833" t="s">
        <v>2733</v>
      </c>
      <c r="E1084" s="834" t="s">
        <v>1226</v>
      </c>
      <c r="F1084" s="832" t="s">
        <v>1205</v>
      </c>
      <c r="G1084" s="832" t="s">
        <v>1330</v>
      </c>
      <c r="H1084" s="832" t="s">
        <v>583</v>
      </c>
      <c r="I1084" s="832" t="s">
        <v>1425</v>
      </c>
      <c r="J1084" s="832" t="s">
        <v>1332</v>
      </c>
      <c r="K1084" s="832" t="s">
        <v>1333</v>
      </c>
      <c r="L1084" s="835">
        <v>432.12</v>
      </c>
      <c r="M1084" s="835">
        <v>2160.6000000000004</v>
      </c>
      <c r="N1084" s="832">
        <v>5</v>
      </c>
      <c r="O1084" s="836">
        <v>2</v>
      </c>
      <c r="P1084" s="835">
        <v>2160.6000000000004</v>
      </c>
      <c r="Q1084" s="837">
        <v>1</v>
      </c>
      <c r="R1084" s="832">
        <v>5</v>
      </c>
      <c r="S1084" s="837">
        <v>1</v>
      </c>
      <c r="T1084" s="836">
        <v>2</v>
      </c>
      <c r="U1084" s="838">
        <v>1</v>
      </c>
    </row>
    <row r="1085" spans="1:21" ht="14.4" customHeight="1" x14ac:dyDescent="0.3">
      <c r="A1085" s="831">
        <v>12</v>
      </c>
      <c r="B1085" s="832" t="s">
        <v>1204</v>
      </c>
      <c r="C1085" s="832" t="s">
        <v>1210</v>
      </c>
      <c r="D1085" s="833" t="s">
        <v>2733</v>
      </c>
      <c r="E1085" s="834" t="s">
        <v>1226</v>
      </c>
      <c r="F1085" s="832" t="s">
        <v>1205</v>
      </c>
      <c r="G1085" s="832" t="s">
        <v>1338</v>
      </c>
      <c r="H1085" s="832" t="s">
        <v>621</v>
      </c>
      <c r="I1085" s="832" t="s">
        <v>1162</v>
      </c>
      <c r="J1085" s="832" t="s">
        <v>823</v>
      </c>
      <c r="K1085" s="832" t="s">
        <v>825</v>
      </c>
      <c r="L1085" s="835">
        <v>0</v>
      </c>
      <c r="M1085" s="835">
        <v>0</v>
      </c>
      <c r="N1085" s="832">
        <v>4</v>
      </c>
      <c r="O1085" s="836">
        <v>3</v>
      </c>
      <c r="P1085" s="835">
        <v>0</v>
      </c>
      <c r="Q1085" s="837"/>
      <c r="R1085" s="832">
        <v>3</v>
      </c>
      <c r="S1085" s="837">
        <v>0.75</v>
      </c>
      <c r="T1085" s="836">
        <v>2.5</v>
      </c>
      <c r="U1085" s="838">
        <v>0.83333333333333337</v>
      </c>
    </row>
    <row r="1086" spans="1:21" ht="14.4" customHeight="1" x14ac:dyDescent="0.3">
      <c r="A1086" s="831">
        <v>12</v>
      </c>
      <c r="B1086" s="832" t="s">
        <v>1204</v>
      </c>
      <c r="C1086" s="832" t="s">
        <v>1210</v>
      </c>
      <c r="D1086" s="833" t="s">
        <v>2733</v>
      </c>
      <c r="E1086" s="834" t="s">
        <v>1226</v>
      </c>
      <c r="F1086" s="832" t="s">
        <v>1205</v>
      </c>
      <c r="G1086" s="832" t="s">
        <v>1446</v>
      </c>
      <c r="H1086" s="832" t="s">
        <v>583</v>
      </c>
      <c r="I1086" s="832" t="s">
        <v>1450</v>
      </c>
      <c r="J1086" s="832" t="s">
        <v>1448</v>
      </c>
      <c r="K1086" s="832" t="s">
        <v>1451</v>
      </c>
      <c r="L1086" s="835">
        <v>3086.53</v>
      </c>
      <c r="M1086" s="835">
        <v>6173.06</v>
      </c>
      <c r="N1086" s="832">
        <v>2</v>
      </c>
      <c r="O1086" s="836">
        <v>1</v>
      </c>
      <c r="P1086" s="835">
        <v>6173.06</v>
      </c>
      <c r="Q1086" s="837">
        <v>1</v>
      </c>
      <c r="R1086" s="832">
        <v>2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12</v>
      </c>
      <c r="B1087" s="832" t="s">
        <v>1204</v>
      </c>
      <c r="C1087" s="832" t="s">
        <v>1210</v>
      </c>
      <c r="D1087" s="833" t="s">
        <v>2733</v>
      </c>
      <c r="E1087" s="834" t="s">
        <v>1226</v>
      </c>
      <c r="F1087" s="832" t="s">
        <v>1205</v>
      </c>
      <c r="G1087" s="832" t="s">
        <v>1446</v>
      </c>
      <c r="H1087" s="832" t="s">
        <v>621</v>
      </c>
      <c r="I1087" s="832" t="s">
        <v>1921</v>
      </c>
      <c r="J1087" s="832" t="s">
        <v>1623</v>
      </c>
      <c r="K1087" s="832" t="s">
        <v>1451</v>
      </c>
      <c r="L1087" s="835">
        <v>3086.53</v>
      </c>
      <c r="M1087" s="835">
        <v>6173.06</v>
      </c>
      <c r="N1087" s="832">
        <v>2</v>
      </c>
      <c r="O1087" s="836">
        <v>1</v>
      </c>
      <c r="P1087" s="835">
        <v>6173.06</v>
      </c>
      <c r="Q1087" s="837">
        <v>1</v>
      </c>
      <c r="R1087" s="832">
        <v>2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12</v>
      </c>
      <c r="B1088" s="832" t="s">
        <v>1204</v>
      </c>
      <c r="C1088" s="832" t="s">
        <v>1210</v>
      </c>
      <c r="D1088" s="833" t="s">
        <v>2733</v>
      </c>
      <c r="E1088" s="834" t="s">
        <v>1226</v>
      </c>
      <c r="F1088" s="832" t="s">
        <v>1205</v>
      </c>
      <c r="G1088" s="832" t="s">
        <v>1446</v>
      </c>
      <c r="H1088" s="832" t="s">
        <v>621</v>
      </c>
      <c r="I1088" s="832" t="s">
        <v>1622</v>
      </c>
      <c r="J1088" s="832" t="s">
        <v>1623</v>
      </c>
      <c r="K1088" s="832" t="s">
        <v>1449</v>
      </c>
      <c r="L1088" s="835">
        <v>1543.26</v>
      </c>
      <c r="M1088" s="835">
        <v>1543.26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12</v>
      </c>
      <c r="B1089" s="832" t="s">
        <v>1204</v>
      </c>
      <c r="C1089" s="832" t="s">
        <v>1210</v>
      </c>
      <c r="D1089" s="833" t="s">
        <v>2733</v>
      </c>
      <c r="E1089" s="834" t="s">
        <v>1226</v>
      </c>
      <c r="F1089" s="832" t="s">
        <v>1205</v>
      </c>
      <c r="G1089" s="832" t="s">
        <v>1255</v>
      </c>
      <c r="H1089" s="832" t="s">
        <v>583</v>
      </c>
      <c r="I1089" s="832" t="s">
        <v>1256</v>
      </c>
      <c r="J1089" s="832" t="s">
        <v>1257</v>
      </c>
      <c r="K1089" s="832" t="s">
        <v>1258</v>
      </c>
      <c r="L1089" s="835">
        <v>42.54</v>
      </c>
      <c r="M1089" s="835">
        <v>85.08</v>
      </c>
      <c r="N1089" s="832">
        <v>2</v>
      </c>
      <c r="O1089" s="836">
        <v>2</v>
      </c>
      <c r="P1089" s="835">
        <v>42.54</v>
      </c>
      <c r="Q1089" s="837">
        <v>0.5</v>
      </c>
      <c r="R1089" s="832">
        <v>1</v>
      </c>
      <c r="S1089" s="837">
        <v>0.5</v>
      </c>
      <c r="T1089" s="836">
        <v>1</v>
      </c>
      <c r="U1089" s="838">
        <v>0.5</v>
      </c>
    </row>
    <row r="1090" spans="1:21" ht="14.4" customHeight="1" x14ac:dyDescent="0.3">
      <c r="A1090" s="831">
        <v>12</v>
      </c>
      <c r="B1090" s="832" t="s">
        <v>1204</v>
      </c>
      <c r="C1090" s="832" t="s">
        <v>1210</v>
      </c>
      <c r="D1090" s="833" t="s">
        <v>2733</v>
      </c>
      <c r="E1090" s="834" t="s">
        <v>1226</v>
      </c>
      <c r="F1090" s="832" t="s">
        <v>1205</v>
      </c>
      <c r="G1090" s="832" t="s">
        <v>1255</v>
      </c>
      <c r="H1090" s="832" t="s">
        <v>583</v>
      </c>
      <c r="I1090" s="832" t="s">
        <v>2223</v>
      </c>
      <c r="J1090" s="832" t="s">
        <v>1257</v>
      </c>
      <c r="K1090" s="832" t="s">
        <v>2224</v>
      </c>
      <c r="L1090" s="835">
        <v>24.05</v>
      </c>
      <c r="M1090" s="835">
        <v>24.05</v>
      </c>
      <c r="N1090" s="832">
        <v>1</v>
      </c>
      <c r="O1090" s="836">
        <v>1</v>
      </c>
      <c r="P1090" s="835">
        <v>24.05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12</v>
      </c>
      <c r="B1091" s="832" t="s">
        <v>1204</v>
      </c>
      <c r="C1091" s="832" t="s">
        <v>1210</v>
      </c>
      <c r="D1091" s="833" t="s">
        <v>2733</v>
      </c>
      <c r="E1091" s="834" t="s">
        <v>1226</v>
      </c>
      <c r="F1091" s="832" t="s">
        <v>1205</v>
      </c>
      <c r="G1091" s="832" t="s">
        <v>1255</v>
      </c>
      <c r="H1091" s="832" t="s">
        <v>583</v>
      </c>
      <c r="I1091" s="832" t="s">
        <v>1824</v>
      </c>
      <c r="J1091" s="832" t="s">
        <v>1822</v>
      </c>
      <c r="K1091" s="832" t="s">
        <v>1825</v>
      </c>
      <c r="L1091" s="835">
        <v>66.88</v>
      </c>
      <c r="M1091" s="835">
        <v>133.76</v>
      </c>
      <c r="N1091" s="832">
        <v>2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12</v>
      </c>
      <c r="B1092" s="832" t="s">
        <v>1204</v>
      </c>
      <c r="C1092" s="832" t="s">
        <v>1210</v>
      </c>
      <c r="D1092" s="833" t="s">
        <v>2733</v>
      </c>
      <c r="E1092" s="834" t="s">
        <v>1226</v>
      </c>
      <c r="F1092" s="832" t="s">
        <v>1205</v>
      </c>
      <c r="G1092" s="832" t="s">
        <v>1255</v>
      </c>
      <c r="H1092" s="832" t="s">
        <v>583</v>
      </c>
      <c r="I1092" s="832" t="s">
        <v>1296</v>
      </c>
      <c r="J1092" s="832" t="s">
        <v>1257</v>
      </c>
      <c r="K1092" s="832" t="s">
        <v>1297</v>
      </c>
      <c r="L1092" s="835">
        <v>59.56</v>
      </c>
      <c r="M1092" s="835">
        <v>119.12</v>
      </c>
      <c r="N1092" s="832">
        <v>2</v>
      </c>
      <c r="O1092" s="836">
        <v>2</v>
      </c>
      <c r="P1092" s="835">
        <v>59.56</v>
      </c>
      <c r="Q1092" s="837">
        <v>0.5</v>
      </c>
      <c r="R1092" s="832">
        <v>1</v>
      </c>
      <c r="S1092" s="837">
        <v>0.5</v>
      </c>
      <c r="T1092" s="836">
        <v>1</v>
      </c>
      <c r="U1092" s="838">
        <v>0.5</v>
      </c>
    </row>
    <row r="1093" spans="1:21" ht="14.4" customHeight="1" x14ac:dyDescent="0.3">
      <c r="A1093" s="831">
        <v>12</v>
      </c>
      <c r="B1093" s="832" t="s">
        <v>1204</v>
      </c>
      <c r="C1093" s="832" t="s">
        <v>1210</v>
      </c>
      <c r="D1093" s="833" t="s">
        <v>2733</v>
      </c>
      <c r="E1093" s="834" t="s">
        <v>1226</v>
      </c>
      <c r="F1093" s="832" t="s">
        <v>1205</v>
      </c>
      <c r="G1093" s="832" t="s">
        <v>1452</v>
      </c>
      <c r="H1093" s="832" t="s">
        <v>583</v>
      </c>
      <c r="I1093" s="832" t="s">
        <v>1453</v>
      </c>
      <c r="J1093" s="832" t="s">
        <v>1454</v>
      </c>
      <c r="K1093" s="832" t="s">
        <v>1455</v>
      </c>
      <c r="L1093" s="835">
        <v>333.68</v>
      </c>
      <c r="M1093" s="835">
        <v>667.36</v>
      </c>
      <c r="N1093" s="832">
        <v>2</v>
      </c>
      <c r="O1093" s="836">
        <v>1</v>
      </c>
      <c r="P1093" s="835">
        <v>667.36</v>
      </c>
      <c r="Q1093" s="837">
        <v>1</v>
      </c>
      <c r="R1093" s="832">
        <v>2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12</v>
      </c>
      <c r="B1094" s="832" t="s">
        <v>1204</v>
      </c>
      <c r="C1094" s="832" t="s">
        <v>1210</v>
      </c>
      <c r="D1094" s="833" t="s">
        <v>2733</v>
      </c>
      <c r="E1094" s="834" t="s">
        <v>1226</v>
      </c>
      <c r="F1094" s="832" t="s">
        <v>1205</v>
      </c>
      <c r="G1094" s="832" t="s">
        <v>2558</v>
      </c>
      <c r="H1094" s="832" t="s">
        <v>583</v>
      </c>
      <c r="I1094" s="832" t="s">
        <v>2559</v>
      </c>
      <c r="J1094" s="832" t="s">
        <v>2560</v>
      </c>
      <c r="K1094" s="832" t="s">
        <v>2561</v>
      </c>
      <c r="L1094" s="835">
        <v>300.68</v>
      </c>
      <c r="M1094" s="835">
        <v>300.68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12</v>
      </c>
      <c r="B1095" s="832" t="s">
        <v>1204</v>
      </c>
      <c r="C1095" s="832" t="s">
        <v>1210</v>
      </c>
      <c r="D1095" s="833" t="s">
        <v>2733</v>
      </c>
      <c r="E1095" s="834" t="s">
        <v>1226</v>
      </c>
      <c r="F1095" s="832" t="s">
        <v>1205</v>
      </c>
      <c r="G1095" s="832" t="s">
        <v>1469</v>
      </c>
      <c r="H1095" s="832" t="s">
        <v>583</v>
      </c>
      <c r="I1095" s="832" t="s">
        <v>1470</v>
      </c>
      <c r="J1095" s="832" t="s">
        <v>1471</v>
      </c>
      <c r="K1095" s="832" t="s">
        <v>1472</v>
      </c>
      <c r="L1095" s="835">
        <v>1546.98</v>
      </c>
      <c r="M1095" s="835">
        <v>1546.98</v>
      </c>
      <c r="N1095" s="832">
        <v>1</v>
      </c>
      <c r="O1095" s="836">
        <v>1</v>
      </c>
      <c r="P1095" s="835">
        <v>1546.98</v>
      </c>
      <c r="Q1095" s="837">
        <v>1</v>
      </c>
      <c r="R1095" s="832">
        <v>1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12</v>
      </c>
      <c r="B1096" s="832" t="s">
        <v>1204</v>
      </c>
      <c r="C1096" s="832" t="s">
        <v>1210</v>
      </c>
      <c r="D1096" s="833" t="s">
        <v>2733</v>
      </c>
      <c r="E1096" s="834" t="s">
        <v>1226</v>
      </c>
      <c r="F1096" s="832" t="s">
        <v>1205</v>
      </c>
      <c r="G1096" s="832" t="s">
        <v>1481</v>
      </c>
      <c r="H1096" s="832" t="s">
        <v>583</v>
      </c>
      <c r="I1096" s="832" t="s">
        <v>1482</v>
      </c>
      <c r="J1096" s="832" t="s">
        <v>1483</v>
      </c>
      <c r="K1096" s="832" t="s">
        <v>1484</v>
      </c>
      <c r="L1096" s="835">
        <v>837.19</v>
      </c>
      <c r="M1096" s="835">
        <v>837.19</v>
      </c>
      <c r="N1096" s="832">
        <v>1</v>
      </c>
      <c r="O1096" s="836">
        <v>1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12</v>
      </c>
      <c r="B1097" s="832" t="s">
        <v>1204</v>
      </c>
      <c r="C1097" s="832" t="s">
        <v>1210</v>
      </c>
      <c r="D1097" s="833" t="s">
        <v>2733</v>
      </c>
      <c r="E1097" s="834" t="s">
        <v>1226</v>
      </c>
      <c r="F1097" s="832" t="s">
        <v>1205</v>
      </c>
      <c r="G1097" s="832" t="s">
        <v>1828</v>
      </c>
      <c r="H1097" s="832" t="s">
        <v>583</v>
      </c>
      <c r="I1097" s="832" t="s">
        <v>1829</v>
      </c>
      <c r="J1097" s="832" t="s">
        <v>1830</v>
      </c>
      <c r="K1097" s="832" t="s">
        <v>1831</v>
      </c>
      <c r="L1097" s="835">
        <v>50.32</v>
      </c>
      <c r="M1097" s="835">
        <v>150.96</v>
      </c>
      <c r="N1097" s="832">
        <v>3</v>
      </c>
      <c r="O1097" s="836">
        <v>1</v>
      </c>
      <c r="P1097" s="835">
        <v>150.96</v>
      </c>
      <c r="Q1097" s="837">
        <v>1</v>
      </c>
      <c r="R1097" s="832">
        <v>3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12</v>
      </c>
      <c r="B1098" s="832" t="s">
        <v>1204</v>
      </c>
      <c r="C1098" s="832" t="s">
        <v>1210</v>
      </c>
      <c r="D1098" s="833" t="s">
        <v>2733</v>
      </c>
      <c r="E1098" s="834" t="s">
        <v>1226</v>
      </c>
      <c r="F1098" s="832" t="s">
        <v>1205</v>
      </c>
      <c r="G1098" s="832" t="s">
        <v>1254</v>
      </c>
      <c r="H1098" s="832" t="s">
        <v>621</v>
      </c>
      <c r="I1098" s="832" t="s">
        <v>1110</v>
      </c>
      <c r="J1098" s="832" t="s">
        <v>903</v>
      </c>
      <c r="K1098" s="832" t="s">
        <v>1111</v>
      </c>
      <c r="L1098" s="835">
        <v>154.36000000000001</v>
      </c>
      <c r="M1098" s="835">
        <v>617.44000000000005</v>
      </c>
      <c r="N1098" s="832">
        <v>4</v>
      </c>
      <c r="O1098" s="836">
        <v>3.5</v>
      </c>
      <c r="P1098" s="835">
        <v>463.08000000000004</v>
      </c>
      <c r="Q1098" s="837">
        <v>0.75</v>
      </c>
      <c r="R1098" s="832">
        <v>3</v>
      </c>
      <c r="S1098" s="837">
        <v>0.75</v>
      </c>
      <c r="T1098" s="836">
        <v>2.5</v>
      </c>
      <c r="U1098" s="838">
        <v>0.7142857142857143</v>
      </c>
    </row>
    <row r="1099" spans="1:21" ht="14.4" customHeight="1" x14ac:dyDescent="0.3">
      <c r="A1099" s="831">
        <v>12</v>
      </c>
      <c r="B1099" s="832" t="s">
        <v>1204</v>
      </c>
      <c r="C1099" s="832" t="s">
        <v>1210</v>
      </c>
      <c r="D1099" s="833" t="s">
        <v>2733</v>
      </c>
      <c r="E1099" s="834" t="s">
        <v>1226</v>
      </c>
      <c r="F1099" s="832" t="s">
        <v>1205</v>
      </c>
      <c r="G1099" s="832" t="s">
        <v>1254</v>
      </c>
      <c r="H1099" s="832" t="s">
        <v>621</v>
      </c>
      <c r="I1099" s="832" t="s">
        <v>1112</v>
      </c>
      <c r="J1099" s="832" t="s">
        <v>1113</v>
      </c>
      <c r="K1099" s="832" t="s">
        <v>1114</v>
      </c>
      <c r="L1099" s="835">
        <v>149.52000000000001</v>
      </c>
      <c r="M1099" s="835">
        <v>598.08000000000004</v>
      </c>
      <c r="N1099" s="832">
        <v>4</v>
      </c>
      <c r="O1099" s="836">
        <v>3</v>
      </c>
      <c r="P1099" s="835">
        <v>299.04000000000002</v>
      </c>
      <c r="Q1099" s="837">
        <v>0.5</v>
      </c>
      <c r="R1099" s="832">
        <v>2</v>
      </c>
      <c r="S1099" s="837">
        <v>0.5</v>
      </c>
      <c r="T1099" s="836">
        <v>1</v>
      </c>
      <c r="U1099" s="838">
        <v>0.33333333333333331</v>
      </c>
    </row>
    <row r="1100" spans="1:21" ht="14.4" customHeight="1" x14ac:dyDescent="0.3">
      <c r="A1100" s="831">
        <v>12</v>
      </c>
      <c r="B1100" s="832" t="s">
        <v>1204</v>
      </c>
      <c r="C1100" s="832" t="s">
        <v>1210</v>
      </c>
      <c r="D1100" s="833" t="s">
        <v>2733</v>
      </c>
      <c r="E1100" s="834" t="s">
        <v>1226</v>
      </c>
      <c r="F1100" s="832" t="s">
        <v>1205</v>
      </c>
      <c r="G1100" s="832" t="s">
        <v>1254</v>
      </c>
      <c r="H1100" s="832" t="s">
        <v>583</v>
      </c>
      <c r="I1100" s="832" t="s">
        <v>1264</v>
      </c>
      <c r="J1100" s="832" t="s">
        <v>903</v>
      </c>
      <c r="K1100" s="832" t="s">
        <v>1111</v>
      </c>
      <c r="L1100" s="835">
        <v>154.36000000000001</v>
      </c>
      <c r="M1100" s="835">
        <v>308.72000000000003</v>
      </c>
      <c r="N1100" s="832">
        <v>2</v>
      </c>
      <c r="O1100" s="836">
        <v>2</v>
      </c>
      <c r="P1100" s="835">
        <v>154.36000000000001</v>
      </c>
      <c r="Q1100" s="837">
        <v>0.5</v>
      </c>
      <c r="R1100" s="832">
        <v>1</v>
      </c>
      <c r="S1100" s="837">
        <v>0.5</v>
      </c>
      <c r="T1100" s="836">
        <v>1</v>
      </c>
      <c r="U1100" s="838">
        <v>0.5</v>
      </c>
    </row>
    <row r="1101" spans="1:21" ht="14.4" customHeight="1" x14ac:dyDescent="0.3">
      <c r="A1101" s="831">
        <v>12</v>
      </c>
      <c r="B1101" s="832" t="s">
        <v>1204</v>
      </c>
      <c r="C1101" s="832" t="s">
        <v>1210</v>
      </c>
      <c r="D1101" s="833" t="s">
        <v>2733</v>
      </c>
      <c r="E1101" s="834" t="s">
        <v>1226</v>
      </c>
      <c r="F1101" s="832" t="s">
        <v>1205</v>
      </c>
      <c r="G1101" s="832" t="s">
        <v>1254</v>
      </c>
      <c r="H1101" s="832" t="s">
        <v>621</v>
      </c>
      <c r="I1101" s="832" t="s">
        <v>1108</v>
      </c>
      <c r="J1101" s="832" t="s">
        <v>903</v>
      </c>
      <c r="K1101" s="832" t="s">
        <v>1109</v>
      </c>
      <c r="L1101" s="835">
        <v>225.06</v>
      </c>
      <c r="M1101" s="835">
        <v>675.18000000000006</v>
      </c>
      <c r="N1101" s="832">
        <v>3</v>
      </c>
      <c r="O1101" s="836">
        <v>2</v>
      </c>
      <c r="P1101" s="835">
        <v>675.18000000000006</v>
      </c>
      <c r="Q1101" s="837">
        <v>1</v>
      </c>
      <c r="R1101" s="832">
        <v>3</v>
      </c>
      <c r="S1101" s="837">
        <v>1</v>
      </c>
      <c r="T1101" s="836">
        <v>2</v>
      </c>
      <c r="U1101" s="838">
        <v>1</v>
      </c>
    </row>
    <row r="1102" spans="1:21" ht="14.4" customHeight="1" x14ac:dyDescent="0.3">
      <c r="A1102" s="831">
        <v>12</v>
      </c>
      <c r="B1102" s="832" t="s">
        <v>1204</v>
      </c>
      <c r="C1102" s="832" t="s">
        <v>1210</v>
      </c>
      <c r="D1102" s="833" t="s">
        <v>2733</v>
      </c>
      <c r="E1102" s="834" t="s">
        <v>1226</v>
      </c>
      <c r="F1102" s="832" t="s">
        <v>1205</v>
      </c>
      <c r="G1102" s="832" t="s">
        <v>1254</v>
      </c>
      <c r="H1102" s="832" t="s">
        <v>583</v>
      </c>
      <c r="I1102" s="832" t="s">
        <v>1289</v>
      </c>
      <c r="J1102" s="832" t="s">
        <v>903</v>
      </c>
      <c r="K1102" s="832" t="s">
        <v>1109</v>
      </c>
      <c r="L1102" s="835">
        <v>225.06</v>
      </c>
      <c r="M1102" s="835">
        <v>1350.3600000000001</v>
      </c>
      <c r="N1102" s="832">
        <v>6</v>
      </c>
      <c r="O1102" s="836">
        <v>5</v>
      </c>
      <c r="P1102" s="835">
        <v>900.24</v>
      </c>
      <c r="Q1102" s="837">
        <v>0.66666666666666663</v>
      </c>
      <c r="R1102" s="832">
        <v>4</v>
      </c>
      <c r="S1102" s="837">
        <v>0.66666666666666663</v>
      </c>
      <c r="T1102" s="836">
        <v>3</v>
      </c>
      <c r="U1102" s="838">
        <v>0.6</v>
      </c>
    </row>
    <row r="1103" spans="1:21" ht="14.4" customHeight="1" x14ac:dyDescent="0.3">
      <c r="A1103" s="831">
        <v>12</v>
      </c>
      <c r="B1103" s="832" t="s">
        <v>1204</v>
      </c>
      <c r="C1103" s="832" t="s">
        <v>1210</v>
      </c>
      <c r="D1103" s="833" t="s">
        <v>2733</v>
      </c>
      <c r="E1103" s="834" t="s">
        <v>1226</v>
      </c>
      <c r="F1103" s="832" t="s">
        <v>1205</v>
      </c>
      <c r="G1103" s="832" t="s">
        <v>1927</v>
      </c>
      <c r="H1103" s="832" t="s">
        <v>583</v>
      </c>
      <c r="I1103" s="832" t="s">
        <v>1928</v>
      </c>
      <c r="J1103" s="832" t="s">
        <v>1929</v>
      </c>
      <c r="K1103" s="832" t="s">
        <v>1930</v>
      </c>
      <c r="L1103" s="835">
        <v>107.27</v>
      </c>
      <c r="M1103" s="835">
        <v>321.81</v>
      </c>
      <c r="N1103" s="832">
        <v>3</v>
      </c>
      <c r="O1103" s="836">
        <v>1</v>
      </c>
      <c r="P1103" s="835">
        <v>321.81</v>
      </c>
      <c r="Q1103" s="837">
        <v>1</v>
      </c>
      <c r="R1103" s="832">
        <v>3</v>
      </c>
      <c r="S1103" s="837">
        <v>1</v>
      </c>
      <c r="T1103" s="836">
        <v>1</v>
      </c>
      <c r="U1103" s="838">
        <v>1</v>
      </c>
    </row>
    <row r="1104" spans="1:21" ht="14.4" customHeight="1" x14ac:dyDescent="0.3">
      <c r="A1104" s="831">
        <v>12</v>
      </c>
      <c r="B1104" s="832" t="s">
        <v>1204</v>
      </c>
      <c r="C1104" s="832" t="s">
        <v>1210</v>
      </c>
      <c r="D1104" s="833" t="s">
        <v>2733</v>
      </c>
      <c r="E1104" s="834" t="s">
        <v>1226</v>
      </c>
      <c r="F1104" s="832" t="s">
        <v>1206</v>
      </c>
      <c r="G1104" s="832" t="s">
        <v>1661</v>
      </c>
      <c r="H1104" s="832" t="s">
        <v>583</v>
      </c>
      <c r="I1104" s="832" t="s">
        <v>1776</v>
      </c>
      <c r="J1104" s="832" t="s">
        <v>1663</v>
      </c>
      <c r="K1104" s="832"/>
      <c r="L1104" s="835">
        <v>0</v>
      </c>
      <c r="M1104" s="835">
        <v>0</v>
      </c>
      <c r="N1104" s="832">
        <v>1</v>
      </c>
      <c r="O1104" s="836">
        <v>1</v>
      </c>
      <c r="P1104" s="835">
        <v>0</v>
      </c>
      <c r="Q1104" s="837"/>
      <c r="R1104" s="832">
        <v>1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12</v>
      </c>
      <c r="B1105" s="832" t="s">
        <v>1204</v>
      </c>
      <c r="C1105" s="832" t="s">
        <v>1210</v>
      </c>
      <c r="D1105" s="833" t="s">
        <v>2733</v>
      </c>
      <c r="E1105" s="834" t="s">
        <v>1226</v>
      </c>
      <c r="F1105" s="832" t="s">
        <v>1207</v>
      </c>
      <c r="G1105" s="832" t="s">
        <v>1250</v>
      </c>
      <c r="H1105" s="832" t="s">
        <v>583</v>
      </c>
      <c r="I1105" s="832" t="s">
        <v>1503</v>
      </c>
      <c r="J1105" s="832" t="s">
        <v>1504</v>
      </c>
      <c r="K1105" s="832" t="s">
        <v>1505</v>
      </c>
      <c r="L1105" s="835">
        <v>99.99</v>
      </c>
      <c r="M1105" s="835">
        <v>1199.8799999999999</v>
      </c>
      <c r="N1105" s="832">
        <v>12</v>
      </c>
      <c r="O1105" s="836">
        <v>1</v>
      </c>
      <c r="P1105" s="835">
        <v>1199.8799999999999</v>
      </c>
      <c r="Q1105" s="837">
        <v>1</v>
      </c>
      <c r="R1105" s="832">
        <v>12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12</v>
      </c>
      <c r="B1106" s="832" t="s">
        <v>1204</v>
      </c>
      <c r="C1106" s="832" t="s">
        <v>1210</v>
      </c>
      <c r="D1106" s="833" t="s">
        <v>2733</v>
      </c>
      <c r="E1106" s="834" t="s">
        <v>1226</v>
      </c>
      <c r="F1106" s="832" t="s">
        <v>1207</v>
      </c>
      <c r="G1106" s="832" t="s">
        <v>1250</v>
      </c>
      <c r="H1106" s="832" t="s">
        <v>583</v>
      </c>
      <c r="I1106" s="832" t="s">
        <v>1251</v>
      </c>
      <c r="J1106" s="832" t="s">
        <v>1252</v>
      </c>
      <c r="K1106" s="832" t="s">
        <v>1253</v>
      </c>
      <c r="L1106" s="835">
        <v>190</v>
      </c>
      <c r="M1106" s="835">
        <v>380</v>
      </c>
      <c r="N1106" s="832">
        <v>2</v>
      </c>
      <c r="O1106" s="836">
        <v>1</v>
      </c>
      <c r="P1106" s="835">
        <v>380</v>
      </c>
      <c r="Q1106" s="837">
        <v>1</v>
      </c>
      <c r="R1106" s="832">
        <v>2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12</v>
      </c>
      <c r="B1107" s="832" t="s">
        <v>1204</v>
      </c>
      <c r="C1107" s="832" t="s">
        <v>1210</v>
      </c>
      <c r="D1107" s="833" t="s">
        <v>2733</v>
      </c>
      <c r="E1107" s="834" t="s">
        <v>1226</v>
      </c>
      <c r="F1107" s="832" t="s">
        <v>1207</v>
      </c>
      <c r="G1107" s="832" t="s">
        <v>1250</v>
      </c>
      <c r="H1107" s="832" t="s">
        <v>583</v>
      </c>
      <c r="I1107" s="832" t="s">
        <v>2562</v>
      </c>
      <c r="J1107" s="832" t="s">
        <v>2563</v>
      </c>
      <c r="K1107" s="832" t="s">
        <v>2564</v>
      </c>
      <c r="L1107" s="835">
        <v>220</v>
      </c>
      <c r="M1107" s="835">
        <v>880</v>
      </c>
      <c r="N1107" s="832">
        <v>4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12</v>
      </c>
      <c r="B1108" s="832" t="s">
        <v>1204</v>
      </c>
      <c r="C1108" s="832" t="s">
        <v>1210</v>
      </c>
      <c r="D1108" s="833" t="s">
        <v>2733</v>
      </c>
      <c r="E1108" s="834" t="s">
        <v>1226</v>
      </c>
      <c r="F1108" s="832" t="s">
        <v>1207</v>
      </c>
      <c r="G1108" s="832" t="s">
        <v>1250</v>
      </c>
      <c r="H1108" s="832" t="s">
        <v>583</v>
      </c>
      <c r="I1108" s="832" t="s">
        <v>2565</v>
      </c>
      <c r="J1108" s="832" t="s">
        <v>2566</v>
      </c>
      <c r="K1108" s="832" t="s">
        <v>2567</v>
      </c>
      <c r="L1108" s="835">
        <v>244.42</v>
      </c>
      <c r="M1108" s="835">
        <v>488.84</v>
      </c>
      <c r="N1108" s="832">
        <v>2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12</v>
      </c>
      <c r="B1109" s="832" t="s">
        <v>1204</v>
      </c>
      <c r="C1109" s="832" t="s">
        <v>1210</v>
      </c>
      <c r="D1109" s="833" t="s">
        <v>2733</v>
      </c>
      <c r="E1109" s="834" t="s">
        <v>1224</v>
      </c>
      <c r="F1109" s="832" t="s">
        <v>1205</v>
      </c>
      <c r="G1109" s="832" t="s">
        <v>1345</v>
      </c>
      <c r="H1109" s="832" t="s">
        <v>583</v>
      </c>
      <c r="I1109" s="832" t="s">
        <v>1577</v>
      </c>
      <c r="J1109" s="832" t="s">
        <v>1578</v>
      </c>
      <c r="K1109" s="832" t="s">
        <v>1579</v>
      </c>
      <c r="L1109" s="835">
        <v>0</v>
      </c>
      <c r="M1109" s="835">
        <v>0</v>
      </c>
      <c r="N1109" s="832">
        <v>1</v>
      </c>
      <c r="O1109" s="836">
        <v>0.5</v>
      </c>
      <c r="P1109" s="835"/>
      <c r="Q1109" s="837"/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12</v>
      </c>
      <c r="B1110" s="832" t="s">
        <v>1204</v>
      </c>
      <c r="C1110" s="832" t="s">
        <v>1210</v>
      </c>
      <c r="D1110" s="833" t="s">
        <v>2733</v>
      </c>
      <c r="E1110" s="834" t="s">
        <v>1224</v>
      </c>
      <c r="F1110" s="832" t="s">
        <v>1205</v>
      </c>
      <c r="G1110" s="832" t="s">
        <v>2568</v>
      </c>
      <c r="H1110" s="832" t="s">
        <v>621</v>
      </c>
      <c r="I1110" s="832" t="s">
        <v>2569</v>
      </c>
      <c r="J1110" s="832" t="s">
        <v>2570</v>
      </c>
      <c r="K1110" s="832" t="s">
        <v>2571</v>
      </c>
      <c r="L1110" s="835">
        <v>62.18</v>
      </c>
      <c r="M1110" s="835">
        <v>62.18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12</v>
      </c>
      <c r="B1111" s="832" t="s">
        <v>1204</v>
      </c>
      <c r="C1111" s="832" t="s">
        <v>1210</v>
      </c>
      <c r="D1111" s="833" t="s">
        <v>2733</v>
      </c>
      <c r="E1111" s="834" t="s">
        <v>1224</v>
      </c>
      <c r="F1111" s="832" t="s">
        <v>1205</v>
      </c>
      <c r="G1111" s="832" t="s">
        <v>2152</v>
      </c>
      <c r="H1111" s="832" t="s">
        <v>621</v>
      </c>
      <c r="I1111" s="832" t="s">
        <v>1077</v>
      </c>
      <c r="J1111" s="832" t="s">
        <v>1078</v>
      </c>
      <c r="K1111" s="832" t="s">
        <v>1079</v>
      </c>
      <c r="L1111" s="835">
        <v>35.11</v>
      </c>
      <c r="M1111" s="835">
        <v>35.11</v>
      </c>
      <c r="N1111" s="832">
        <v>1</v>
      </c>
      <c r="O1111" s="836">
        <v>0.5</v>
      </c>
      <c r="P1111" s="835">
        <v>35.11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12</v>
      </c>
      <c r="B1112" s="832" t="s">
        <v>1204</v>
      </c>
      <c r="C1112" s="832" t="s">
        <v>1210</v>
      </c>
      <c r="D1112" s="833" t="s">
        <v>2733</v>
      </c>
      <c r="E1112" s="834" t="s">
        <v>1224</v>
      </c>
      <c r="F1112" s="832" t="s">
        <v>1205</v>
      </c>
      <c r="G1112" s="832" t="s">
        <v>1263</v>
      </c>
      <c r="H1112" s="832" t="s">
        <v>621</v>
      </c>
      <c r="I1112" s="832" t="s">
        <v>1120</v>
      </c>
      <c r="J1112" s="832" t="s">
        <v>1121</v>
      </c>
      <c r="K1112" s="832" t="s">
        <v>926</v>
      </c>
      <c r="L1112" s="835">
        <v>170.52</v>
      </c>
      <c r="M1112" s="835">
        <v>341.04</v>
      </c>
      <c r="N1112" s="832">
        <v>2</v>
      </c>
      <c r="O1112" s="836">
        <v>1.5</v>
      </c>
      <c r="P1112" s="835">
        <v>170.52</v>
      </c>
      <c r="Q1112" s="837">
        <v>0.5</v>
      </c>
      <c r="R1112" s="832">
        <v>1</v>
      </c>
      <c r="S1112" s="837">
        <v>0.5</v>
      </c>
      <c r="T1112" s="836">
        <v>1</v>
      </c>
      <c r="U1112" s="838">
        <v>0.66666666666666663</v>
      </c>
    </row>
    <row r="1113" spans="1:21" ht="14.4" customHeight="1" x14ac:dyDescent="0.3">
      <c r="A1113" s="831">
        <v>12</v>
      </c>
      <c r="B1113" s="832" t="s">
        <v>1204</v>
      </c>
      <c r="C1113" s="832" t="s">
        <v>1210</v>
      </c>
      <c r="D1113" s="833" t="s">
        <v>2733</v>
      </c>
      <c r="E1113" s="834" t="s">
        <v>1224</v>
      </c>
      <c r="F1113" s="832" t="s">
        <v>1205</v>
      </c>
      <c r="G1113" s="832" t="s">
        <v>2572</v>
      </c>
      <c r="H1113" s="832" t="s">
        <v>583</v>
      </c>
      <c r="I1113" s="832" t="s">
        <v>2573</v>
      </c>
      <c r="J1113" s="832" t="s">
        <v>2574</v>
      </c>
      <c r="K1113" s="832" t="s">
        <v>1181</v>
      </c>
      <c r="L1113" s="835">
        <v>123.2</v>
      </c>
      <c r="M1113" s="835">
        <v>123.2</v>
      </c>
      <c r="N1113" s="832">
        <v>1</v>
      </c>
      <c r="O1113" s="836">
        <v>0.5</v>
      </c>
      <c r="P1113" s="835">
        <v>123.2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12</v>
      </c>
      <c r="B1114" s="832" t="s">
        <v>1204</v>
      </c>
      <c r="C1114" s="832" t="s">
        <v>1210</v>
      </c>
      <c r="D1114" s="833" t="s">
        <v>2733</v>
      </c>
      <c r="E1114" s="834" t="s">
        <v>1224</v>
      </c>
      <c r="F1114" s="832" t="s">
        <v>1205</v>
      </c>
      <c r="G1114" s="832" t="s">
        <v>1310</v>
      </c>
      <c r="H1114" s="832" t="s">
        <v>583</v>
      </c>
      <c r="I1114" s="832" t="s">
        <v>1311</v>
      </c>
      <c r="J1114" s="832" t="s">
        <v>1312</v>
      </c>
      <c r="K1114" s="832" t="s">
        <v>1313</v>
      </c>
      <c r="L1114" s="835">
        <v>229.72</v>
      </c>
      <c r="M1114" s="835">
        <v>229.72</v>
      </c>
      <c r="N1114" s="832">
        <v>1</v>
      </c>
      <c r="O1114" s="836">
        <v>0.5</v>
      </c>
      <c r="P1114" s="835">
        <v>229.72</v>
      </c>
      <c r="Q1114" s="837">
        <v>1</v>
      </c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12</v>
      </c>
      <c r="B1115" s="832" t="s">
        <v>1204</v>
      </c>
      <c r="C1115" s="832" t="s">
        <v>1210</v>
      </c>
      <c r="D1115" s="833" t="s">
        <v>2733</v>
      </c>
      <c r="E1115" s="834" t="s">
        <v>1224</v>
      </c>
      <c r="F1115" s="832" t="s">
        <v>1205</v>
      </c>
      <c r="G1115" s="832" t="s">
        <v>1318</v>
      </c>
      <c r="H1115" s="832" t="s">
        <v>583</v>
      </c>
      <c r="I1115" s="832" t="s">
        <v>1319</v>
      </c>
      <c r="J1115" s="832" t="s">
        <v>1320</v>
      </c>
      <c r="K1115" s="832" t="s">
        <v>1321</v>
      </c>
      <c r="L1115" s="835">
        <v>140.72</v>
      </c>
      <c r="M1115" s="835">
        <v>844.31999999999994</v>
      </c>
      <c r="N1115" s="832">
        <v>6</v>
      </c>
      <c r="O1115" s="836">
        <v>0.5</v>
      </c>
      <c r="P1115" s="835">
        <v>844.31999999999994</v>
      </c>
      <c r="Q1115" s="837">
        <v>1</v>
      </c>
      <c r="R1115" s="832">
        <v>6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12</v>
      </c>
      <c r="B1116" s="832" t="s">
        <v>1204</v>
      </c>
      <c r="C1116" s="832" t="s">
        <v>1210</v>
      </c>
      <c r="D1116" s="833" t="s">
        <v>2733</v>
      </c>
      <c r="E1116" s="834" t="s">
        <v>1224</v>
      </c>
      <c r="F1116" s="832" t="s">
        <v>1205</v>
      </c>
      <c r="G1116" s="832" t="s">
        <v>1259</v>
      </c>
      <c r="H1116" s="832" t="s">
        <v>583</v>
      </c>
      <c r="I1116" s="832" t="s">
        <v>1260</v>
      </c>
      <c r="J1116" s="832" t="s">
        <v>1261</v>
      </c>
      <c r="K1116" s="832" t="s">
        <v>1262</v>
      </c>
      <c r="L1116" s="835">
        <v>75.05</v>
      </c>
      <c r="M1116" s="835">
        <v>75.05</v>
      </c>
      <c r="N1116" s="832">
        <v>1</v>
      </c>
      <c r="O1116" s="836">
        <v>0.5</v>
      </c>
      <c r="P1116" s="835">
        <v>75.05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12</v>
      </c>
      <c r="B1117" s="832" t="s">
        <v>1204</v>
      </c>
      <c r="C1117" s="832" t="s">
        <v>1210</v>
      </c>
      <c r="D1117" s="833" t="s">
        <v>2733</v>
      </c>
      <c r="E1117" s="834" t="s">
        <v>1224</v>
      </c>
      <c r="F1117" s="832" t="s">
        <v>1205</v>
      </c>
      <c r="G1117" s="832" t="s">
        <v>1395</v>
      </c>
      <c r="H1117" s="832" t="s">
        <v>583</v>
      </c>
      <c r="I1117" s="832" t="s">
        <v>1715</v>
      </c>
      <c r="J1117" s="832" t="s">
        <v>1397</v>
      </c>
      <c r="K1117" s="832" t="s">
        <v>1716</v>
      </c>
      <c r="L1117" s="835">
        <v>91.78</v>
      </c>
      <c r="M1117" s="835">
        <v>183.56</v>
      </c>
      <c r="N1117" s="832">
        <v>2</v>
      </c>
      <c r="O1117" s="836">
        <v>0.5</v>
      </c>
      <c r="P1117" s="835">
        <v>183.56</v>
      </c>
      <c r="Q1117" s="837">
        <v>1</v>
      </c>
      <c r="R1117" s="832">
        <v>2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12</v>
      </c>
      <c r="B1118" s="832" t="s">
        <v>1204</v>
      </c>
      <c r="C1118" s="832" t="s">
        <v>1210</v>
      </c>
      <c r="D1118" s="833" t="s">
        <v>2733</v>
      </c>
      <c r="E1118" s="834" t="s">
        <v>1224</v>
      </c>
      <c r="F1118" s="832" t="s">
        <v>1205</v>
      </c>
      <c r="G1118" s="832" t="s">
        <v>1267</v>
      </c>
      <c r="H1118" s="832" t="s">
        <v>583</v>
      </c>
      <c r="I1118" s="832" t="s">
        <v>1268</v>
      </c>
      <c r="J1118" s="832" t="s">
        <v>704</v>
      </c>
      <c r="K1118" s="832" t="s">
        <v>825</v>
      </c>
      <c r="L1118" s="835">
        <v>163.54</v>
      </c>
      <c r="M1118" s="835">
        <v>490.62</v>
      </c>
      <c r="N1118" s="832">
        <v>3</v>
      </c>
      <c r="O1118" s="836">
        <v>1.5</v>
      </c>
      <c r="P1118" s="835">
        <v>327.08</v>
      </c>
      <c r="Q1118" s="837">
        <v>0.66666666666666663</v>
      </c>
      <c r="R1118" s="832">
        <v>2</v>
      </c>
      <c r="S1118" s="837">
        <v>0.66666666666666663</v>
      </c>
      <c r="T1118" s="836">
        <v>0.5</v>
      </c>
      <c r="U1118" s="838">
        <v>0.33333333333333331</v>
      </c>
    </row>
    <row r="1119" spans="1:21" ht="14.4" customHeight="1" x14ac:dyDescent="0.3">
      <c r="A1119" s="831">
        <v>12</v>
      </c>
      <c r="B1119" s="832" t="s">
        <v>1204</v>
      </c>
      <c r="C1119" s="832" t="s">
        <v>1210</v>
      </c>
      <c r="D1119" s="833" t="s">
        <v>2733</v>
      </c>
      <c r="E1119" s="834" t="s">
        <v>1224</v>
      </c>
      <c r="F1119" s="832" t="s">
        <v>1205</v>
      </c>
      <c r="G1119" s="832" t="s">
        <v>1269</v>
      </c>
      <c r="H1119" s="832" t="s">
        <v>621</v>
      </c>
      <c r="I1119" s="832" t="s">
        <v>1273</v>
      </c>
      <c r="J1119" s="832" t="s">
        <v>1274</v>
      </c>
      <c r="K1119" s="832" t="s">
        <v>1275</v>
      </c>
      <c r="L1119" s="835">
        <v>736.33</v>
      </c>
      <c r="M1119" s="835">
        <v>2208.9900000000002</v>
      </c>
      <c r="N1119" s="832">
        <v>3</v>
      </c>
      <c r="O1119" s="836">
        <v>2</v>
      </c>
      <c r="P1119" s="835">
        <v>2208.9900000000002</v>
      </c>
      <c r="Q1119" s="837">
        <v>1</v>
      </c>
      <c r="R1119" s="832">
        <v>3</v>
      </c>
      <c r="S1119" s="837">
        <v>1</v>
      </c>
      <c r="T1119" s="836">
        <v>2</v>
      </c>
      <c r="U1119" s="838">
        <v>1</v>
      </c>
    </row>
    <row r="1120" spans="1:21" ht="14.4" customHeight="1" x14ac:dyDescent="0.3">
      <c r="A1120" s="831">
        <v>12</v>
      </c>
      <c r="B1120" s="832" t="s">
        <v>1204</v>
      </c>
      <c r="C1120" s="832" t="s">
        <v>1210</v>
      </c>
      <c r="D1120" s="833" t="s">
        <v>2733</v>
      </c>
      <c r="E1120" s="834" t="s">
        <v>1224</v>
      </c>
      <c r="F1120" s="832" t="s">
        <v>1205</v>
      </c>
      <c r="G1120" s="832" t="s">
        <v>1269</v>
      </c>
      <c r="H1120" s="832" t="s">
        <v>621</v>
      </c>
      <c r="I1120" s="832" t="s">
        <v>1287</v>
      </c>
      <c r="J1120" s="832" t="s">
        <v>1274</v>
      </c>
      <c r="K1120" s="832" t="s">
        <v>1288</v>
      </c>
      <c r="L1120" s="835">
        <v>490.89</v>
      </c>
      <c r="M1120" s="835">
        <v>981.78</v>
      </c>
      <c r="N1120" s="832">
        <v>2</v>
      </c>
      <c r="O1120" s="836">
        <v>2</v>
      </c>
      <c r="P1120" s="835">
        <v>490.89</v>
      </c>
      <c r="Q1120" s="837">
        <v>0.5</v>
      </c>
      <c r="R1120" s="832">
        <v>1</v>
      </c>
      <c r="S1120" s="837">
        <v>0.5</v>
      </c>
      <c r="T1120" s="836">
        <v>1</v>
      </c>
      <c r="U1120" s="838">
        <v>0.5</v>
      </c>
    </row>
    <row r="1121" spans="1:21" ht="14.4" customHeight="1" x14ac:dyDescent="0.3">
      <c r="A1121" s="831">
        <v>12</v>
      </c>
      <c r="B1121" s="832" t="s">
        <v>1204</v>
      </c>
      <c r="C1121" s="832" t="s">
        <v>1210</v>
      </c>
      <c r="D1121" s="833" t="s">
        <v>2733</v>
      </c>
      <c r="E1121" s="834" t="s">
        <v>1224</v>
      </c>
      <c r="F1121" s="832" t="s">
        <v>1205</v>
      </c>
      <c r="G1121" s="832" t="s">
        <v>1246</v>
      </c>
      <c r="H1121" s="832" t="s">
        <v>583</v>
      </c>
      <c r="I1121" s="832" t="s">
        <v>1247</v>
      </c>
      <c r="J1121" s="832" t="s">
        <v>1248</v>
      </c>
      <c r="K1121" s="832" t="s">
        <v>1249</v>
      </c>
      <c r="L1121" s="835">
        <v>77.599999999999994</v>
      </c>
      <c r="M1121" s="835">
        <v>77.599999999999994</v>
      </c>
      <c r="N1121" s="832">
        <v>1</v>
      </c>
      <c r="O1121" s="836">
        <v>0.5</v>
      </c>
      <c r="P1121" s="835">
        <v>77.599999999999994</v>
      </c>
      <c r="Q1121" s="837">
        <v>1</v>
      </c>
      <c r="R1121" s="832">
        <v>1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12</v>
      </c>
      <c r="B1122" s="832" t="s">
        <v>1204</v>
      </c>
      <c r="C1122" s="832" t="s">
        <v>1210</v>
      </c>
      <c r="D1122" s="833" t="s">
        <v>2733</v>
      </c>
      <c r="E1122" s="834" t="s">
        <v>1224</v>
      </c>
      <c r="F1122" s="832" t="s">
        <v>1205</v>
      </c>
      <c r="G1122" s="832" t="s">
        <v>2575</v>
      </c>
      <c r="H1122" s="832" t="s">
        <v>583</v>
      </c>
      <c r="I1122" s="832" t="s">
        <v>2576</v>
      </c>
      <c r="J1122" s="832" t="s">
        <v>2577</v>
      </c>
      <c r="K1122" s="832" t="s">
        <v>2578</v>
      </c>
      <c r="L1122" s="835">
        <v>168.9</v>
      </c>
      <c r="M1122" s="835">
        <v>168.9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12</v>
      </c>
      <c r="B1123" s="832" t="s">
        <v>1204</v>
      </c>
      <c r="C1123" s="832" t="s">
        <v>1210</v>
      </c>
      <c r="D1123" s="833" t="s">
        <v>2733</v>
      </c>
      <c r="E1123" s="834" t="s">
        <v>1224</v>
      </c>
      <c r="F1123" s="832" t="s">
        <v>1205</v>
      </c>
      <c r="G1123" s="832" t="s">
        <v>1324</v>
      </c>
      <c r="H1123" s="832" t="s">
        <v>583</v>
      </c>
      <c r="I1123" s="832" t="s">
        <v>1325</v>
      </c>
      <c r="J1123" s="832" t="s">
        <v>1326</v>
      </c>
      <c r="K1123" s="832" t="s">
        <v>1327</v>
      </c>
      <c r="L1123" s="835">
        <v>78.33</v>
      </c>
      <c r="M1123" s="835">
        <v>156.66</v>
      </c>
      <c r="N1123" s="832">
        <v>2</v>
      </c>
      <c r="O1123" s="836">
        <v>0.5</v>
      </c>
      <c r="P1123" s="835">
        <v>156.66</v>
      </c>
      <c r="Q1123" s="837">
        <v>1</v>
      </c>
      <c r="R1123" s="832">
        <v>2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12</v>
      </c>
      <c r="B1124" s="832" t="s">
        <v>1204</v>
      </c>
      <c r="C1124" s="832" t="s">
        <v>1210</v>
      </c>
      <c r="D1124" s="833" t="s">
        <v>2733</v>
      </c>
      <c r="E1124" s="834" t="s">
        <v>1224</v>
      </c>
      <c r="F1124" s="832" t="s">
        <v>1205</v>
      </c>
      <c r="G1124" s="832" t="s">
        <v>1300</v>
      </c>
      <c r="H1124" s="832" t="s">
        <v>583</v>
      </c>
      <c r="I1124" s="832" t="s">
        <v>1420</v>
      </c>
      <c r="J1124" s="832" t="s">
        <v>735</v>
      </c>
      <c r="K1124" s="832" t="s">
        <v>1421</v>
      </c>
      <c r="L1124" s="835">
        <v>103.67</v>
      </c>
      <c r="M1124" s="835">
        <v>103.67</v>
      </c>
      <c r="N1124" s="832">
        <v>1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12</v>
      </c>
      <c r="B1125" s="832" t="s">
        <v>1204</v>
      </c>
      <c r="C1125" s="832" t="s">
        <v>1210</v>
      </c>
      <c r="D1125" s="833" t="s">
        <v>2733</v>
      </c>
      <c r="E1125" s="834" t="s">
        <v>1224</v>
      </c>
      <c r="F1125" s="832" t="s">
        <v>1205</v>
      </c>
      <c r="G1125" s="832" t="s">
        <v>1752</v>
      </c>
      <c r="H1125" s="832" t="s">
        <v>621</v>
      </c>
      <c r="I1125" s="832" t="s">
        <v>2579</v>
      </c>
      <c r="J1125" s="832" t="s">
        <v>837</v>
      </c>
      <c r="K1125" s="832" t="s">
        <v>1079</v>
      </c>
      <c r="L1125" s="835">
        <v>47.7</v>
      </c>
      <c r="M1125" s="835">
        <v>47.7</v>
      </c>
      <c r="N1125" s="832">
        <v>1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12</v>
      </c>
      <c r="B1126" s="832" t="s">
        <v>1204</v>
      </c>
      <c r="C1126" s="832" t="s">
        <v>1210</v>
      </c>
      <c r="D1126" s="833" t="s">
        <v>2733</v>
      </c>
      <c r="E1126" s="834" t="s">
        <v>1224</v>
      </c>
      <c r="F1126" s="832" t="s">
        <v>1205</v>
      </c>
      <c r="G1126" s="832" t="s">
        <v>1276</v>
      </c>
      <c r="H1126" s="832" t="s">
        <v>583</v>
      </c>
      <c r="I1126" s="832" t="s">
        <v>1277</v>
      </c>
      <c r="J1126" s="832" t="s">
        <v>617</v>
      </c>
      <c r="K1126" s="832" t="s">
        <v>1278</v>
      </c>
      <c r="L1126" s="835">
        <v>108.44</v>
      </c>
      <c r="M1126" s="835">
        <v>108.44</v>
      </c>
      <c r="N1126" s="832">
        <v>1</v>
      </c>
      <c r="O1126" s="836">
        <v>0.5</v>
      </c>
      <c r="P1126" s="835">
        <v>108.44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12</v>
      </c>
      <c r="B1127" s="832" t="s">
        <v>1204</v>
      </c>
      <c r="C1127" s="832" t="s">
        <v>1210</v>
      </c>
      <c r="D1127" s="833" t="s">
        <v>2733</v>
      </c>
      <c r="E1127" s="834" t="s">
        <v>1224</v>
      </c>
      <c r="F1127" s="832" t="s">
        <v>1205</v>
      </c>
      <c r="G1127" s="832" t="s">
        <v>2580</v>
      </c>
      <c r="H1127" s="832" t="s">
        <v>583</v>
      </c>
      <c r="I1127" s="832" t="s">
        <v>2581</v>
      </c>
      <c r="J1127" s="832" t="s">
        <v>2582</v>
      </c>
      <c r="K1127" s="832" t="s">
        <v>2583</v>
      </c>
      <c r="L1127" s="835">
        <v>105.44</v>
      </c>
      <c r="M1127" s="835">
        <v>105.44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12</v>
      </c>
      <c r="B1128" s="832" t="s">
        <v>1204</v>
      </c>
      <c r="C1128" s="832" t="s">
        <v>1210</v>
      </c>
      <c r="D1128" s="833" t="s">
        <v>2733</v>
      </c>
      <c r="E1128" s="834" t="s">
        <v>1224</v>
      </c>
      <c r="F1128" s="832" t="s">
        <v>1205</v>
      </c>
      <c r="G1128" s="832" t="s">
        <v>1279</v>
      </c>
      <c r="H1128" s="832" t="s">
        <v>583</v>
      </c>
      <c r="I1128" s="832" t="s">
        <v>1280</v>
      </c>
      <c r="J1128" s="832" t="s">
        <v>1281</v>
      </c>
      <c r="K1128" s="832" t="s">
        <v>1282</v>
      </c>
      <c r="L1128" s="835">
        <v>308.69</v>
      </c>
      <c r="M1128" s="835">
        <v>308.69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12</v>
      </c>
      <c r="B1129" s="832" t="s">
        <v>1204</v>
      </c>
      <c r="C1129" s="832" t="s">
        <v>1210</v>
      </c>
      <c r="D1129" s="833" t="s">
        <v>2733</v>
      </c>
      <c r="E1129" s="834" t="s">
        <v>1224</v>
      </c>
      <c r="F1129" s="832" t="s">
        <v>1205</v>
      </c>
      <c r="G1129" s="832" t="s">
        <v>1334</v>
      </c>
      <c r="H1129" s="832" t="s">
        <v>583</v>
      </c>
      <c r="I1129" s="832" t="s">
        <v>1335</v>
      </c>
      <c r="J1129" s="832" t="s">
        <v>1336</v>
      </c>
      <c r="K1129" s="832" t="s">
        <v>1337</v>
      </c>
      <c r="L1129" s="835">
        <v>128.69999999999999</v>
      </c>
      <c r="M1129" s="835">
        <v>128.69999999999999</v>
      </c>
      <c r="N1129" s="832">
        <v>1</v>
      </c>
      <c r="O1129" s="836">
        <v>0.5</v>
      </c>
      <c r="P1129" s="835">
        <v>128.69999999999999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12</v>
      </c>
      <c r="B1130" s="832" t="s">
        <v>1204</v>
      </c>
      <c r="C1130" s="832" t="s">
        <v>1210</v>
      </c>
      <c r="D1130" s="833" t="s">
        <v>2733</v>
      </c>
      <c r="E1130" s="834" t="s">
        <v>1224</v>
      </c>
      <c r="F1130" s="832" t="s">
        <v>1205</v>
      </c>
      <c r="G1130" s="832" t="s">
        <v>1433</v>
      </c>
      <c r="H1130" s="832" t="s">
        <v>583</v>
      </c>
      <c r="I1130" s="832" t="s">
        <v>1434</v>
      </c>
      <c r="J1130" s="832" t="s">
        <v>1435</v>
      </c>
      <c r="K1130" s="832" t="s">
        <v>1436</v>
      </c>
      <c r="L1130" s="835">
        <v>0</v>
      </c>
      <c r="M1130" s="835">
        <v>0</v>
      </c>
      <c r="N1130" s="832">
        <v>6</v>
      </c>
      <c r="O1130" s="836">
        <v>1</v>
      </c>
      <c r="P1130" s="835">
        <v>0</v>
      </c>
      <c r="Q1130" s="837"/>
      <c r="R1130" s="832">
        <v>6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12</v>
      </c>
      <c r="B1131" s="832" t="s">
        <v>1204</v>
      </c>
      <c r="C1131" s="832" t="s">
        <v>1210</v>
      </c>
      <c r="D1131" s="833" t="s">
        <v>2733</v>
      </c>
      <c r="E1131" s="834" t="s">
        <v>1224</v>
      </c>
      <c r="F1131" s="832" t="s">
        <v>1205</v>
      </c>
      <c r="G1131" s="832" t="s">
        <v>1338</v>
      </c>
      <c r="H1131" s="832" t="s">
        <v>621</v>
      </c>
      <c r="I1131" s="832" t="s">
        <v>1162</v>
      </c>
      <c r="J1131" s="832" t="s">
        <v>823</v>
      </c>
      <c r="K1131" s="832" t="s">
        <v>825</v>
      </c>
      <c r="L1131" s="835">
        <v>0</v>
      </c>
      <c r="M1131" s="835">
        <v>0</v>
      </c>
      <c r="N1131" s="832">
        <v>2</v>
      </c>
      <c r="O1131" s="836">
        <v>0.5</v>
      </c>
      <c r="P1131" s="835">
        <v>0</v>
      </c>
      <c r="Q1131" s="837"/>
      <c r="R1131" s="832">
        <v>2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12</v>
      </c>
      <c r="B1132" s="832" t="s">
        <v>1204</v>
      </c>
      <c r="C1132" s="832" t="s">
        <v>1210</v>
      </c>
      <c r="D1132" s="833" t="s">
        <v>2733</v>
      </c>
      <c r="E1132" s="834" t="s">
        <v>1224</v>
      </c>
      <c r="F1132" s="832" t="s">
        <v>1205</v>
      </c>
      <c r="G1132" s="832" t="s">
        <v>1446</v>
      </c>
      <c r="H1132" s="832" t="s">
        <v>583</v>
      </c>
      <c r="I1132" s="832" t="s">
        <v>1450</v>
      </c>
      <c r="J1132" s="832" t="s">
        <v>1448</v>
      </c>
      <c r="K1132" s="832" t="s">
        <v>1451</v>
      </c>
      <c r="L1132" s="835">
        <v>3086.53</v>
      </c>
      <c r="M1132" s="835">
        <v>6173.06</v>
      </c>
      <c r="N1132" s="832">
        <v>2</v>
      </c>
      <c r="O1132" s="836">
        <v>2</v>
      </c>
      <c r="P1132" s="835">
        <v>6173.06</v>
      </c>
      <c r="Q1132" s="837">
        <v>1</v>
      </c>
      <c r="R1132" s="832">
        <v>2</v>
      </c>
      <c r="S1132" s="837">
        <v>1</v>
      </c>
      <c r="T1132" s="836">
        <v>2</v>
      </c>
      <c r="U1132" s="838">
        <v>1</v>
      </c>
    </row>
    <row r="1133" spans="1:21" ht="14.4" customHeight="1" x14ac:dyDescent="0.3">
      <c r="A1133" s="831">
        <v>12</v>
      </c>
      <c r="B1133" s="832" t="s">
        <v>1204</v>
      </c>
      <c r="C1133" s="832" t="s">
        <v>1210</v>
      </c>
      <c r="D1133" s="833" t="s">
        <v>2733</v>
      </c>
      <c r="E1133" s="834" t="s">
        <v>1224</v>
      </c>
      <c r="F1133" s="832" t="s">
        <v>1205</v>
      </c>
      <c r="G1133" s="832" t="s">
        <v>1255</v>
      </c>
      <c r="H1133" s="832" t="s">
        <v>583</v>
      </c>
      <c r="I1133" s="832" t="s">
        <v>1256</v>
      </c>
      <c r="J1133" s="832" t="s">
        <v>1257</v>
      </c>
      <c r="K1133" s="832" t="s">
        <v>1258</v>
      </c>
      <c r="L1133" s="835">
        <v>42.54</v>
      </c>
      <c r="M1133" s="835">
        <v>127.62</v>
      </c>
      <c r="N1133" s="832">
        <v>3</v>
      </c>
      <c r="O1133" s="836">
        <v>3</v>
      </c>
      <c r="P1133" s="835">
        <v>127.62</v>
      </c>
      <c r="Q1133" s="837">
        <v>1</v>
      </c>
      <c r="R1133" s="832">
        <v>3</v>
      </c>
      <c r="S1133" s="837">
        <v>1</v>
      </c>
      <c r="T1133" s="836">
        <v>3</v>
      </c>
      <c r="U1133" s="838">
        <v>1</v>
      </c>
    </row>
    <row r="1134" spans="1:21" ht="14.4" customHeight="1" x14ac:dyDescent="0.3">
      <c r="A1134" s="831">
        <v>12</v>
      </c>
      <c r="B1134" s="832" t="s">
        <v>1204</v>
      </c>
      <c r="C1134" s="832" t="s">
        <v>1210</v>
      </c>
      <c r="D1134" s="833" t="s">
        <v>2733</v>
      </c>
      <c r="E1134" s="834" t="s">
        <v>1224</v>
      </c>
      <c r="F1134" s="832" t="s">
        <v>1205</v>
      </c>
      <c r="G1134" s="832" t="s">
        <v>1255</v>
      </c>
      <c r="H1134" s="832" t="s">
        <v>583</v>
      </c>
      <c r="I1134" s="832" t="s">
        <v>1303</v>
      </c>
      <c r="J1134" s="832" t="s">
        <v>947</v>
      </c>
      <c r="K1134" s="832" t="s">
        <v>1258</v>
      </c>
      <c r="L1134" s="835">
        <v>42.54</v>
      </c>
      <c r="M1134" s="835">
        <v>42.54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12</v>
      </c>
      <c r="B1135" s="832" t="s">
        <v>1204</v>
      </c>
      <c r="C1135" s="832" t="s">
        <v>1210</v>
      </c>
      <c r="D1135" s="833" t="s">
        <v>2733</v>
      </c>
      <c r="E1135" s="834" t="s">
        <v>1224</v>
      </c>
      <c r="F1135" s="832" t="s">
        <v>1205</v>
      </c>
      <c r="G1135" s="832" t="s">
        <v>1452</v>
      </c>
      <c r="H1135" s="832" t="s">
        <v>621</v>
      </c>
      <c r="I1135" s="832" t="s">
        <v>1756</v>
      </c>
      <c r="J1135" s="832" t="s">
        <v>707</v>
      </c>
      <c r="K1135" s="832" t="s">
        <v>1757</v>
      </c>
      <c r="L1135" s="835">
        <v>100.1</v>
      </c>
      <c r="M1135" s="835">
        <v>100.1</v>
      </c>
      <c r="N1135" s="832">
        <v>1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12</v>
      </c>
      <c r="B1136" s="832" t="s">
        <v>1204</v>
      </c>
      <c r="C1136" s="832" t="s">
        <v>1210</v>
      </c>
      <c r="D1136" s="833" t="s">
        <v>2733</v>
      </c>
      <c r="E1136" s="834" t="s">
        <v>1224</v>
      </c>
      <c r="F1136" s="832" t="s">
        <v>1205</v>
      </c>
      <c r="G1136" s="832" t="s">
        <v>1452</v>
      </c>
      <c r="H1136" s="832" t="s">
        <v>621</v>
      </c>
      <c r="I1136" s="832" t="s">
        <v>1093</v>
      </c>
      <c r="J1136" s="832" t="s">
        <v>707</v>
      </c>
      <c r="K1136" s="832" t="s">
        <v>1094</v>
      </c>
      <c r="L1136" s="835">
        <v>300.31</v>
      </c>
      <c r="M1136" s="835">
        <v>900.93000000000006</v>
      </c>
      <c r="N1136" s="832">
        <v>3</v>
      </c>
      <c r="O1136" s="836">
        <v>3</v>
      </c>
      <c r="P1136" s="835">
        <v>300.31</v>
      </c>
      <c r="Q1136" s="837">
        <v>0.33333333333333331</v>
      </c>
      <c r="R1136" s="832">
        <v>1</v>
      </c>
      <c r="S1136" s="837">
        <v>0.33333333333333331</v>
      </c>
      <c r="T1136" s="836">
        <v>1</v>
      </c>
      <c r="U1136" s="838">
        <v>0.33333333333333331</v>
      </c>
    </row>
    <row r="1137" spans="1:21" ht="14.4" customHeight="1" x14ac:dyDescent="0.3">
      <c r="A1137" s="831">
        <v>12</v>
      </c>
      <c r="B1137" s="832" t="s">
        <v>1204</v>
      </c>
      <c r="C1137" s="832" t="s">
        <v>1210</v>
      </c>
      <c r="D1137" s="833" t="s">
        <v>2733</v>
      </c>
      <c r="E1137" s="834" t="s">
        <v>1224</v>
      </c>
      <c r="F1137" s="832" t="s">
        <v>1205</v>
      </c>
      <c r="G1137" s="832" t="s">
        <v>1632</v>
      </c>
      <c r="H1137" s="832" t="s">
        <v>583</v>
      </c>
      <c r="I1137" s="832" t="s">
        <v>1633</v>
      </c>
      <c r="J1137" s="832" t="s">
        <v>1634</v>
      </c>
      <c r="K1137" s="832" t="s">
        <v>1635</v>
      </c>
      <c r="L1137" s="835">
        <v>1514.87</v>
      </c>
      <c r="M1137" s="835">
        <v>3029.74</v>
      </c>
      <c r="N1137" s="832">
        <v>2</v>
      </c>
      <c r="O1137" s="836">
        <v>2</v>
      </c>
      <c r="P1137" s="835">
        <v>3029.74</v>
      </c>
      <c r="Q1137" s="837">
        <v>1</v>
      </c>
      <c r="R1137" s="832">
        <v>2</v>
      </c>
      <c r="S1137" s="837">
        <v>1</v>
      </c>
      <c r="T1137" s="836">
        <v>2</v>
      </c>
      <c r="U1137" s="838">
        <v>1</v>
      </c>
    </row>
    <row r="1138" spans="1:21" ht="14.4" customHeight="1" x14ac:dyDescent="0.3">
      <c r="A1138" s="831">
        <v>12</v>
      </c>
      <c r="B1138" s="832" t="s">
        <v>1204</v>
      </c>
      <c r="C1138" s="832" t="s">
        <v>1210</v>
      </c>
      <c r="D1138" s="833" t="s">
        <v>2733</v>
      </c>
      <c r="E1138" s="834" t="s">
        <v>1224</v>
      </c>
      <c r="F1138" s="832" t="s">
        <v>1205</v>
      </c>
      <c r="G1138" s="832" t="s">
        <v>2558</v>
      </c>
      <c r="H1138" s="832" t="s">
        <v>583</v>
      </c>
      <c r="I1138" s="832" t="s">
        <v>2584</v>
      </c>
      <c r="J1138" s="832" t="s">
        <v>864</v>
      </c>
      <c r="K1138" s="832" t="s">
        <v>2585</v>
      </c>
      <c r="L1138" s="835">
        <v>93.96</v>
      </c>
      <c r="M1138" s="835">
        <v>93.96</v>
      </c>
      <c r="N1138" s="832">
        <v>1</v>
      </c>
      <c r="O1138" s="836">
        <v>1</v>
      </c>
      <c r="P1138" s="835">
        <v>93.96</v>
      </c>
      <c r="Q1138" s="837">
        <v>1</v>
      </c>
      <c r="R1138" s="832">
        <v>1</v>
      </c>
      <c r="S1138" s="837">
        <v>1</v>
      </c>
      <c r="T1138" s="836">
        <v>1</v>
      </c>
      <c r="U1138" s="838">
        <v>1</v>
      </c>
    </row>
    <row r="1139" spans="1:21" ht="14.4" customHeight="1" x14ac:dyDescent="0.3">
      <c r="A1139" s="831">
        <v>12</v>
      </c>
      <c r="B1139" s="832" t="s">
        <v>1204</v>
      </c>
      <c r="C1139" s="832" t="s">
        <v>1210</v>
      </c>
      <c r="D1139" s="833" t="s">
        <v>2733</v>
      </c>
      <c r="E1139" s="834" t="s">
        <v>1224</v>
      </c>
      <c r="F1139" s="832" t="s">
        <v>1205</v>
      </c>
      <c r="G1139" s="832" t="s">
        <v>2229</v>
      </c>
      <c r="H1139" s="832" t="s">
        <v>583</v>
      </c>
      <c r="I1139" s="832" t="s">
        <v>2507</v>
      </c>
      <c r="J1139" s="832" t="s">
        <v>2231</v>
      </c>
      <c r="K1139" s="832" t="s">
        <v>1702</v>
      </c>
      <c r="L1139" s="835">
        <v>44.49</v>
      </c>
      <c r="M1139" s="835">
        <v>44.49</v>
      </c>
      <c r="N1139" s="832">
        <v>1</v>
      </c>
      <c r="O1139" s="836">
        <v>1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12</v>
      </c>
      <c r="B1140" s="832" t="s">
        <v>1204</v>
      </c>
      <c r="C1140" s="832" t="s">
        <v>1210</v>
      </c>
      <c r="D1140" s="833" t="s">
        <v>2733</v>
      </c>
      <c r="E1140" s="834" t="s">
        <v>1224</v>
      </c>
      <c r="F1140" s="832" t="s">
        <v>1205</v>
      </c>
      <c r="G1140" s="832" t="s">
        <v>1459</v>
      </c>
      <c r="H1140" s="832" t="s">
        <v>583</v>
      </c>
      <c r="I1140" s="832" t="s">
        <v>2586</v>
      </c>
      <c r="J1140" s="832" t="s">
        <v>1461</v>
      </c>
      <c r="K1140" s="832" t="s">
        <v>1430</v>
      </c>
      <c r="L1140" s="835">
        <v>67.41</v>
      </c>
      <c r="M1140" s="835">
        <v>67.41</v>
      </c>
      <c r="N1140" s="832">
        <v>1</v>
      </c>
      <c r="O1140" s="836">
        <v>1</v>
      </c>
      <c r="P1140" s="835">
        <v>67.41</v>
      </c>
      <c r="Q1140" s="837">
        <v>1</v>
      </c>
      <c r="R1140" s="832">
        <v>1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12</v>
      </c>
      <c r="B1141" s="832" t="s">
        <v>1204</v>
      </c>
      <c r="C1141" s="832" t="s">
        <v>1210</v>
      </c>
      <c r="D1141" s="833" t="s">
        <v>2733</v>
      </c>
      <c r="E1141" s="834" t="s">
        <v>1224</v>
      </c>
      <c r="F1141" s="832" t="s">
        <v>1205</v>
      </c>
      <c r="G1141" s="832" t="s">
        <v>1477</v>
      </c>
      <c r="H1141" s="832" t="s">
        <v>583</v>
      </c>
      <c r="I1141" s="832" t="s">
        <v>1478</v>
      </c>
      <c r="J1141" s="832" t="s">
        <v>1479</v>
      </c>
      <c r="K1141" s="832" t="s">
        <v>1480</v>
      </c>
      <c r="L1141" s="835">
        <v>0</v>
      </c>
      <c r="M1141" s="835">
        <v>0</v>
      </c>
      <c r="N1141" s="832">
        <v>1</v>
      </c>
      <c r="O1141" s="836">
        <v>0.5</v>
      </c>
      <c r="P1141" s="835"/>
      <c r="Q1141" s="837"/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12</v>
      </c>
      <c r="B1142" s="832" t="s">
        <v>1204</v>
      </c>
      <c r="C1142" s="832" t="s">
        <v>1210</v>
      </c>
      <c r="D1142" s="833" t="s">
        <v>2733</v>
      </c>
      <c r="E1142" s="834" t="s">
        <v>1224</v>
      </c>
      <c r="F1142" s="832" t="s">
        <v>1205</v>
      </c>
      <c r="G1142" s="832" t="s">
        <v>1254</v>
      </c>
      <c r="H1142" s="832" t="s">
        <v>621</v>
      </c>
      <c r="I1142" s="832" t="s">
        <v>1110</v>
      </c>
      <c r="J1142" s="832" t="s">
        <v>903</v>
      </c>
      <c r="K1142" s="832" t="s">
        <v>1111</v>
      </c>
      <c r="L1142" s="835">
        <v>154.36000000000001</v>
      </c>
      <c r="M1142" s="835">
        <v>1389.2400000000002</v>
      </c>
      <c r="N1142" s="832">
        <v>9</v>
      </c>
      <c r="O1142" s="836">
        <v>4</v>
      </c>
      <c r="P1142" s="835">
        <v>771.80000000000007</v>
      </c>
      <c r="Q1142" s="837">
        <v>0.55555555555555547</v>
      </c>
      <c r="R1142" s="832">
        <v>5</v>
      </c>
      <c r="S1142" s="837">
        <v>0.55555555555555558</v>
      </c>
      <c r="T1142" s="836">
        <v>2.5</v>
      </c>
      <c r="U1142" s="838">
        <v>0.625</v>
      </c>
    </row>
    <row r="1143" spans="1:21" ht="14.4" customHeight="1" x14ac:dyDescent="0.3">
      <c r="A1143" s="831">
        <v>12</v>
      </c>
      <c r="B1143" s="832" t="s">
        <v>1204</v>
      </c>
      <c r="C1143" s="832" t="s">
        <v>1210</v>
      </c>
      <c r="D1143" s="833" t="s">
        <v>2733</v>
      </c>
      <c r="E1143" s="834" t="s">
        <v>1224</v>
      </c>
      <c r="F1143" s="832" t="s">
        <v>1205</v>
      </c>
      <c r="G1143" s="832" t="s">
        <v>1254</v>
      </c>
      <c r="H1143" s="832" t="s">
        <v>621</v>
      </c>
      <c r="I1143" s="832" t="s">
        <v>1112</v>
      </c>
      <c r="J1143" s="832" t="s">
        <v>1113</v>
      </c>
      <c r="K1143" s="832" t="s">
        <v>1114</v>
      </c>
      <c r="L1143" s="835">
        <v>149.52000000000001</v>
      </c>
      <c r="M1143" s="835">
        <v>149.52000000000001</v>
      </c>
      <c r="N1143" s="832">
        <v>1</v>
      </c>
      <c r="O1143" s="836">
        <v>0.5</v>
      </c>
      <c r="P1143" s="835">
        <v>149.52000000000001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12</v>
      </c>
      <c r="B1144" s="832" t="s">
        <v>1204</v>
      </c>
      <c r="C1144" s="832" t="s">
        <v>1210</v>
      </c>
      <c r="D1144" s="833" t="s">
        <v>2733</v>
      </c>
      <c r="E1144" s="834" t="s">
        <v>1224</v>
      </c>
      <c r="F1144" s="832" t="s">
        <v>1205</v>
      </c>
      <c r="G1144" s="832" t="s">
        <v>1254</v>
      </c>
      <c r="H1144" s="832" t="s">
        <v>621</v>
      </c>
      <c r="I1144" s="832" t="s">
        <v>1108</v>
      </c>
      <c r="J1144" s="832" t="s">
        <v>903</v>
      </c>
      <c r="K1144" s="832" t="s">
        <v>1109</v>
      </c>
      <c r="L1144" s="835">
        <v>225.06</v>
      </c>
      <c r="M1144" s="835">
        <v>225.06</v>
      </c>
      <c r="N1144" s="832">
        <v>1</v>
      </c>
      <c r="O1144" s="836">
        <v>1</v>
      </c>
      <c r="P1144" s="835">
        <v>225.06</v>
      </c>
      <c r="Q1144" s="837">
        <v>1</v>
      </c>
      <c r="R1144" s="832">
        <v>1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12</v>
      </c>
      <c r="B1145" s="832" t="s">
        <v>1204</v>
      </c>
      <c r="C1145" s="832" t="s">
        <v>1210</v>
      </c>
      <c r="D1145" s="833" t="s">
        <v>2733</v>
      </c>
      <c r="E1145" s="834" t="s">
        <v>1231</v>
      </c>
      <c r="F1145" s="832" t="s">
        <v>1205</v>
      </c>
      <c r="G1145" s="832" t="s">
        <v>2267</v>
      </c>
      <c r="H1145" s="832" t="s">
        <v>583</v>
      </c>
      <c r="I1145" s="832" t="s">
        <v>2587</v>
      </c>
      <c r="J1145" s="832" t="s">
        <v>2269</v>
      </c>
      <c r="K1145" s="832" t="s">
        <v>2532</v>
      </c>
      <c r="L1145" s="835">
        <v>263.26</v>
      </c>
      <c r="M1145" s="835">
        <v>526.52</v>
      </c>
      <c r="N1145" s="832">
        <v>2</v>
      </c>
      <c r="O1145" s="836">
        <v>1</v>
      </c>
      <c r="P1145" s="835">
        <v>526.52</v>
      </c>
      <c r="Q1145" s="837">
        <v>1</v>
      </c>
      <c r="R1145" s="832">
        <v>2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12</v>
      </c>
      <c r="B1146" s="832" t="s">
        <v>1204</v>
      </c>
      <c r="C1146" s="832" t="s">
        <v>1210</v>
      </c>
      <c r="D1146" s="833" t="s">
        <v>2733</v>
      </c>
      <c r="E1146" s="834" t="s">
        <v>1231</v>
      </c>
      <c r="F1146" s="832" t="s">
        <v>1205</v>
      </c>
      <c r="G1146" s="832" t="s">
        <v>2267</v>
      </c>
      <c r="H1146" s="832" t="s">
        <v>583</v>
      </c>
      <c r="I1146" s="832" t="s">
        <v>2588</v>
      </c>
      <c r="J1146" s="832" t="s">
        <v>2269</v>
      </c>
      <c r="K1146" s="832" t="s">
        <v>2589</v>
      </c>
      <c r="L1146" s="835">
        <v>1295.6400000000001</v>
      </c>
      <c r="M1146" s="835">
        <v>1295.6400000000001</v>
      </c>
      <c r="N1146" s="832">
        <v>1</v>
      </c>
      <c r="O1146" s="836">
        <v>1</v>
      </c>
      <c r="P1146" s="835">
        <v>1295.6400000000001</v>
      </c>
      <c r="Q1146" s="837">
        <v>1</v>
      </c>
      <c r="R1146" s="832">
        <v>1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12</v>
      </c>
      <c r="B1147" s="832" t="s">
        <v>1204</v>
      </c>
      <c r="C1147" s="832" t="s">
        <v>1210</v>
      </c>
      <c r="D1147" s="833" t="s">
        <v>2733</v>
      </c>
      <c r="E1147" s="834" t="s">
        <v>1231</v>
      </c>
      <c r="F1147" s="832" t="s">
        <v>1205</v>
      </c>
      <c r="G1147" s="832" t="s">
        <v>1263</v>
      </c>
      <c r="H1147" s="832" t="s">
        <v>621</v>
      </c>
      <c r="I1147" s="832" t="s">
        <v>1120</v>
      </c>
      <c r="J1147" s="832" t="s">
        <v>1121</v>
      </c>
      <c r="K1147" s="832" t="s">
        <v>926</v>
      </c>
      <c r="L1147" s="835">
        <v>170.52</v>
      </c>
      <c r="M1147" s="835">
        <v>341.04</v>
      </c>
      <c r="N1147" s="832">
        <v>2</v>
      </c>
      <c r="O1147" s="836">
        <v>1</v>
      </c>
      <c r="P1147" s="835">
        <v>341.04</v>
      </c>
      <c r="Q1147" s="837">
        <v>1</v>
      </c>
      <c r="R1147" s="832">
        <v>2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12</v>
      </c>
      <c r="B1148" s="832" t="s">
        <v>1204</v>
      </c>
      <c r="C1148" s="832" t="s">
        <v>1210</v>
      </c>
      <c r="D1148" s="833" t="s">
        <v>2733</v>
      </c>
      <c r="E1148" s="834" t="s">
        <v>1231</v>
      </c>
      <c r="F1148" s="832" t="s">
        <v>1205</v>
      </c>
      <c r="G1148" s="832" t="s">
        <v>1263</v>
      </c>
      <c r="H1148" s="832" t="s">
        <v>621</v>
      </c>
      <c r="I1148" s="832" t="s">
        <v>1363</v>
      </c>
      <c r="J1148" s="832" t="s">
        <v>1121</v>
      </c>
      <c r="K1148" s="832" t="s">
        <v>1362</v>
      </c>
      <c r="L1148" s="835">
        <v>85.27</v>
      </c>
      <c r="M1148" s="835">
        <v>341.08</v>
      </c>
      <c r="N1148" s="832">
        <v>4</v>
      </c>
      <c r="O1148" s="836">
        <v>2</v>
      </c>
      <c r="P1148" s="835">
        <v>341.08</v>
      </c>
      <c r="Q1148" s="837">
        <v>1</v>
      </c>
      <c r="R1148" s="832">
        <v>4</v>
      </c>
      <c r="S1148" s="837">
        <v>1</v>
      </c>
      <c r="T1148" s="836">
        <v>2</v>
      </c>
      <c r="U1148" s="838">
        <v>1</v>
      </c>
    </row>
    <row r="1149" spans="1:21" ht="14.4" customHeight="1" x14ac:dyDescent="0.3">
      <c r="A1149" s="831">
        <v>12</v>
      </c>
      <c r="B1149" s="832" t="s">
        <v>1204</v>
      </c>
      <c r="C1149" s="832" t="s">
        <v>1210</v>
      </c>
      <c r="D1149" s="833" t="s">
        <v>2733</v>
      </c>
      <c r="E1149" s="834" t="s">
        <v>1231</v>
      </c>
      <c r="F1149" s="832" t="s">
        <v>1205</v>
      </c>
      <c r="G1149" s="832" t="s">
        <v>1265</v>
      </c>
      <c r="H1149" s="832" t="s">
        <v>583</v>
      </c>
      <c r="I1149" s="832" t="s">
        <v>1364</v>
      </c>
      <c r="J1149" s="832" t="s">
        <v>1365</v>
      </c>
      <c r="K1149" s="832" t="s">
        <v>926</v>
      </c>
      <c r="L1149" s="835">
        <v>78.33</v>
      </c>
      <c r="M1149" s="835">
        <v>78.33</v>
      </c>
      <c r="N1149" s="832">
        <v>1</v>
      </c>
      <c r="O1149" s="836">
        <v>1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12</v>
      </c>
      <c r="B1150" s="832" t="s">
        <v>1204</v>
      </c>
      <c r="C1150" s="832" t="s">
        <v>1210</v>
      </c>
      <c r="D1150" s="833" t="s">
        <v>2733</v>
      </c>
      <c r="E1150" s="834" t="s">
        <v>1231</v>
      </c>
      <c r="F1150" s="832" t="s">
        <v>1205</v>
      </c>
      <c r="G1150" s="832" t="s">
        <v>1265</v>
      </c>
      <c r="H1150" s="832" t="s">
        <v>583</v>
      </c>
      <c r="I1150" s="832" t="s">
        <v>2590</v>
      </c>
      <c r="J1150" s="832" t="s">
        <v>1365</v>
      </c>
      <c r="K1150" s="832" t="s">
        <v>1362</v>
      </c>
      <c r="L1150" s="835">
        <v>39.17</v>
      </c>
      <c r="M1150" s="835">
        <v>39.17</v>
      </c>
      <c r="N1150" s="832">
        <v>1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12</v>
      </c>
      <c r="B1151" s="832" t="s">
        <v>1204</v>
      </c>
      <c r="C1151" s="832" t="s">
        <v>1210</v>
      </c>
      <c r="D1151" s="833" t="s">
        <v>2733</v>
      </c>
      <c r="E1151" s="834" t="s">
        <v>1231</v>
      </c>
      <c r="F1151" s="832" t="s">
        <v>1205</v>
      </c>
      <c r="G1151" s="832" t="s">
        <v>1959</v>
      </c>
      <c r="H1151" s="832" t="s">
        <v>583</v>
      </c>
      <c r="I1151" s="832" t="s">
        <v>1960</v>
      </c>
      <c r="J1151" s="832" t="s">
        <v>1961</v>
      </c>
      <c r="K1151" s="832" t="s">
        <v>1962</v>
      </c>
      <c r="L1151" s="835">
        <v>94.7</v>
      </c>
      <c r="M1151" s="835">
        <v>94.7</v>
      </c>
      <c r="N1151" s="832">
        <v>1</v>
      </c>
      <c r="O1151" s="836">
        <v>0.5</v>
      </c>
      <c r="P1151" s="835">
        <v>94.7</v>
      </c>
      <c r="Q1151" s="837">
        <v>1</v>
      </c>
      <c r="R1151" s="832">
        <v>1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12</v>
      </c>
      <c r="B1152" s="832" t="s">
        <v>1204</v>
      </c>
      <c r="C1152" s="832" t="s">
        <v>1210</v>
      </c>
      <c r="D1152" s="833" t="s">
        <v>2733</v>
      </c>
      <c r="E1152" s="834" t="s">
        <v>1231</v>
      </c>
      <c r="F1152" s="832" t="s">
        <v>1205</v>
      </c>
      <c r="G1152" s="832" t="s">
        <v>2591</v>
      </c>
      <c r="H1152" s="832" t="s">
        <v>583</v>
      </c>
      <c r="I1152" s="832" t="s">
        <v>2592</v>
      </c>
      <c r="J1152" s="832" t="s">
        <v>2593</v>
      </c>
      <c r="K1152" s="832" t="s">
        <v>2594</v>
      </c>
      <c r="L1152" s="835">
        <v>176.32</v>
      </c>
      <c r="M1152" s="835">
        <v>352.64</v>
      </c>
      <c r="N1152" s="832">
        <v>2</v>
      </c>
      <c r="O1152" s="836">
        <v>0.5</v>
      </c>
      <c r="P1152" s="835">
        <v>352.64</v>
      </c>
      <c r="Q1152" s="837">
        <v>1</v>
      </c>
      <c r="R1152" s="832">
        <v>2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12</v>
      </c>
      <c r="B1153" s="832" t="s">
        <v>1204</v>
      </c>
      <c r="C1153" s="832" t="s">
        <v>1210</v>
      </c>
      <c r="D1153" s="833" t="s">
        <v>2733</v>
      </c>
      <c r="E1153" s="834" t="s">
        <v>1231</v>
      </c>
      <c r="F1153" s="832" t="s">
        <v>1205</v>
      </c>
      <c r="G1153" s="832" t="s">
        <v>1269</v>
      </c>
      <c r="H1153" s="832" t="s">
        <v>621</v>
      </c>
      <c r="I1153" s="832" t="s">
        <v>1273</v>
      </c>
      <c r="J1153" s="832" t="s">
        <v>1274</v>
      </c>
      <c r="K1153" s="832" t="s">
        <v>1275</v>
      </c>
      <c r="L1153" s="835">
        <v>736.33</v>
      </c>
      <c r="M1153" s="835">
        <v>736.33</v>
      </c>
      <c r="N1153" s="832">
        <v>1</v>
      </c>
      <c r="O1153" s="836">
        <v>0.5</v>
      </c>
      <c r="P1153" s="835">
        <v>736.33</v>
      </c>
      <c r="Q1153" s="837">
        <v>1</v>
      </c>
      <c r="R1153" s="832">
        <v>1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12</v>
      </c>
      <c r="B1154" s="832" t="s">
        <v>1204</v>
      </c>
      <c r="C1154" s="832" t="s">
        <v>1210</v>
      </c>
      <c r="D1154" s="833" t="s">
        <v>2733</v>
      </c>
      <c r="E1154" s="834" t="s">
        <v>1231</v>
      </c>
      <c r="F1154" s="832" t="s">
        <v>1205</v>
      </c>
      <c r="G1154" s="832" t="s">
        <v>2595</v>
      </c>
      <c r="H1154" s="832" t="s">
        <v>583</v>
      </c>
      <c r="I1154" s="832" t="s">
        <v>2596</v>
      </c>
      <c r="J1154" s="832" t="s">
        <v>2597</v>
      </c>
      <c r="K1154" s="832" t="s">
        <v>2598</v>
      </c>
      <c r="L1154" s="835">
        <v>73.010000000000005</v>
      </c>
      <c r="M1154" s="835">
        <v>73.010000000000005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12</v>
      </c>
      <c r="B1155" s="832" t="s">
        <v>1204</v>
      </c>
      <c r="C1155" s="832" t="s">
        <v>1210</v>
      </c>
      <c r="D1155" s="833" t="s">
        <v>2733</v>
      </c>
      <c r="E1155" s="834" t="s">
        <v>1231</v>
      </c>
      <c r="F1155" s="832" t="s">
        <v>1205</v>
      </c>
      <c r="G1155" s="832" t="s">
        <v>1324</v>
      </c>
      <c r="H1155" s="832" t="s">
        <v>583</v>
      </c>
      <c r="I1155" s="832" t="s">
        <v>1325</v>
      </c>
      <c r="J1155" s="832" t="s">
        <v>1326</v>
      </c>
      <c r="K1155" s="832" t="s">
        <v>1327</v>
      </c>
      <c r="L1155" s="835">
        <v>78.33</v>
      </c>
      <c r="M1155" s="835">
        <v>156.66</v>
      </c>
      <c r="N1155" s="832">
        <v>2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12</v>
      </c>
      <c r="B1156" s="832" t="s">
        <v>1204</v>
      </c>
      <c r="C1156" s="832" t="s">
        <v>1210</v>
      </c>
      <c r="D1156" s="833" t="s">
        <v>2733</v>
      </c>
      <c r="E1156" s="834" t="s">
        <v>1231</v>
      </c>
      <c r="F1156" s="832" t="s">
        <v>1205</v>
      </c>
      <c r="G1156" s="832" t="s">
        <v>1300</v>
      </c>
      <c r="H1156" s="832" t="s">
        <v>583</v>
      </c>
      <c r="I1156" s="832" t="s">
        <v>2599</v>
      </c>
      <c r="J1156" s="832" t="s">
        <v>735</v>
      </c>
      <c r="K1156" s="832" t="s">
        <v>2600</v>
      </c>
      <c r="L1156" s="835">
        <v>32.25</v>
      </c>
      <c r="M1156" s="835">
        <v>64.5</v>
      </c>
      <c r="N1156" s="832">
        <v>2</v>
      </c>
      <c r="O1156" s="836">
        <v>1</v>
      </c>
      <c r="P1156" s="835">
        <v>64.5</v>
      </c>
      <c r="Q1156" s="837">
        <v>1</v>
      </c>
      <c r="R1156" s="832">
        <v>2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12</v>
      </c>
      <c r="B1157" s="832" t="s">
        <v>1204</v>
      </c>
      <c r="C1157" s="832" t="s">
        <v>1210</v>
      </c>
      <c r="D1157" s="833" t="s">
        <v>2733</v>
      </c>
      <c r="E1157" s="834" t="s">
        <v>1231</v>
      </c>
      <c r="F1157" s="832" t="s">
        <v>1205</v>
      </c>
      <c r="G1157" s="832" t="s">
        <v>1276</v>
      </c>
      <c r="H1157" s="832" t="s">
        <v>583</v>
      </c>
      <c r="I1157" s="832" t="s">
        <v>1328</v>
      </c>
      <c r="J1157" s="832" t="s">
        <v>617</v>
      </c>
      <c r="K1157" s="832" t="s">
        <v>1329</v>
      </c>
      <c r="L1157" s="835">
        <v>52.61</v>
      </c>
      <c r="M1157" s="835">
        <v>52.61</v>
      </c>
      <c r="N1157" s="832">
        <v>1</v>
      </c>
      <c r="O1157" s="836">
        <v>1</v>
      </c>
      <c r="P1157" s="835">
        <v>52.61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12</v>
      </c>
      <c r="B1158" s="832" t="s">
        <v>1204</v>
      </c>
      <c r="C1158" s="832" t="s">
        <v>1210</v>
      </c>
      <c r="D1158" s="833" t="s">
        <v>2733</v>
      </c>
      <c r="E1158" s="834" t="s">
        <v>1231</v>
      </c>
      <c r="F1158" s="832" t="s">
        <v>1205</v>
      </c>
      <c r="G1158" s="832" t="s">
        <v>1330</v>
      </c>
      <c r="H1158" s="832" t="s">
        <v>583</v>
      </c>
      <c r="I1158" s="832" t="s">
        <v>1331</v>
      </c>
      <c r="J1158" s="832" t="s">
        <v>1332</v>
      </c>
      <c r="K1158" s="832" t="s">
        <v>1333</v>
      </c>
      <c r="L1158" s="835">
        <v>432.12</v>
      </c>
      <c r="M1158" s="835">
        <v>1296.3600000000001</v>
      </c>
      <c r="N1158" s="832">
        <v>3</v>
      </c>
      <c r="O1158" s="836">
        <v>0.5</v>
      </c>
      <c r="P1158" s="835">
        <v>1296.3600000000001</v>
      </c>
      <c r="Q1158" s="837">
        <v>1</v>
      </c>
      <c r="R1158" s="832">
        <v>3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12</v>
      </c>
      <c r="B1159" s="832" t="s">
        <v>1204</v>
      </c>
      <c r="C1159" s="832" t="s">
        <v>1210</v>
      </c>
      <c r="D1159" s="833" t="s">
        <v>2733</v>
      </c>
      <c r="E1159" s="834" t="s">
        <v>1231</v>
      </c>
      <c r="F1159" s="832" t="s">
        <v>1205</v>
      </c>
      <c r="G1159" s="832" t="s">
        <v>1279</v>
      </c>
      <c r="H1159" s="832" t="s">
        <v>583</v>
      </c>
      <c r="I1159" s="832" t="s">
        <v>1280</v>
      </c>
      <c r="J1159" s="832" t="s">
        <v>1281</v>
      </c>
      <c r="K1159" s="832" t="s">
        <v>1282</v>
      </c>
      <c r="L1159" s="835">
        <v>308.69</v>
      </c>
      <c r="M1159" s="835">
        <v>617.38</v>
      </c>
      <c r="N1159" s="832">
        <v>2</v>
      </c>
      <c r="O1159" s="836">
        <v>1</v>
      </c>
      <c r="P1159" s="835">
        <v>617.38</v>
      </c>
      <c r="Q1159" s="837">
        <v>1</v>
      </c>
      <c r="R1159" s="832">
        <v>2</v>
      </c>
      <c r="S1159" s="837">
        <v>1</v>
      </c>
      <c r="T1159" s="836">
        <v>1</v>
      </c>
      <c r="U1159" s="838">
        <v>1</v>
      </c>
    </row>
    <row r="1160" spans="1:21" ht="14.4" customHeight="1" x14ac:dyDescent="0.3">
      <c r="A1160" s="831">
        <v>12</v>
      </c>
      <c r="B1160" s="832" t="s">
        <v>1204</v>
      </c>
      <c r="C1160" s="832" t="s">
        <v>1210</v>
      </c>
      <c r="D1160" s="833" t="s">
        <v>2733</v>
      </c>
      <c r="E1160" s="834" t="s">
        <v>1231</v>
      </c>
      <c r="F1160" s="832" t="s">
        <v>1205</v>
      </c>
      <c r="G1160" s="832" t="s">
        <v>1433</v>
      </c>
      <c r="H1160" s="832" t="s">
        <v>583</v>
      </c>
      <c r="I1160" s="832" t="s">
        <v>1434</v>
      </c>
      <c r="J1160" s="832" t="s">
        <v>1435</v>
      </c>
      <c r="K1160" s="832" t="s">
        <v>1436</v>
      </c>
      <c r="L1160" s="835">
        <v>0</v>
      </c>
      <c r="M1160" s="835">
        <v>0</v>
      </c>
      <c r="N1160" s="832">
        <v>8</v>
      </c>
      <c r="O1160" s="836">
        <v>1.5</v>
      </c>
      <c r="P1160" s="835">
        <v>0</v>
      </c>
      <c r="Q1160" s="837"/>
      <c r="R1160" s="832">
        <v>6</v>
      </c>
      <c r="S1160" s="837">
        <v>0.75</v>
      </c>
      <c r="T1160" s="836">
        <v>0.5</v>
      </c>
      <c r="U1160" s="838">
        <v>0.33333333333333331</v>
      </c>
    </row>
    <row r="1161" spans="1:21" ht="14.4" customHeight="1" x14ac:dyDescent="0.3">
      <c r="A1161" s="831">
        <v>12</v>
      </c>
      <c r="B1161" s="832" t="s">
        <v>1204</v>
      </c>
      <c r="C1161" s="832" t="s">
        <v>1210</v>
      </c>
      <c r="D1161" s="833" t="s">
        <v>2733</v>
      </c>
      <c r="E1161" s="834" t="s">
        <v>1231</v>
      </c>
      <c r="F1161" s="832" t="s">
        <v>1205</v>
      </c>
      <c r="G1161" s="832" t="s">
        <v>1338</v>
      </c>
      <c r="H1161" s="832" t="s">
        <v>621</v>
      </c>
      <c r="I1161" s="832" t="s">
        <v>1162</v>
      </c>
      <c r="J1161" s="832" t="s">
        <v>823</v>
      </c>
      <c r="K1161" s="832" t="s">
        <v>825</v>
      </c>
      <c r="L1161" s="835">
        <v>0</v>
      </c>
      <c r="M1161" s="835">
        <v>0</v>
      </c>
      <c r="N1161" s="832">
        <v>3</v>
      </c>
      <c r="O1161" s="836">
        <v>3</v>
      </c>
      <c r="P1161" s="835">
        <v>0</v>
      </c>
      <c r="Q1161" s="837"/>
      <c r="R1161" s="832">
        <v>2</v>
      </c>
      <c r="S1161" s="837">
        <v>0.66666666666666663</v>
      </c>
      <c r="T1161" s="836">
        <v>2</v>
      </c>
      <c r="U1161" s="838">
        <v>0.66666666666666663</v>
      </c>
    </row>
    <row r="1162" spans="1:21" ht="14.4" customHeight="1" x14ac:dyDescent="0.3">
      <c r="A1162" s="831">
        <v>12</v>
      </c>
      <c r="B1162" s="832" t="s">
        <v>1204</v>
      </c>
      <c r="C1162" s="832" t="s">
        <v>1210</v>
      </c>
      <c r="D1162" s="833" t="s">
        <v>2733</v>
      </c>
      <c r="E1162" s="834" t="s">
        <v>1231</v>
      </c>
      <c r="F1162" s="832" t="s">
        <v>1205</v>
      </c>
      <c r="G1162" s="832" t="s">
        <v>1255</v>
      </c>
      <c r="H1162" s="832" t="s">
        <v>583</v>
      </c>
      <c r="I1162" s="832" t="s">
        <v>1303</v>
      </c>
      <c r="J1162" s="832" t="s">
        <v>947</v>
      </c>
      <c r="K1162" s="832" t="s">
        <v>1258</v>
      </c>
      <c r="L1162" s="835">
        <v>42.54</v>
      </c>
      <c r="M1162" s="835">
        <v>255.24</v>
      </c>
      <c r="N1162" s="832">
        <v>6</v>
      </c>
      <c r="O1162" s="836">
        <v>5</v>
      </c>
      <c r="P1162" s="835">
        <v>127.62</v>
      </c>
      <c r="Q1162" s="837">
        <v>0.5</v>
      </c>
      <c r="R1162" s="832">
        <v>3</v>
      </c>
      <c r="S1162" s="837">
        <v>0.5</v>
      </c>
      <c r="T1162" s="836">
        <v>3</v>
      </c>
      <c r="U1162" s="838">
        <v>0.6</v>
      </c>
    </row>
    <row r="1163" spans="1:21" ht="14.4" customHeight="1" x14ac:dyDescent="0.3">
      <c r="A1163" s="831">
        <v>12</v>
      </c>
      <c r="B1163" s="832" t="s">
        <v>1204</v>
      </c>
      <c r="C1163" s="832" t="s">
        <v>1210</v>
      </c>
      <c r="D1163" s="833" t="s">
        <v>2733</v>
      </c>
      <c r="E1163" s="834" t="s">
        <v>1231</v>
      </c>
      <c r="F1163" s="832" t="s">
        <v>1205</v>
      </c>
      <c r="G1163" s="832" t="s">
        <v>1654</v>
      </c>
      <c r="H1163" s="832" t="s">
        <v>583</v>
      </c>
      <c r="I1163" s="832" t="s">
        <v>1655</v>
      </c>
      <c r="J1163" s="832" t="s">
        <v>1656</v>
      </c>
      <c r="K1163" s="832" t="s">
        <v>1179</v>
      </c>
      <c r="L1163" s="835">
        <v>0</v>
      </c>
      <c r="M1163" s="835">
        <v>0</v>
      </c>
      <c r="N1163" s="832">
        <v>2</v>
      </c>
      <c r="O1163" s="836">
        <v>1</v>
      </c>
      <c r="P1163" s="835"/>
      <c r="Q1163" s="837"/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12</v>
      </c>
      <c r="B1164" s="832" t="s">
        <v>1204</v>
      </c>
      <c r="C1164" s="832" t="s">
        <v>1210</v>
      </c>
      <c r="D1164" s="833" t="s">
        <v>2733</v>
      </c>
      <c r="E1164" s="834" t="s">
        <v>1231</v>
      </c>
      <c r="F1164" s="832" t="s">
        <v>1205</v>
      </c>
      <c r="G1164" s="832" t="s">
        <v>1254</v>
      </c>
      <c r="H1164" s="832" t="s">
        <v>621</v>
      </c>
      <c r="I1164" s="832" t="s">
        <v>1110</v>
      </c>
      <c r="J1164" s="832" t="s">
        <v>903</v>
      </c>
      <c r="K1164" s="832" t="s">
        <v>1111</v>
      </c>
      <c r="L1164" s="835">
        <v>154.36000000000001</v>
      </c>
      <c r="M1164" s="835">
        <v>771.80000000000007</v>
      </c>
      <c r="N1164" s="832">
        <v>5</v>
      </c>
      <c r="O1164" s="836">
        <v>5</v>
      </c>
      <c r="P1164" s="835">
        <v>308.72000000000003</v>
      </c>
      <c r="Q1164" s="837">
        <v>0.4</v>
      </c>
      <c r="R1164" s="832">
        <v>2</v>
      </c>
      <c r="S1164" s="837">
        <v>0.4</v>
      </c>
      <c r="T1164" s="836">
        <v>2</v>
      </c>
      <c r="U1164" s="838">
        <v>0.4</v>
      </c>
    </row>
    <row r="1165" spans="1:21" ht="14.4" customHeight="1" x14ac:dyDescent="0.3">
      <c r="A1165" s="831">
        <v>12</v>
      </c>
      <c r="B1165" s="832" t="s">
        <v>1204</v>
      </c>
      <c r="C1165" s="832" t="s">
        <v>1210</v>
      </c>
      <c r="D1165" s="833" t="s">
        <v>2733</v>
      </c>
      <c r="E1165" s="834" t="s">
        <v>1231</v>
      </c>
      <c r="F1165" s="832" t="s">
        <v>1205</v>
      </c>
      <c r="G1165" s="832" t="s">
        <v>1254</v>
      </c>
      <c r="H1165" s="832" t="s">
        <v>583</v>
      </c>
      <c r="I1165" s="832" t="s">
        <v>2601</v>
      </c>
      <c r="J1165" s="832" t="s">
        <v>2602</v>
      </c>
      <c r="K1165" s="832" t="s">
        <v>1111</v>
      </c>
      <c r="L1165" s="835">
        <v>154.36000000000001</v>
      </c>
      <c r="M1165" s="835">
        <v>308.72000000000003</v>
      </c>
      <c r="N1165" s="832">
        <v>2</v>
      </c>
      <c r="O1165" s="836">
        <v>0.5</v>
      </c>
      <c r="P1165" s="835">
        <v>308.72000000000003</v>
      </c>
      <c r="Q1165" s="837">
        <v>1</v>
      </c>
      <c r="R1165" s="832">
        <v>2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12</v>
      </c>
      <c r="B1166" s="832" t="s">
        <v>1204</v>
      </c>
      <c r="C1166" s="832" t="s">
        <v>1210</v>
      </c>
      <c r="D1166" s="833" t="s">
        <v>2733</v>
      </c>
      <c r="E1166" s="834" t="s">
        <v>1229</v>
      </c>
      <c r="F1166" s="832" t="s">
        <v>1205</v>
      </c>
      <c r="G1166" s="832" t="s">
        <v>1345</v>
      </c>
      <c r="H1166" s="832" t="s">
        <v>583</v>
      </c>
      <c r="I1166" s="832" t="s">
        <v>1346</v>
      </c>
      <c r="J1166" s="832" t="s">
        <v>1347</v>
      </c>
      <c r="K1166" s="832" t="s">
        <v>1348</v>
      </c>
      <c r="L1166" s="835">
        <v>0</v>
      </c>
      <c r="M1166" s="835">
        <v>0</v>
      </c>
      <c r="N1166" s="832">
        <v>1</v>
      </c>
      <c r="O1166" s="836">
        <v>1</v>
      </c>
      <c r="P1166" s="835">
        <v>0</v>
      </c>
      <c r="Q1166" s="837"/>
      <c r="R1166" s="832">
        <v>1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12</v>
      </c>
      <c r="B1167" s="832" t="s">
        <v>1204</v>
      </c>
      <c r="C1167" s="832" t="s">
        <v>1210</v>
      </c>
      <c r="D1167" s="833" t="s">
        <v>2733</v>
      </c>
      <c r="E1167" s="834" t="s">
        <v>1229</v>
      </c>
      <c r="F1167" s="832" t="s">
        <v>1205</v>
      </c>
      <c r="G1167" s="832" t="s">
        <v>1345</v>
      </c>
      <c r="H1167" s="832" t="s">
        <v>583</v>
      </c>
      <c r="I1167" s="832" t="s">
        <v>1577</v>
      </c>
      <c r="J1167" s="832" t="s">
        <v>1578</v>
      </c>
      <c r="K1167" s="832" t="s">
        <v>1579</v>
      </c>
      <c r="L1167" s="835">
        <v>0</v>
      </c>
      <c r="M1167" s="835">
        <v>0</v>
      </c>
      <c r="N1167" s="832">
        <v>1</v>
      </c>
      <c r="O1167" s="836">
        <v>1</v>
      </c>
      <c r="P1167" s="835">
        <v>0</v>
      </c>
      <c r="Q1167" s="837"/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12</v>
      </c>
      <c r="B1168" s="832" t="s">
        <v>1204</v>
      </c>
      <c r="C1168" s="832" t="s">
        <v>1210</v>
      </c>
      <c r="D1168" s="833" t="s">
        <v>2733</v>
      </c>
      <c r="E1168" s="834" t="s">
        <v>1229</v>
      </c>
      <c r="F1168" s="832" t="s">
        <v>1205</v>
      </c>
      <c r="G1168" s="832" t="s">
        <v>1263</v>
      </c>
      <c r="H1168" s="832" t="s">
        <v>621</v>
      </c>
      <c r="I1168" s="832" t="s">
        <v>1120</v>
      </c>
      <c r="J1168" s="832" t="s">
        <v>1121</v>
      </c>
      <c r="K1168" s="832" t="s">
        <v>926</v>
      </c>
      <c r="L1168" s="835">
        <v>170.52</v>
      </c>
      <c r="M1168" s="835">
        <v>682.08</v>
      </c>
      <c r="N1168" s="832">
        <v>4</v>
      </c>
      <c r="O1168" s="836">
        <v>3</v>
      </c>
      <c r="P1168" s="835">
        <v>170.52</v>
      </c>
      <c r="Q1168" s="837">
        <v>0.25</v>
      </c>
      <c r="R1168" s="832">
        <v>1</v>
      </c>
      <c r="S1168" s="837">
        <v>0.25</v>
      </c>
      <c r="T1168" s="836">
        <v>1</v>
      </c>
      <c r="U1168" s="838">
        <v>0.33333333333333331</v>
      </c>
    </row>
    <row r="1169" spans="1:21" ht="14.4" customHeight="1" x14ac:dyDescent="0.3">
      <c r="A1169" s="831">
        <v>12</v>
      </c>
      <c r="B1169" s="832" t="s">
        <v>1204</v>
      </c>
      <c r="C1169" s="832" t="s">
        <v>1210</v>
      </c>
      <c r="D1169" s="833" t="s">
        <v>2733</v>
      </c>
      <c r="E1169" s="834" t="s">
        <v>1229</v>
      </c>
      <c r="F1169" s="832" t="s">
        <v>1205</v>
      </c>
      <c r="G1169" s="832" t="s">
        <v>1263</v>
      </c>
      <c r="H1169" s="832" t="s">
        <v>621</v>
      </c>
      <c r="I1169" s="832" t="s">
        <v>1307</v>
      </c>
      <c r="J1169" s="832" t="s">
        <v>1121</v>
      </c>
      <c r="K1169" s="832" t="s">
        <v>1308</v>
      </c>
      <c r="L1169" s="835">
        <v>272.83</v>
      </c>
      <c r="M1169" s="835">
        <v>272.83</v>
      </c>
      <c r="N1169" s="832">
        <v>1</v>
      </c>
      <c r="O1169" s="836">
        <v>1</v>
      </c>
      <c r="P1169" s="835">
        <v>272.83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12</v>
      </c>
      <c r="B1170" s="832" t="s">
        <v>1204</v>
      </c>
      <c r="C1170" s="832" t="s">
        <v>1210</v>
      </c>
      <c r="D1170" s="833" t="s">
        <v>2733</v>
      </c>
      <c r="E1170" s="834" t="s">
        <v>1229</v>
      </c>
      <c r="F1170" s="832" t="s">
        <v>1205</v>
      </c>
      <c r="G1170" s="832" t="s">
        <v>1877</v>
      </c>
      <c r="H1170" s="832" t="s">
        <v>583</v>
      </c>
      <c r="I1170" s="832" t="s">
        <v>2603</v>
      </c>
      <c r="J1170" s="832" t="s">
        <v>2604</v>
      </c>
      <c r="K1170" s="832" t="s">
        <v>2605</v>
      </c>
      <c r="L1170" s="835">
        <v>85.15</v>
      </c>
      <c r="M1170" s="835">
        <v>85.15</v>
      </c>
      <c r="N1170" s="832">
        <v>1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12</v>
      </c>
      <c r="B1171" s="832" t="s">
        <v>1204</v>
      </c>
      <c r="C1171" s="832" t="s">
        <v>1210</v>
      </c>
      <c r="D1171" s="833" t="s">
        <v>2733</v>
      </c>
      <c r="E1171" s="834" t="s">
        <v>1229</v>
      </c>
      <c r="F1171" s="832" t="s">
        <v>1205</v>
      </c>
      <c r="G1171" s="832" t="s">
        <v>1374</v>
      </c>
      <c r="H1171" s="832" t="s">
        <v>583</v>
      </c>
      <c r="I1171" s="832" t="s">
        <v>2606</v>
      </c>
      <c r="J1171" s="832" t="s">
        <v>684</v>
      </c>
      <c r="K1171" s="832" t="s">
        <v>2607</v>
      </c>
      <c r="L1171" s="835">
        <v>35.25</v>
      </c>
      <c r="M1171" s="835">
        <v>70.5</v>
      </c>
      <c r="N1171" s="832">
        <v>2</v>
      </c>
      <c r="O1171" s="836">
        <v>2</v>
      </c>
      <c r="P1171" s="835">
        <v>35.25</v>
      </c>
      <c r="Q1171" s="837">
        <v>0.5</v>
      </c>
      <c r="R1171" s="832">
        <v>1</v>
      </c>
      <c r="S1171" s="837">
        <v>0.5</v>
      </c>
      <c r="T1171" s="836">
        <v>1</v>
      </c>
      <c r="U1171" s="838">
        <v>0.5</v>
      </c>
    </row>
    <row r="1172" spans="1:21" ht="14.4" customHeight="1" x14ac:dyDescent="0.3">
      <c r="A1172" s="831">
        <v>12</v>
      </c>
      <c r="B1172" s="832" t="s">
        <v>1204</v>
      </c>
      <c r="C1172" s="832" t="s">
        <v>1210</v>
      </c>
      <c r="D1172" s="833" t="s">
        <v>2733</v>
      </c>
      <c r="E1172" s="834" t="s">
        <v>1229</v>
      </c>
      <c r="F1172" s="832" t="s">
        <v>1205</v>
      </c>
      <c r="G1172" s="832" t="s">
        <v>1374</v>
      </c>
      <c r="H1172" s="832" t="s">
        <v>583</v>
      </c>
      <c r="I1172" s="832" t="s">
        <v>2608</v>
      </c>
      <c r="J1172" s="832" t="s">
        <v>2609</v>
      </c>
      <c r="K1172" s="832" t="s">
        <v>2610</v>
      </c>
      <c r="L1172" s="835">
        <v>234.94</v>
      </c>
      <c r="M1172" s="835">
        <v>234.94</v>
      </c>
      <c r="N1172" s="832">
        <v>1</v>
      </c>
      <c r="O1172" s="836">
        <v>1</v>
      </c>
      <c r="P1172" s="835">
        <v>234.94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12</v>
      </c>
      <c r="B1173" s="832" t="s">
        <v>1204</v>
      </c>
      <c r="C1173" s="832" t="s">
        <v>1210</v>
      </c>
      <c r="D1173" s="833" t="s">
        <v>2733</v>
      </c>
      <c r="E1173" s="834" t="s">
        <v>1229</v>
      </c>
      <c r="F1173" s="832" t="s">
        <v>1205</v>
      </c>
      <c r="G1173" s="832" t="s">
        <v>2611</v>
      </c>
      <c r="H1173" s="832" t="s">
        <v>583</v>
      </c>
      <c r="I1173" s="832" t="s">
        <v>2612</v>
      </c>
      <c r="J1173" s="832" t="s">
        <v>2613</v>
      </c>
      <c r="K1173" s="832" t="s">
        <v>2614</v>
      </c>
      <c r="L1173" s="835">
        <v>248.55</v>
      </c>
      <c r="M1173" s="835">
        <v>248.55</v>
      </c>
      <c r="N1173" s="832">
        <v>1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12</v>
      </c>
      <c r="B1174" s="832" t="s">
        <v>1204</v>
      </c>
      <c r="C1174" s="832" t="s">
        <v>1210</v>
      </c>
      <c r="D1174" s="833" t="s">
        <v>2733</v>
      </c>
      <c r="E1174" s="834" t="s">
        <v>1229</v>
      </c>
      <c r="F1174" s="832" t="s">
        <v>1205</v>
      </c>
      <c r="G1174" s="832" t="s">
        <v>2615</v>
      </c>
      <c r="H1174" s="832" t="s">
        <v>583</v>
      </c>
      <c r="I1174" s="832" t="s">
        <v>2616</v>
      </c>
      <c r="J1174" s="832" t="s">
        <v>666</v>
      </c>
      <c r="K1174" s="832" t="s">
        <v>2617</v>
      </c>
      <c r="L1174" s="835">
        <v>53.57</v>
      </c>
      <c r="M1174" s="835">
        <v>53.57</v>
      </c>
      <c r="N1174" s="832">
        <v>1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12</v>
      </c>
      <c r="B1175" s="832" t="s">
        <v>1204</v>
      </c>
      <c r="C1175" s="832" t="s">
        <v>1210</v>
      </c>
      <c r="D1175" s="833" t="s">
        <v>2733</v>
      </c>
      <c r="E1175" s="834" t="s">
        <v>1229</v>
      </c>
      <c r="F1175" s="832" t="s">
        <v>1205</v>
      </c>
      <c r="G1175" s="832" t="s">
        <v>1292</v>
      </c>
      <c r="H1175" s="832" t="s">
        <v>583</v>
      </c>
      <c r="I1175" s="832" t="s">
        <v>1293</v>
      </c>
      <c r="J1175" s="832" t="s">
        <v>1294</v>
      </c>
      <c r="K1175" s="832" t="s">
        <v>1295</v>
      </c>
      <c r="L1175" s="835">
        <v>174.59</v>
      </c>
      <c r="M1175" s="835">
        <v>174.59</v>
      </c>
      <c r="N1175" s="832">
        <v>1</v>
      </c>
      <c r="O1175" s="836">
        <v>1</v>
      </c>
      <c r="P1175" s="835">
        <v>174.59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12</v>
      </c>
      <c r="B1176" s="832" t="s">
        <v>1204</v>
      </c>
      <c r="C1176" s="832" t="s">
        <v>1210</v>
      </c>
      <c r="D1176" s="833" t="s">
        <v>2733</v>
      </c>
      <c r="E1176" s="834" t="s">
        <v>1229</v>
      </c>
      <c r="F1176" s="832" t="s">
        <v>1205</v>
      </c>
      <c r="G1176" s="832" t="s">
        <v>1324</v>
      </c>
      <c r="H1176" s="832" t="s">
        <v>583</v>
      </c>
      <c r="I1176" s="832" t="s">
        <v>1325</v>
      </c>
      <c r="J1176" s="832" t="s">
        <v>1326</v>
      </c>
      <c r="K1176" s="832" t="s">
        <v>1327</v>
      </c>
      <c r="L1176" s="835">
        <v>78.33</v>
      </c>
      <c r="M1176" s="835">
        <v>78.33</v>
      </c>
      <c r="N1176" s="832">
        <v>1</v>
      </c>
      <c r="O1176" s="836">
        <v>1</v>
      </c>
      <c r="P1176" s="835">
        <v>78.33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12</v>
      </c>
      <c r="B1177" s="832" t="s">
        <v>1204</v>
      </c>
      <c r="C1177" s="832" t="s">
        <v>1210</v>
      </c>
      <c r="D1177" s="833" t="s">
        <v>2733</v>
      </c>
      <c r="E1177" s="834" t="s">
        <v>1229</v>
      </c>
      <c r="F1177" s="832" t="s">
        <v>1205</v>
      </c>
      <c r="G1177" s="832" t="s">
        <v>1276</v>
      </c>
      <c r="H1177" s="832" t="s">
        <v>583</v>
      </c>
      <c r="I1177" s="832" t="s">
        <v>1277</v>
      </c>
      <c r="J1177" s="832" t="s">
        <v>617</v>
      </c>
      <c r="K1177" s="832" t="s">
        <v>1278</v>
      </c>
      <c r="L1177" s="835">
        <v>127.91</v>
      </c>
      <c r="M1177" s="835">
        <v>127.91</v>
      </c>
      <c r="N1177" s="832">
        <v>1</v>
      </c>
      <c r="O1177" s="836">
        <v>0.5</v>
      </c>
      <c r="P1177" s="835">
        <v>127.91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" customHeight="1" x14ac:dyDescent="0.3">
      <c r="A1178" s="831">
        <v>12</v>
      </c>
      <c r="B1178" s="832" t="s">
        <v>1204</v>
      </c>
      <c r="C1178" s="832" t="s">
        <v>1210</v>
      </c>
      <c r="D1178" s="833" t="s">
        <v>2733</v>
      </c>
      <c r="E1178" s="834" t="s">
        <v>1229</v>
      </c>
      <c r="F1178" s="832" t="s">
        <v>1205</v>
      </c>
      <c r="G1178" s="832" t="s">
        <v>1276</v>
      </c>
      <c r="H1178" s="832" t="s">
        <v>583</v>
      </c>
      <c r="I1178" s="832" t="s">
        <v>1328</v>
      </c>
      <c r="J1178" s="832" t="s">
        <v>617</v>
      </c>
      <c r="K1178" s="832" t="s">
        <v>1329</v>
      </c>
      <c r="L1178" s="835">
        <v>52.61</v>
      </c>
      <c r="M1178" s="835">
        <v>52.61</v>
      </c>
      <c r="N1178" s="832">
        <v>1</v>
      </c>
      <c r="O1178" s="836">
        <v>1</v>
      </c>
      <c r="P1178" s="835">
        <v>52.61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12</v>
      </c>
      <c r="B1179" s="832" t="s">
        <v>1204</v>
      </c>
      <c r="C1179" s="832" t="s">
        <v>1210</v>
      </c>
      <c r="D1179" s="833" t="s">
        <v>2733</v>
      </c>
      <c r="E1179" s="834" t="s">
        <v>1229</v>
      </c>
      <c r="F1179" s="832" t="s">
        <v>1205</v>
      </c>
      <c r="G1179" s="832" t="s">
        <v>1433</v>
      </c>
      <c r="H1179" s="832" t="s">
        <v>583</v>
      </c>
      <c r="I1179" s="832" t="s">
        <v>1434</v>
      </c>
      <c r="J1179" s="832" t="s">
        <v>1435</v>
      </c>
      <c r="K1179" s="832" t="s">
        <v>1436</v>
      </c>
      <c r="L1179" s="835">
        <v>0</v>
      </c>
      <c r="M1179" s="835">
        <v>0</v>
      </c>
      <c r="N1179" s="832">
        <v>2</v>
      </c>
      <c r="O1179" s="836">
        <v>2</v>
      </c>
      <c r="P1179" s="835">
        <v>0</v>
      </c>
      <c r="Q1179" s="837"/>
      <c r="R1179" s="832">
        <v>1</v>
      </c>
      <c r="S1179" s="837">
        <v>0.5</v>
      </c>
      <c r="T1179" s="836">
        <v>1</v>
      </c>
      <c r="U1179" s="838">
        <v>0.5</v>
      </c>
    </row>
    <row r="1180" spans="1:21" ht="14.4" customHeight="1" x14ac:dyDescent="0.3">
      <c r="A1180" s="831">
        <v>12</v>
      </c>
      <c r="B1180" s="832" t="s">
        <v>1204</v>
      </c>
      <c r="C1180" s="832" t="s">
        <v>1210</v>
      </c>
      <c r="D1180" s="833" t="s">
        <v>2733</v>
      </c>
      <c r="E1180" s="834" t="s">
        <v>1229</v>
      </c>
      <c r="F1180" s="832" t="s">
        <v>1205</v>
      </c>
      <c r="G1180" s="832" t="s">
        <v>1255</v>
      </c>
      <c r="H1180" s="832" t="s">
        <v>583</v>
      </c>
      <c r="I1180" s="832" t="s">
        <v>1256</v>
      </c>
      <c r="J1180" s="832" t="s">
        <v>1257</v>
      </c>
      <c r="K1180" s="832" t="s">
        <v>1258</v>
      </c>
      <c r="L1180" s="835">
        <v>42.54</v>
      </c>
      <c r="M1180" s="835">
        <v>42.54</v>
      </c>
      <c r="N1180" s="832">
        <v>1</v>
      </c>
      <c r="O1180" s="836">
        <v>1</v>
      </c>
      <c r="P1180" s="835">
        <v>42.54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12</v>
      </c>
      <c r="B1181" s="832" t="s">
        <v>1204</v>
      </c>
      <c r="C1181" s="832" t="s">
        <v>1210</v>
      </c>
      <c r="D1181" s="833" t="s">
        <v>2733</v>
      </c>
      <c r="E1181" s="834" t="s">
        <v>1229</v>
      </c>
      <c r="F1181" s="832" t="s">
        <v>1205</v>
      </c>
      <c r="G1181" s="832" t="s">
        <v>1255</v>
      </c>
      <c r="H1181" s="832" t="s">
        <v>583</v>
      </c>
      <c r="I1181" s="832" t="s">
        <v>1303</v>
      </c>
      <c r="J1181" s="832" t="s">
        <v>947</v>
      </c>
      <c r="K1181" s="832" t="s">
        <v>1258</v>
      </c>
      <c r="L1181" s="835">
        <v>42.54</v>
      </c>
      <c r="M1181" s="835">
        <v>85.08</v>
      </c>
      <c r="N1181" s="832">
        <v>2</v>
      </c>
      <c r="O1181" s="836">
        <v>2</v>
      </c>
      <c r="P1181" s="835">
        <v>85.08</v>
      </c>
      <c r="Q1181" s="837">
        <v>1</v>
      </c>
      <c r="R1181" s="832">
        <v>2</v>
      </c>
      <c r="S1181" s="837">
        <v>1</v>
      </c>
      <c r="T1181" s="836">
        <v>2</v>
      </c>
      <c r="U1181" s="838">
        <v>1</v>
      </c>
    </row>
    <row r="1182" spans="1:21" ht="14.4" customHeight="1" x14ac:dyDescent="0.3">
      <c r="A1182" s="831">
        <v>12</v>
      </c>
      <c r="B1182" s="832" t="s">
        <v>1204</v>
      </c>
      <c r="C1182" s="832" t="s">
        <v>1210</v>
      </c>
      <c r="D1182" s="833" t="s">
        <v>2733</v>
      </c>
      <c r="E1182" s="834" t="s">
        <v>1229</v>
      </c>
      <c r="F1182" s="832" t="s">
        <v>1205</v>
      </c>
      <c r="G1182" s="832" t="s">
        <v>1254</v>
      </c>
      <c r="H1182" s="832" t="s">
        <v>621</v>
      </c>
      <c r="I1182" s="832" t="s">
        <v>1110</v>
      </c>
      <c r="J1182" s="832" t="s">
        <v>903</v>
      </c>
      <c r="K1182" s="832" t="s">
        <v>1111</v>
      </c>
      <c r="L1182" s="835">
        <v>154.36000000000001</v>
      </c>
      <c r="M1182" s="835">
        <v>771.80000000000007</v>
      </c>
      <c r="N1182" s="832">
        <v>5</v>
      </c>
      <c r="O1182" s="836">
        <v>5</v>
      </c>
      <c r="P1182" s="835">
        <v>617.44000000000005</v>
      </c>
      <c r="Q1182" s="837">
        <v>0.8</v>
      </c>
      <c r="R1182" s="832">
        <v>4</v>
      </c>
      <c r="S1182" s="837">
        <v>0.8</v>
      </c>
      <c r="T1182" s="836">
        <v>4</v>
      </c>
      <c r="U1182" s="838">
        <v>0.8</v>
      </c>
    </row>
    <row r="1183" spans="1:21" ht="14.4" customHeight="1" x14ac:dyDescent="0.3">
      <c r="A1183" s="831">
        <v>12</v>
      </c>
      <c r="B1183" s="832" t="s">
        <v>1204</v>
      </c>
      <c r="C1183" s="832" t="s">
        <v>1210</v>
      </c>
      <c r="D1183" s="833" t="s">
        <v>2733</v>
      </c>
      <c r="E1183" s="834" t="s">
        <v>1229</v>
      </c>
      <c r="F1183" s="832" t="s">
        <v>1205</v>
      </c>
      <c r="G1183" s="832" t="s">
        <v>1254</v>
      </c>
      <c r="H1183" s="832" t="s">
        <v>621</v>
      </c>
      <c r="I1183" s="832" t="s">
        <v>1108</v>
      </c>
      <c r="J1183" s="832" t="s">
        <v>903</v>
      </c>
      <c r="K1183" s="832" t="s">
        <v>1109</v>
      </c>
      <c r="L1183" s="835">
        <v>225.06</v>
      </c>
      <c r="M1183" s="835">
        <v>225.06</v>
      </c>
      <c r="N1183" s="832">
        <v>1</v>
      </c>
      <c r="O1183" s="836">
        <v>1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12</v>
      </c>
      <c r="B1184" s="832" t="s">
        <v>1204</v>
      </c>
      <c r="C1184" s="832" t="s">
        <v>1210</v>
      </c>
      <c r="D1184" s="833" t="s">
        <v>2733</v>
      </c>
      <c r="E1184" s="834" t="s">
        <v>1229</v>
      </c>
      <c r="F1184" s="832" t="s">
        <v>1205</v>
      </c>
      <c r="G1184" s="832" t="s">
        <v>1254</v>
      </c>
      <c r="H1184" s="832" t="s">
        <v>583</v>
      </c>
      <c r="I1184" s="832" t="s">
        <v>1289</v>
      </c>
      <c r="J1184" s="832" t="s">
        <v>903</v>
      </c>
      <c r="K1184" s="832" t="s">
        <v>1109</v>
      </c>
      <c r="L1184" s="835">
        <v>225.06</v>
      </c>
      <c r="M1184" s="835">
        <v>450.12</v>
      </c>
      <c r="N1184" s="832">
        <v>2</v>
      </c>
      <c r="O1184" s="836">
        <v>1.5</v>
      </c>
      <c r="P1184" s="835">
        <v>225.06</v>
      </c>
      <c r="Q1184" s="837">
        <v>0.5</v>
      </c>
      <c r="R1184" s="832">
        <v>1</v>
      </c>
      <c r="S1184" s="837">
        <v>0.5</v>
      </c>
      <c r="T1184" s="836">
        <v>0.5</v>
      </c>
      <c r="U1184" s="838">
        <v>0.33333333333333331</v>
      </c>
    </row>
    <row r="1185" spans="1:21" ht="14.4" customHeight="1" x14ac:dyDescent="0.3">
      <c r="A1185" s="831">
        <v>12</v>
      </c>
      <c r="B1185" s="832" t="s">
        <v>1204</v>
      </c>
      <c r="C1185" s="832" t="s">
        <v>1210</v>
      </c>
      <c r="D1185" s="833" t="s">
        <v>2733</v>
      </c>
      <c r="E1185" s="834" t="s">
        <v>1229</v>
      </c>
      <c r="F1185" s="832" t="s">
        <v>1207</v>
      </c>
      <c r="G1185" s="832" t="s">
        <v>1493</v>
      </c>
      <c r="H1185" s="832" t="s">
        <v>583</v>
      </c>
      <c r="I1185" s="832" t="s">
        <v>2618</v>
      </c>
      <c r="J1185" s="832" t="s">
        <v>2619</v>
      </c>
      <c r="K1185" s="832" t="s">
        <v>2620</v>
      </c>
      <c r="L1185" s="835">
        <v>280.5</v>
      </c>
      <c r="M1185" s="835">
        <v>280.5</v>
      </c>
      <c r="N1185" s="832">
        <v>1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12</v>
      </c>
      <c r="B1186" s="832" t="s">
        <v>1204</v>
      </c>
      <c r="C1186" s="832" t="s">
        <v>1210</v>
      </c>
      <c r="D1186" s="833" t="s">
        <v>2733</v>
      </c>
      <c r="E1186" s="834" t="s">
        <v>1229</v>
      </c>
      <c r="F1186" s="832" t="s">
        <v>1207</v>
      </c>
      <c r="G1186" s="832" t="s">
        <v>1781</v>
      </c>
      <c r="H1186" s="832" t="s">
        <v>583</v>
      </c>
      <c r="I1186" s="832" t="s">
        <v>2621</v>
      </c>
      <c r="J1186" s="832" t="s">
        <v>2622</v>
      </c>
      <c r="K1186" s="832" t="s">
        <v>2623</v>
      </c>
      <c r="L1186" s="835">
        <v>600</v>
      </c>
      <c r="M1186" s="835">
        <v>600</v>
      </c>
      <c r="N1186" s="832">
        <v>1</v>
      </c>
      <c r="O1186" s="836">
        <v>1</v>
      </c>
      <c r="P1186" s="835">
        <v>600</v>
      </c>
      <c r="Q1186" s="837">
        <v>1</v>
      </c>
      <c r="R1186" s="832">
        <v>1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12</v>
      </c>
      <c r="B1187" s="832" t="s">
        <v>1204</v>
      </c>
      <c r="C1187" s="832" t="s">
        <v>1212</v>
      </c>
      <c r="D1187" s="833" t="s">
        <v>2734</v>
      </c>
      <c r="E1187" s="834" t="s">
        <v>1219</v>
      </c>
      <c r="F1187" s="832" t="s">
        <v>1205</v>
      </c>
      <c r="G1187" s="832" t="s">
        <v>1263</v>
      </c>
      <c r="H1187" s="832" t="s">
        <v>621</v>
      </c>
      <c r="I1187" s="832" t="s">
        <v>1120</v>
      </c>
      <c r="J1187" s="832" t="s">
        <v>1121</v>
      </c>
      <c r="K1187" s="832" t="s">
        <v>926</v>
      </c>
      <c r="L1187" s="835">
        <v>170.52</v>
      </c>
      <c r="M1187" s="835">
        <v>341.04</v>
      </c>
      <c r="N1187" s="832">
        <v>2</v>
      </c>
      <c r="O1187" s="836">
        <v>2</v>
      </c>
      <c r="P1187" s="835">
        <v>341.04</v>
      </c>
      <c r="Q1187" s="837">
        <v>1</v>
      </c>
      <c r="R1187" s="832">
        <v>2</v>
      </c>
      <c r="S1187" s="837">
        <v>1</v>
      </c>
      <c r="T1187" s="836">
        <v>2</v>
      </c>
      <c r="U1187" s="838">
        <v>1</v>
      </c>
    </row>
    <row r="1188" spans="1:21" ht="14.4" customHeight="1" x14ac:dyDescent="0.3">
      <c r="A1188" s="831">
        <v>12</v>
      </c>
      <c r="B1188" s="832" t="s">
        <v>1204</v>
      </c>
      <c r="C1188" s="832" t="s">
        <v>1212</v>
      </c>
      <c r="D1188" s="833" t="s">
        <v>2734</v>
      </c>
      <c r="E1188" s="834" t="s">
        <v>1219</v>
      </c>
      <c r="F1188" s="832" t="s">
        <v>1205</v>
      </c>
      <c r="G1188" s="832" t="s">
        <v>1374</v>
      </c>
      <c r="H1188" s="832" t="s">
        <v>583</v>
      </c>
      <c r="I1188" s="832" t="s">
        <v>2280</v>
      </c>
      <c r="J1188" s="832" t="s">
        <v>2281</v>
      </c>
      <c r="K1188" s="832" t="s">
        <v>2282</v>
      </c>
      <c r="L1188" s="835">
        <v>52.87</v>
      </c>
      <c r="M1188" s="835">
        <v>52.87</v>
      </c>
      <c r="N1188" s="832">
        <v>1</v>
      </c>
      <c r="O1188" s="836">
        <v>1</v>
      </c>
      <c r="P1188" s="835">
        <v>52.87</v>
      </c>
      <c r="Q1188" s="837">
        <v>1</v>
      </c>
      <c r="R1188" s="832">
        <v>1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12</v>
      </c>
      <c r="B1189" s="832" t="s">
        <v>1204</v>
      </c>
      <c r="C1189" s="832" t="s">
        <v>1212</v>
      </c>
      <c r="D1189" s="833" t="s">
        <v>2734</v>
      </c>
      <c r="E1189" s="834" t="s">
        <v>1219</v>
      </c>
      <c r="F1189" s="832" t="s">
        <v>1205</v>
      </c>
      <c r="G1189" s="832" t="s">
        <v>1723</v>
      </c>
      <c r="H1189" s="832" t="s">
        <v>583</v>
      </c>
      <c r="I1189" s="832" t="s">
        <v>1724</v>
      </c>
      <c r="J1189" s="832" t="s">
        <v>1725</v>
      </c>
      <c r="K1189" s="832" t="s">
        <v>718</v>
      </c>
      <c r="L1189" s="835">
        <v>163.54</v>
      </c>
      <c r="M1189" s="835">
        <v>163.54</v>
      </c>
      <c r="N1189" s="832">
        <v>1</v>
      </c>
      <c r="O1189" s="836">
        <v>1</v>
      </c>
      <c r="P1189" s="835">
        <v>163.54</v>
      </c>
      <c r="Q1189" s="837">
        <v>1</v>
      </c>
      <c r="R1189" s="832">
        <v>1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12</v>
      </c>
      <c r="B1190" s="832" t="s">
        <v>1204</v>
      </c>
      <c r="C1190" s="832" t="s">
        <v>1212</v>
      </c>
      <c r="D1190" s="833" t="s">
        <v>2734</v>
      </c>
      <c r="E1190" s="834" t="s">
        <v>1219</v>
      </c>
      <c r="F1190" s="832" t="s">
        <v>1205</v>
      </c>
      <c r="G1190" s="832" t="s">
        <v>1269</v>
      </c>
      <c r="H1190" s="832" t="s">
        <v>621</v>
      </c>
      <c r="I1190" s="832" t="s">
        <v>1322</v>
      </c>
      <c r="J1190" s="832" t="s">
        <v>1274</v>
      </c>
      <c r="K1190" s="832" t="s">
        <v>1323</v>
      </c>
      <c r="L1190" s="835">
        <v>923.74</v>
      </c>
      <c r="M1190" s="835">
        <v>923.74</v>
      </c>
      <c r="N1190" s="832">
        <v>1</v>
      </c>
      <c r="O1190" s="836">
        <v>1</v>
      </c>
      <c r="P1190" s="835">
        <v>923.74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12</v>
      </c>
      <c r="B1191" s="832" t="s">
        <v>1204</v>
      </c>
      <c r="C1191" s="832" t="s">
        <v>1212</v>
      </c>
      <c r="D1191" s="833" t="s">
        <v>2734</v>
      </c>
      <c r="E1191" s="834" t="s">
        <v>1219</v>
      </c>
      <c r="F1191" s="832" t="s">
        <v>1205</v>
      </c>
      <c r="G1191" s="832" t="s">
        <v>1411</v>
      </c>
      <c r="H1191" s="832" t="s">
        <v>583</v>
      </c>
      <c r="I1191" s="832" t="s">
        <v>1412</v>
      </c>
      <c r="J1191" s="832" t="s">
        <v>1413</v>
      </c>
      <c r="K1191" s="832" t="s">
        <v>1295</v>
      </c>
      <c r="L1191" s="835">
        <v>35.25</v>
      </c>
      <c r="M1191" s="835">
        <v>35.25</v>
      </c>
      <c r="N1191" s="832">
        <v>1</v>
      </c>
      <c r="O1191" s="836">
        <v>1</v>
      </c>
      <c r="P1191" s="835">
        <v>35.25</v>
      </c>
      <c r="Q1191" s="837">
        <v>1</v>
      </c>
      <c r="R1191" s="832">
        <v>1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12</v>
      </c>
      <c r="B1192" s="832" t="s">
        <v>1204</v>
      </c>
      <c r="C1192" s="832" t="s">
        <v>1212</v>
      </c>
      <c r="D1192" s="833" t="s">
        <v>2734</v>
      </c>
      <c r="E1192" s="834" t="s">
        <v>1219</v>
      </c>
      <c r="F1192" s="832" t="s">
        <v>1205</v>
      </c>
      <c r="G1192" s="832" t="s">
        <v>1292</v>
      </c>
      <c r="H1192" s="832" t="s">
        <v>583</v>
      </c>
      <c r="I1192" s="832" t="s">
        <v>1293</v>
      </c>
      <c r="J1192" s="832" t="s">
        <v>1294</v>
      </c>
      <c r="K1192" s="832" t="s">
        <v>1295</v>
      </c>
      <c r="L1192" s="835">
        <v>174.59</v>
      </c>
      <c r="M1192" s="835">
        <v>872.95</v>
      </c>
      <c r="N1192" s="832">
        <v>5</v>
      </c>
      <c r="O1192" s="836">
        <v>1.5</v>
      </c>
      <c r="P1192" s="835">
        <v>349.18</v>
      </c>
      <c r="Q1192" s="837">
        <v>0.39999999999999997</v>
      </c>
      <c r="R1192" s="832">
        <v>2</v>
      </c>
      <c r="S1192" s="837">
        <v>0.4</v>
      </c>
      <c r="T1192" s="836">
        <v>1</v>
      </c>
      <c r="U1192" s="838">
        <v>0.66666666666666663</v>
      </c>
    </row>
    <row r="1193" spans="1:21" ht="14.4" customHeight="1" x14ac:dyDescent="0.3">
      <c r="A1193" s="831">
        <v>12</v>
      </c>
      <c r="B1193" s="832" t="s">
        <v>1204</v>
      </c>
      <c r="C1193" s="832" t="s">
        <v>1212</v>
      </c>
      <c r="D1193" s="833" t="s">
        <v>2734</v>
      </c>
      <c r="E1193" s="834" t="s">
        <v>1219</v>
      </c>
      <c r="F1193" s="832" t="s">
        <v>1205</v>
      </c>
      <c r="G1193" s="832" t="s">
        <v>1416</v>
      </c>
      <c r="H1193" s="832" t="s">
        <v>583</v>
      </c>
      <c r="I1193" s="832" t="s">
        <v>1417</v>
      </c>
      <c r="J1193" s="832" t="s">
        <v>1418</v>
      </c>
      <c r="K1193" s="832" t="s">
        <v>1419</v>
      </c>
      <c r="L1193" s="835">
        <v>75.739999999999995</v>
      </c>
      <c r="M1193" s="835">
        <v>75.739999999999995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12</v>
      </c>
      <c r="B1194" s="832" t="s">
        <v>1204</v>
      </c>
      <c r="C1194" s="832" t="s">
        <v>1212</v>
      </c>
      <c r="D1194" s="833" t="s">
        <v>2734</v>
      </c>
      <c r="E1194" s="834" t="s">
        <v>1219</v>
      </c>
      <c r="F1194" s="832" t="s">
        <v>1205</v>
      </c>
      <c r="G1194" s="832" t="s">
        <v>1324</v>
      </c>
      <c r="H1194" s="832" t="s">
        <v>583</v>
      </c>
      <c r="I1194" s="832" t="s">
        <v>1325</v>
      </c>
      <c r="J1194" s="832" t="s">
        <v>1326</v>
      </c>
      <c r="K1194" s="832" t="s">
        <v>1327</v>
      </c>
      <c r="L1194" s="835">
        <v>78.33</v>
      </c>
      <c r="M1194" s="835">
        <v>78.33</v>
      </c>
      <c r="N1194" s="832">
        <v>1</v>
      </c>
      <c r="O1194" s="836">
        <v>1</v>
      </c>
      <c r="P1194" s="835">
        <v>78.33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12</v>
      </c>
      <c r="B1195" s="832" t="s">
        <v>1204</v>
      </c>
      <c r="C1195" s="832" t="s">
        <v>1212</v>
      </c>
      <c r="D1195" s="833" t="s">
        <v>2734</v>
      </c>
      <c r="E1195" s="834" t="s">
        <v>1219</v>
      </c>
      <c r="F1195" s="832" t="s">
        <v>1205</v>
      </c>
      <c r="G1195" s="832" t="s">
        <v>1276</v>
      </c>
      <c r="H1195" s="832" t="s">
        <v>583</v>
      </c>
      <c r="I1195" s="832" t="s">
        <v>1277</v>
      </c>
      <c r="J1195" s="832" t="s">
        <v>617</v>
      </c>
      <c r="K1195" s="832" t="s">
        <v>1278</v>
      </c>
      <c r="L1195" s="835">
        <v>108.44</v>
      </c>
      <c r="M1195" s="835">
        <v>108.44</v>
      </c>
      <c r="N1195" s="832">
        <v>1</v>
      </c>
      <c r="O1195" s="836">
        <v>1</v>
      </c>
      <c r="P1195" s="835">
        <v>108.44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12</v>
      </c>
      <c r="B1196" s="832" t="s">
        <v>1204</v>
      </c>
      <c r="C1196" s="832" t="s">
        <v>1212</v>
      </c>
      <c r="D1196" s="833" t="s">
        <v>2734</v>
      </c>
      <c r="E1196" s="834" t="s">
        <v>1219</v>
      </c>
      <c r="F1196" s="832" t="s">
        <v>1205</v>
      </c>
      <c r="G1196" s="832" t="s">
        <v>1276</v>
      </c>
      <c r="H1196" s="832" t="s">
        <v>583</v>
      </c>
      <c r="I1196" s="832" t="s">
        <v>1328</v>
      </c>
      <c r="J1196" s="832" t="s">
        <v>617</v>
      </c>
      <c r="K1196" s="832" t="s">
        <v>1329</v>
      </c>
      <c r="L1196" s="835">
        <v>52.61</v>
      </c>
      <c r="M1196" s="835">
        <v>105.22</v>
      </c>
      <c r="N1196" s="832">
        <v>2</v>
      </c>
      <c r="O1196" s="836">
        <v>1.5</v>
      </c>
      <c r="P1196" s="835">
        <v>105.22</v>
      </c>
      <c r="Q1196" s="837">
        <v>1</v>
      </c>
      <c r="R1196" s="832">
        <v>2</v>
      </c>
      <c r="S1196" s="837">
        <v>1</v>
      </c>
      <c r="T1196" s="836">
        <v>1.5</v>
      </c>
      <c r="U1196" s="838">
        <v>1</v>
      </c>
    </row>
    <row r="1197" spans="1:21" ht="14.4" customHeight="1" x14ac:dyDescent="0.3">
      <c r="A1197" s="831">
        <v>12</v>
      </c>
      <c r="B1197" s="832" t="s">
        <v>1204</v>
      </c>
      <c r="C1197" s="832" t="s">
        <v>1212</v>
      </c>
      <c r="D1197" s="833" t="s">
        <v>2734</v>
      </c>
      <c r="E1197" s="834" t="s">
        <v>1219</v>
      </c>
      <c r="F1197" s="832" t="s">
        <v>1205</v>
      </c>
      <c r="G1197" s="832" t="s">
        <v>1279</v>
      </c>
      <c r="H1197" s="832" t="s">
        <v>583</v>
      </c>
      <c r="I1197" s="832" t="s">
        <v>1280</v>
      </c>
      <c r="J1197" s="832" t="s">
        <v>1281</v>
      </c>
      <c r="K1197" s="832" t="s">
        <v>1282</v>
      </c>
      <c r="L1197" s="835">
        <v>308.69</v>
      </c>
      <c r="M1197" s="835">
        <v>308.69</v>
      </c>
      <c r="N1197" s="832">
        <v>1</v>
      </c>
      <c r="O1197" s="836">
        <v>1</v>
      </c>
      <c r="P1197" s="835">
        <v>308.69</v>
      </c>
      <c r="Q1197" s="837">
        <v>1</v>
      </c>
      <c r="R1197" s="832">
        <v>1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12</v>
      </c>
      <c r="B1198" s="832" t="s">
        <v>1204</v>
      </c>
      <c r="C1198" s="832" t="s">
        <v>1212</v>
      </c>
      <c r="D1198" s="833" t="s">
        <v>2734</v>
      </c>
      <c r="E1198" s="834" t="s">
        <v>1219</v>
      </c>
      <c r="F1198" s="832" t="s">
        <v>1205</v>
      </c>
      <c r="G1198" s="832" t="s">
        <v>1446</v>
      </c>
      <c r="H1198" s="832" t="s">
        <v>583</v>
      </c>
      <c r="I1198" s="832" t="s">
        <v>1450</v>
      </c>
      <c r="J1198" s="832" t="s">
        <v>1448</v>
      </c>
      <c r="K1198" s="832" t="s">
        <v>1451</v>
      </c>
      <c r="L1198" s="835">
        <v>3086.53</v>
      </c>
      <c r="M1198" s="835">
        <v>3086.53</v>
      </c>
      <c r="N1198" s="832">
        <v>1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12</v>
      </c>
      <c r="B1199" s="832" t="s">
        <v>1204</v>
      </c>
      <c r="C1199" s="832" t="s">
        <v>1212</v>
      </c>
      <c r="D1199" s="833" t="s">
        <v>2734</v>
      </c>
      <c r="E1199" s="834" t="s">
        <v>1219</v>
      </c>
      <c r="F1199" s="832" t="s">
        <v>1205</v>
      </c>
      <c r="G1199" s="832" t="s">
        <v>1255</v>
      </c>
      <c r="H1199" s="832" t="s">
        <v>583</v>
      </c>
      <c r="I1199" s="832" t="s">
        <v>1256</v>
      </c>
      <c r="J1199" s="832" t="s">
        <v>1257</v>
      </c>
      <c r="K1199" s="832" t="s">
        <v>1258</v>
      </c>
      <c r="L1199" s="835">
        <v>42.54</v>
      </c>
      <c r="M1199" s="835">
        <v>85.08</v>
      </c>
      <c r="N1199" s="832">
        <v>2</v>
      </c>
      <c r="O1199" s="836">
        <v>2</v>
      </c>
      <c r="P1199" s="835">
        <v>42.54</v>
      </c>
      <c r="Q1199" s="837">
        <v>0.5</v>
      </c>
      <c r="R1199" s="832">
        <v>1</v>
      </c>
      <c r="S1199" s="837">
        <v>0.5</v>
      </c>
      <c r="T1199" s="836">
        <v>1</v>
      </c>
      <c r="U1199" s="838">
        <v>0.5</v>
      </c>
    </row>
    <row r="1200" spans="1:21" ht="14.4" customHeight="1" x14ac:dyDescent="0.3">
      <c r="A1200" s="831">
        <v>12</v>
      </c>
      <c r="B1200" s="832" t="s">
        <v>1204</v>
      </c>
      <c r="C1200" s="832" t="s">
        <v>1212</v>
      </c>
      <c r="D1200" s="833" t="s">
        <v>2734</v>
      </c>
      <c r="E1200" s="834" t="s">
        <v>1219</v>
      </c>
      <c r="F1200" s="832" t="s">
        <v>1205</v>
      </c>
      <c r="G1200" s="832" t="s">
        <v>1452</v>
      </c>
      <c r="H1200" s="832" t="s">
        <v>583</v>
      </c>
      <c r="I1200" s="832" t="s">
        <v>1453</v>
      </c>
      <c r="J1200" s="832" t="s">
        <v>1454</v>
      </c>
      <c r="K1200" s="832" t="s">
        <v>1455</v>
      </c>
      <c r="L1200" s="835">
        <v>333.68</v>
      </c>
      <c r="M1200" s="835">
        <v>333.68</v>
      </c>
      <c r="N1200" s="832">
        <v>1</v>
      </c>
      <c r="O1200" s="836">
        <v>1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12</v>
      </c>
      <c r="B1201" s="832" t="s">
        <v>1204</v>
      </c>
      <c r="C1201" s="832" t="s">
        <v>1212</v>
      </c>
      <c r="D1201" s="833" t="s">
        <v>2734</v>
      </c>
      <c r="E1201" s="834" t="s">
        <v>1219</v>
      </c>
      <c r="F1201" s="832" t="s">
        <v>1205</v>
      </c>
      <c r="G1201" s="832" t="s">
        <v>1459</v>
      </c>
      <c r="H1201" s="832" t="s">
        <v>583</v>
      </c>
      <c r="I1201" s="832" t="s">
        <v>1460</v>
      </c>
      <c r="J1201" s="832" t="s">
        <v>1461</v>
      </c>
      <c r="K1201" s="832" t="s">
        <v>1462</v>
      </c>
      <c r="L1201" s="835">
        <v>224.69</v>
      </c>
      <c r="M1201" s="835">
        <v>898.76</v>
      </c>
      <c r="N1201" s="832">
        <v>4</v>
      </c>
      <c r="O1201" s="836">
        <v>0.5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12</v>
      </c>
      <c r="B1202" s="832" t="s">
        <v>1204</v>
      </c>
      <c r="C1202" s="832" t="s">
        <v>1212</v>
      </c>
      <c r="D1202" s="833" t="s">
        <v>2734</v>
      </c>
      <c r="E1202" s="834" t="s">
        <v>1219</v>
      </c>
      <c r="F1202" s="832" t="s">
        <v>1205</v>
      </c>
      <c r="G1202" s="832" t="s">
        <v>1473</v>
      </c>
      <c r="H1202" s="832" t="s">
        <v>583</v>
      </c>
      <c r="I1202" s="832" t="s">
        <v>2439</v>
      </c>
      <c r="J1202" s="832" t="s">
        <v>2440</v>
      </c>
      <c r="K1202" s="832" t="s">
        <v>2441</v>
      </c>
      <c r="L1202" s="835">
        <v>0</v>
      </c>
      <c r="M1202" s="835">
        <v>0</v>
      </c>
      <c r="N1202" s="832">
        <v>1</v>
      </c>
      <c r="O1202" s="836">
        <v>0.5</v>
      </c>
      <c r="P1202" s="835">
        <v>0</v>
      </c>
      <c r="Q1202" s="837"/>
      <c r="R1202" s="832">
        <v>1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12</v>
      </c>
      <c r="B1203" s="832" t="s">
        <v>1204</v>
      </c>
      <c r="C1203" s="832" t="s">
        <v>1212</v>
      </c>
      <c r="D1203" s="833" t="s">
        <v>2734</v>
      </c>
      <c r="E1203" s="834" t="s">
        <v>1219</v>
      </c>
      <c r="F1203" s="832" t="s">
        <v>1205</v>
      </c>
      <c r="G1203" s="832" t="s">
        <v>1254</v>
      </c>
      <c r="H1203" s="832" t="s">
        <v>583</v>
      </c>
      <c r="I1203" s="832" t="s">
        <v>1264</v>
      </c>
      <c r="J1203" s="832" t="s">
        <v>903</v>
      </c>
      <c r="K1203" s="832" t="s">
        <v>1111</v>
      </c>
      <c r="L1203" s="835">
        <v>154.36000000000001</v>
      </c>
      <c r="M1203" s="835">
        <v>154.36000000000001</v>
      </c>
      <c r="N1203" s="832">
        <v>1</v>
      </c>
      <c r="O1203" s="836">
        <v>1</v>
      </c>
      <c r="P1203" s="835">
        <v>154.36000000000001</v>
      </c>
      <c r="Q1203" s="837">
        <v>1</v>
      </c>
      <c r="R1203" s="832">
        <v>1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12</v>
      </c>
      <c r="B1204" s="832" t="s">
        <v>1204</v>
      </c>
      <c r="C1204" s="832" t="s">
        <v>1212</v>
      </c>
      <c r="D1204" s="833" t="s">
        <v>2734</v>
      </c>
      <c r="E1204" s="834" t="s">
        <v>1219</v>
      </c>
      <c r="F1204" s="832" t="s">
        <v>1207</v>
      </c>
      <c r="G1204" s="832" t="s">
        <v>1250</v>
      </c>
      <c r="H1204" s="832" t="s">
        <v>583</v>
      </c>
      <c r="I1204" s="832" t="s">
        <v>1500</v>
      </c>
      <c r="J1204" s="832" t="s">
        <v>1501</v>
      </c>
      <c r="K1204" s="832" t="s">
        <v>1502</v>
      </c>
      <c r="L1204" s="835">
        <v>162.71</v>
      </c>
      <c r="M1204" s="835">
        <v>1301.68</v>
      </c>
      <c r="N1204" s="832">
        <v>8</v>
      </c>
      <c r="O1204" s="836">
        <v>1</v>
      </c>
      <c r="P1204" s="835">
        <v>1301.68</v>
      </c>
      <c r="Q1204" s="837">
        <v>1</v>
      </c>
      <c r="R1204" s="832">
        <v>8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12</v>
      </c>
      <c r="B1205" s="832" t="s">
        <v>1204</v>
      </c>
      <c r="C1205" s="832" t="s">
        <v>1212</v>
      </c>
      <c r="D1205" s="833" t="s">
        <v>2734</v>
      </c>
      <c r="E1205" s="834" t="s">
        <v>1219</v>
      </c>
      <c r="F1205" s="832" t="s">
        <v>1207</v>
      </c>
      <c r="G1205" s="832" t="s">
        <v>1547</v>
      </c>
      <c r="H1205" s="832" t="s">
        <v>583</v>
      </c>
      <c r="I1205" s="832" t="s">
        <v>1554</v>
      </c>
      <c r="J1205" s="832" t="s">
        <v>1555</v>
      </c>
      <c r="K1205" s="832" t="s">
        <v>1556</v>
      </c>
      <c r="L1205" s="835">
        <v>1500</v>
      </c>
      <c r="M1205" s="835">
        <v>31500</v>
      </c>
      <c r="N1205" s="832">
        <v>21</v>
      </c>
      <c r="O1205" s="836">
        <v>2</v>
      </c>
      <c r="P1205" s="835">
        <v>22500</v>
      </c>
      <c r="Q1205" s="837">
        <v>0.7142857142857143</v>
      </c>
      <c r="R1205" s="832">
        <v>15</v>
      </c>
      <c r="S1205" s="837">
        <v>0.7142857142857143</v>
      </c>
      <c r="T1205" s="836">
        <v>1</v>
      </c>
      <c r="U1205" s="838">
        <v>0.5</v>
      </c>
    </row>
    <row r="1206" spans="1:21" ht="14.4" customHeight="1" x14ac:dyDescent="0.3">
      <c r="A1206" s="831">
        <v>12</v>
      </c>
      <c r="B1206" s="832" t="s">
        <v>1204</v>
      </c>
      <c r="C1206" s="832" t="s">
        <v>1212</v>
      </c>
      <c r="D1206" s="833" t="s">
        <v>2734</v>
      </c>
      <c r="E1206" s="834" t="s">
        <v>1220</v>
      </c>
      <c r="F1206" s="832" t="s">
        <v>1205</v>
      </c>
      <c r="G1206" s="832" t="s">
        <v>1338</v>
      </c>
      <c r="H1206" s="832" t="s">
        <v>621</v>
      </c>
      <c r="I1206" s="832" t="s">
        <v>1162</v>
      </c>
      <c r="J1206" s="832" t="s">
        <v>823</v>
      </c>
      <c r="K1206" s="832" t="s">
        <v>825</v>
      </c>
      <c r="L1206" s="835">
        <v>0</v>
      </c>
      <c r="M1206" s="835">
        <v>0</v>
      </c>
      <c r="N1206" s="832">
        <v>1</v>
      </c>
      <c r="O1206" s="836">
        <v>1</v>
      </c>
      <c r="P1206" s="835">
        <v>0</v>
      </c>
      <c r="Q1206" s="837"/>
      <c r="R1206" s="832">
        <v>1</v>
      </c>
      <c r="S1206" s="837">
        <v>1</v>
      </c>
      <c r="T1206" s="836">
        <v>1</v>
      </c>
      <c r="U1206" s="838">
        <v>1</v>
      </c>
    </row>
    <row r="1207" spans="1:21" ht="14.4" customHeight="1" x14ac:dyDescent="0.3">
      <c r="A1207" s="831">
        <v>12</v>
      </c>
      <c r="B1207" s="832" t="s">
        <v>1204</v>
      </c>
      <c r="C1207" s="832" t="s">
        <v>1212</v>
      </c>
      <c r="D1207" s="833" t="s">
        <v>2734</v>
      </c>
      <c r="E1207" s="834" t="s">
        <v>1222</v>
      </c>
      <c r="F1207" s="832" t="s">
        <v>1205</v>
      </c>
      <c r="G1207" s="832" t="s">
        <v>1683</v>
      </c>
      <c r="H1207" s="832" t="s">
        <v>583</v>
      </c>
      <c r="I1207" s="832" t="s">
        <v>2624</v>
      </c>
      <c r="J1207" s="832" t="s">
        <v>2521</v>
      </c>
      <c r="K1207" s="832" t="s">
        <v>2625</v>
      </c>
      <c r="L1207" s="835">
        <v>392.41</v>
      </c>
      <c r="M1207" s="835">
        <v>392.41</v>
      </c>
      <c r="N1207" s="832">
        <v>1</v>
      </c>
      <c r="O1207" s="836">
        <v>0.5</v>
      </c>
      <c r="P1207" s="835">
        <v>392.41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12</v>
      </c>
      <c r="B1208" s="832" t="s">
        <v>1204</v>
      </c>
      <c r="C1208" s="832" t="s">
        <v>1212</v>
      </c>
      <c r="D1208" s="833" t="s">
        <v>2734</v>
      </c>
      <c r="E1208" s="834" t="s">
        <v>1222</v>
      </c>
      <c r="F1208" s="832" t="s">
        <v>1205</v>
      </c>
      <c r="G1208" s="832" t="s">
        <v>2152</v>
      </c>
      <c r="H1208" s="832" t="s">
        <v>583</v>
      </c>
      <c r="I1208" s="832" t="s">
        <v>2626</v>
      </c>
      <c r="J1208" s="832" t="s">
        <v>2627</v>
      </c>
      <c r="K1208" s="832" t="s">
        <v>1451</v>
      </c>
      <c r="L1208" s="835">
        <v>234.07</v>
      </c>
      <c r="M1208" s="835">
        <v>234.07</v>
      </c>
      <c r="N1208" s="832">
        <v>1</v>
      </c>
      <c r="O1208" s="836">
        <v>0.5</v>
      </c>
      <c r="P1208" s="835">
        <v>234.07</v>
      </c>
      <c r="Q1208" s="837">
        <v>1</v>
      </c>
      <c r="R1208" s="832">
        <v>1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12</v>
      </c>
      <c r="B1209" s="832" t="s">
        <v>1204</v>
      </c>
      <c r="C1209" s="832" t="s">
        <v>1212</v>
      </c>
      <c r="D1209" s="833" t="s">
        <v>2734</v>
      </c>
      <c r="E1209" s="834" t="s">
        <v>1222</v>
      </c>
      <c r="F1209" s="832" t="s">
        <v>1205</v>
      </c>
      <c r="G1209" s="832" t="s">
        <v>1263</v>
      </c>
      <c r="H1209" s="832" t="s">
        <v>583</v>
      </c>
      <c r="I1209" s="832" t="s">
        <v>1686</v>
      </c>
      <c r="J1209" s="832" t="s">
        <v>1687</v>
      </c>
      <c r="K1209" s="832" t="s">
        <v>1362</v>
      </c>
      <c r="L1209" s="835">
        <v>85.27</v>
      </c>
      <c r="M1209" s="835">
        <v>85.27</v>
      </c>
      <c r="N1209" s="832">
        <v>1</v>
      </c>
      <c r="O1209" s="836">
        <v>1</v>
      </c>
      <c r="P1209" s="835">
        <v>85.27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12</v>
      </c>
      <c r="B1210" s="832" t="s">
        <v>1204</v>
      </c>
      <c r="C1210" s="832" t="s">
        <v>1212</v>
      </c>
      <c r="D1210" s="833" t="s">
        <v>2734</v>
      </c>
      <c r="E1210" s="834" t="s">
        <v>1222</v>
      </c>
      <c r="F1210" s="832" t="s">
        <v>1205</v>
      </c>
      <c r="G1210" s="832" t="s">
        <v>1263</v>
      </c>
      <c r="H1210" s="832" t="s">
        <v>583</v>
      </c>
      <c r="I1210" s="832" t="s">
        <v>1688</v>
      </c>
      <c r="J1210" s="832" t="s">
        <v>1687</v>
      </c>
      <c r="K1210" s="832" t="s">
        <v>926</v>
      </c>
      <c r="L1210" s="835">
        <v>170.52</v>
      </c>
      <c r="M1210" s="835">
        <v>2387.2800000000002</v>
      </c>
      <c r="N1210" s="832">
        <v>14</v>
      </c>
      <c r="O1210" s="836">
        <v>7.5</v>
      </c>
      <c r="P1210" s="835">
        <v>1875.72</v>
      </c>
      <c r="Q1210" s="837">
        <v>0.7857142857142857</v>
      </c>
      <c r="R1210" s="832">
        <v>11</v>
      </c>
      <c r="S1210" s="837">
        <v>0.7857142857142857</v>
      </c>
      <c r="T1210" s="836">
        <v>5.5</v>
      </c>
      <c r="U1210" s="838">
        <v>0.73333333333333328</v>
      </c>
    </row>
    <row r="1211" spans="1:21" ht="14.4" customHeight="1" x14ac:dyDescent="0.3">
      <c r="A1211" s="831">
        <v>12</v>
      </c>
      <c r="B1211" s="832" t="s">
        <v>1204</v>
      </c>
      <c r="C1211" s="832" t="s">
        <v>1212</v>
      </c>
      <c r="D1211" s="833" t="s">
        <v>2734</v>
      </c>
      <c r="E1211" s="834" t="s">
        <v>1222</v>
      </c>
      <c r="F1211" s="832" t="s">
        <v>1205</v>
      </c>
      <c r="G1211" s="832" t="s">
        <v>1263</v>
      </c>
      <c r="H1211" s="832" t="s">
        <v>621</v>
      </c>
      <c r="I1211" s="832" t="s">
        <v>1120</v>
      </c>
      <c r="J1211" s="832" t="s">
        <v>1121</v>
      </c>
      <c r="K1211" s="832" t="s">
        <v>926</v>
      </c>
      <c r="L1211" s="835">
        <v>170.52</v>
      </c>
      <c r="M1211" s="835">
        <v>341.04</v>
      </c>
      <c r="N1211" s="832">
        <v>2</v>
      </c>
      <c r="O1211" s="836">
        <v>2</v>
      </c>
      <c r="P1211" s="835">
        <v>170.52</v>
      </c>
      <c r="Q1211" s="837">
        <v>0.5</v>
      </c>
      <c r="R1211" s="832">
        <v>1</v>
      </c>
      <c r="S1211" s="837">
        <v>0.5</v>
      </c>
      <c r="T1211" s="836">
        <v>1</v>
      </c>
      <c r="U1211" s="838">
        <v>0.5</v>
      </c>
    </row>
    <row r="1212" spans="1:21" ht="14.4" customHeight="1" x14ac:dyDescent="0.3">
      <c r="A1212" s="831">
        <v>12</v>
      </c>
      <c r="B1212" s="832" t="s">
        <v>1204</v>
      </c>
      <c r="C1212" s="832" t="s">
        <v>1212</v>
      </c>
      <c r="D1212" s="833" t="s">
        <v>2734</v>
      </c>
      <c r="E1212" s="834" t="s">
        <v>1222</v>
      </c>
      <c r="F1212" s="832" t="s">
        <v>1205</v>
      </c>
      <c r="G1212" s="832" t="s">
        <v>2628</v>
      </c>
      <c r="H1212" s="832" t="s">
        <v>583</v>
      </c>
      <c r="I1212" s="832" t="s">
        <v>2629</v>
      </c>
      <c r="J1212" s="832" t="s">
        <v>2630</v>
      </c>
      <c r="K1212" s="832" t="s">
        <v>2631</v>
      </c>
      <c r="L1212" s="835">
        <v>42.05</v>
      </c>
      <c r="M1212" s="835">
        <v>42.05</v>
      </c>
      <c r="N1212" s="832">
        <v>1</v>
      </c>
      <c r="O1212" s="836">
        <v>1</v>
      </c>
      <c r="P1212" s="835">
        <v>42.05</v>
      </c>
      <c r="Q1212" s="837">
        <v>1</v>
      </c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12</v>
      </c>
      <c r="B1213" s="832" t="s">
        <v>1204</v>
      </c>
      <c r="C1213" s="832" t="s">
        <v>1212</v>
      </c>
      <c r="D1213" s="833" t="s">
        <v>2734</v>
      </c>
      <c r="E1213" s="834" t="s">
        <v>1222</v>
      </c>
      <c r="F1213" s="832" t="s">
        <v>1205</v>
      </c>
      <c r="G1213" s="832" t="s">
        <v>1374</v>
      </c>
      <c r="H1213" s="832" t="s">
        <v>583</v>
      </c>
      <c r="I1213" s="832" t="s">
        <v>2608</v>
      </c>
      <c r="J1213" s="832" t="s">
        <v>2609</v>
      </c>
      <c r="K1213" s="832" t="s">
        <v>2610</v>
      </c>
      <c r="L1213" s="835">
        <v>234.94</v>
      </c>
      <c r="M1213" s="835">
        <v>234.94</v>
      </c>
      <c r="N1213" s="832">
        <v>1</v>
      </c>
      <c r="O1213" s="836">
        <v>1</v>
      </c>
      <c r="P1213" s="835">
        <v>234.94</v>
      </c>
      <c r="Q1213" s="837">
        <v>1</v>
      </c>
      <c r="R1213" s="832">
        <v>1</v>
      </c>
      <c r="S1213" s="837">
        <v>1</v>
      </c>
      <c r="T1213" s="836">
        <v>1</v>
      </c>
      <c r="U1213" s="838">
        <v>1</v>
      </c>
    </row>
    <row r="1214" spans="1:21" ht="14.4" customHeight="1" x14ac:dyDescent="0.3">
      <c r="A1214" s="831">
        <v>12</v>
      </c>
      <c r="B1214" s="832" t="s">
        <v>1204</v>
      </c>
      <c r="C1214" s="832" t="s">
        <v>1212</v>
      </c>
      <c r="D1214" s="833" t="s">
        <v>2734</v>
      </c>
      <c r="E1214" s="834" t="s">
        <v>1222</v>
      </c>
      <c r="F1214" s="832" t="s">
        <v>1205</v>
      </c>
      <c r="G1214" s="832" t="s">
        <v>2632</v>
      </c>
      <c r="H1214" s="832" t="s">
        <v>583</v>
      </c>
      <c r="I1214" s="832" t="s">
        <v>2633</v>
      </c>
      <c r="J1214" s="832" t="s">
        <v>2634</v>
      </c>
      <c r="K1214" s="832" t="s">
        <v>2635</v>
      </c>
      <c r="L1214" s="835">
        <v>0</v>
      </c>
      <c r="M1214" s="835">
        <v>0</v>
      </c>
      <c r="N1214" s="832">
        <v>1</v>
      </c>
      <c r="O1214" s="836">
        <v>0.5</v>
      </c>
      <c r="P1214" s="835">
        <v>0</v>
      </c>
      <c r="Q1214" s="837"/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12</v>
      </c>
      <c r="B1215" s="832" t="s">
        <v>1204</v>
      </c>
      <c r="C1215" s="832" t="s">
        <v>1212</v>
      </c>
      <c r="D1215" s="833" t="s">
        <v>2734</v>
      </c>
      <c r="E1215" s="834" t="s">
        <v>1222</v>
      </c>
      <c r="F1215" s="832" t="s">
        <v>1205</v>
      </c>
      <c r="G1215" s="832" t="s">
        <v>1395</v>
      </c>
      <c r="H1215" s="832" t="s">
        <v>583</v>
      </c>
      <c r="I1215" s="832" t="s">
        <v>1715</v>
      </c>
      <c r="J1215" s="832" t="s">
        <v>1397</v>
      </c>
      <c r="K1215" s="832" t="s">
        <v>1716</v>
      </c>
      <c r="L1215" s="835">
        <v>91.78</v>
      </c>
      <c r="M1215" s="835">
        <v>458.9</v>
      </c>
      <c r="N1215" s="832">
        <v>5</v>
      </c>
      <c r="O1215" s="836">
        <v>2.5</v>
      </c>
      <c r="P1215" s="835">
        <v>458.9</v>
      </c>
      <c r="Q1215" s="837">
        <v>1</v>
      </c>
      <c r="R1215" s="832">
        <v>5</v>
      </c>
      <c r="S1215" s="837">
        <v>1</v>
      </c>
      <c r="T1215" s="836">
        <v>2.5</v>
      </c>
      <c r="U1215" s="838">
        <v>1</v>
      </c>
    </row>
    <row r="1216" spans="1:21" ht="14.4" customHeight="1" x14ac:dyDescent="0.3">
      <c r="A1216" s="831">
        <v>12</v>
      </c>
      <c r="B1216" s="832" t="s">
        <v>1204</v>
      </c>
      <c r="C1216" s="832" t="s">
        <v>1212</v>
      </c>
      <c r="D1216" s="833" t="s">
        <v>2734</v>
      </c>
      <c r="E1216" s="834" t="s">
        <v>1222</v>
      </c>
      <c r="F1216" s="832" t="s">
        <v>1205</v>
      </c>
      <c r="G1216" s="832" t="s">
        <v>1267</v>
      </c>
      <c r="H1216" s="832" t="s">
        <v>583</v>
      </c>
      <c r="I1216" s="832" t="s">
        <v>1268</v>
      </c>
      <c r="J1216" s="832" t="s">
        <v>704</v>
      </c>
      <c r="K1216" s="832" t="s">
        <v>825</v>
      </c>
      <c r="L1216" s="835">
        <v>163.54</v>
      </c>
      <c r="M1216" s="835">
        <v>163.54</v>
      </c>
      <c r="N1216" s="832">
        <v>1</v>
      </c>
      <c r="O1216" s="836">
        <v>0.5</v>
      </c>
      <c r="P1216" s="835">
        <v>163.54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" customHeight="1" x14ac:dyDescent="0.3">
      <c r="A1217" s="831">
        <v>12</v>
      </c>
      <c r="B1217" s="832" t="s">
        <v>1204</v>
      </c>
      <c r="C1217" s="832" t="s">
        <v>1212</v>
      </c>
      <c r="D1217" s="833" t="s">
        <v>2734</v>
      </c>
      <c r="E1217" s="834" t="s">
        <v>1222</v>
      </c>
      <c r="F1217" s="832" t="s">
        <v>1205</v>
      </c>
      <c r="G1217" s="832" t="s">
        <v>1292</v>
      </c>
      <c r="H1217" s="832" t="s">
        <v>583</v>
      </c>
      <c r="I1217" s="832" t="s">
        <v>1293</v>
      </c>
      <c r="J1217" s="832" t="s">
        <v>1294</v>
      </c>
      <c r="K1217" s="832" t="s">
        <v>1295</v>
      </c>
      <c r="L1217" s="835">
        <v>174.59</v>
      </c>
      <c r="M1217" s="835">
        <v>349.18</v>
      </c>
      <c r="N1217" s="832">
        <v>2</v>
      </c>
      <c r="O1217" s="836">
        <v>2</v>
      </c>
      <c r="P1217" s="835">
        <v>349.18</v>
      </c>
      <c r="Q1217" s="837">
        <v>1</v>
      </c>
      <c r="R1217" s="832">
        <v>2</v>
      </c>
      <c r="S1217" s="837">
        <v>1</v>
      </c>
      <c r="T1217" s="836">
        <v>2</v>
      </c>
      <c r="U1217" s="838">
        <v>1</v>
      </c>
    </row>
    <row r="1218" spans="1:21" ht="14.4" customHeight="1" x14ac:dyDescent="0.3">
      <c r="A1218" s="831">
        <v>12</v>
      </c>
      <c r="B1218" s="832" t="s">
        <v>1204</v>
      </c>
      <c r="C1218" s="832" t="s">
        <v>1212</v>
      </c>
      <c r="D1218" s="833" t="s">
        <v>2734</v>
      </c>
      <c r="E1218" s="834" t="s">
        <v>1222</v>
      </c>
      <c r="F1218" s="832" t="s">
        <v>1205</v>
      </c>
      <c r="G1218" s="832" t="s">
        <v>1324</v>
      </c>
      <c r="H1218" s="832" t="s">
        <v>583</v>
      </c>
      <c r="I1218" s="832" t="s">
        <v>1325</v>
      </c>
      <c r="J1218" s="832" t="s">
        <v>1326</v>
      </c>
      <c r="K1218" s="832" t="s">
        <v>1327</v>
      </c>
      <c r="L1218" s="835">
        <v>78.33</v>
      </c>
      <c r="M1218" s="835">
        <v>313.32</v>
      </c>
      <c r="N1218" s="832">
        <v>4</v>
      </c>
      <c r="O1218" s="836">
        <v>3</v>
      </c>
      <c r="P1218" s="835">
        <v>313.32</v>
      </c>
      <c r="Q1218" s="837">
        <v>1</v>
      </c>
      <c r="R1218" s="832">
        <v>4</v>
      </c>
      <c r="S1218" s="837">
        <v>1</v>
      </c>
      <c r="T1218" s="836">
        <v>3</v>
      </c>
      <c r="U1218" s="838">
        <v>1</v>
      </c>
    </row>
    <row r="1219" spans="1:21" ht="14.4" customHeight="1" x14ac:dyDescent="0.3">
      <c r="A1219" s="831">
        <v>12</v>
      </c>
      <c r="B1219" s="832" t="s">
        <v>1204</v>
      </c>
      <c r="C1219" s="832" t="s">
        <v>1212</v>
      </c>
      <c r="D1219" s="833" t="s">
        <v>2734</v>
      </c>
      <c r="E1219" s="834" t="s">
        <v>1222</v>
      </c>
      <c r="F1219" s="832" t="s">
        <v>1205</v>
      </c>
      <c r="G1219" s="832" t="s">
        <v>1300</v>
      </c>
      <c r="H1219" s="832" t="s">
        <v>583</v>
      </c>
      <c r="I1219" s="832" t="s">
        <v>1420</v>
      </c>
      <c r="J1219" s="832" t="s">
        <v>735</v>
      </c>
      <c r="K1219" s="832" t="s">
        <v>1421</v>
      </c>
      <c r="L1219" s="835">
        <v>103.67</v>
      </c>
      <c r="M1219" s="835">
        <v>103.67</v>
      </c>
      <c r="N1219" s="832">
        <v>1</v>
      </c>
      <c r="O1219" s="836">
        <v>1</v>
      </c>
      <c r="P1219" s="835">
        <v>103.67</v>
      </c>
      <c r="Q1219" s="837">
        <v>1</v>
      </c>
      <c r="R1219" s="832">
        <v>1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12</v>
      </c>
      <c r="B1220" s="832" t="s">
        <v>1204</v>
      </c>
      <c r="C1220" s="832" t="s">
        <v>1212</v>
      </c>
      <c r="D1220" s="833" t="s">
        <v>2734</v>
      </c>
      <c r="E1220" s="834" t="s">
        <v>1222</v>
      </c>
      <c r="F1220" s="832" t="s">
        <v>1205</v>
      </c>
      <c r="G1220" s="832" t="s">
        <v>1276</v>
      </c>
      <c r="H1220" s="832" t="s">
        <v>583</v>
      </c>
      <c r="I1220" s="832" t="s">
        <v>1328</v>
      </c>
      <c r="J1220" s="832" t="s">
        <v>617</v>
      </c>
      <c r="K1220" s="832" t="s">
        <v>1329</v>
      </c>
      <c r="L1220" s="835">
        <v>52.61</v>
      </c>
      <c r="M1220" s="835">
        <v>420.88000000000005</v>
      </c>
      <c r="N1220" s="832">
        <v>8</v>
      </c>
      <c r="O1220" s="836">
        <v>5.5</v>
      </c>
      <c r="P1220" s="835">
        <v>420.88000000000005</v>
      </c>
      <c r="Q1220" s="837">
        <v>1</v>
      </c>
      <c r="R1220" s="832">
        <v>8</v>
      </c>
      <c r="S1220" s="837">
        <v>1</v>
      </c>
      <c r="T1220" s="836">
        <v>5.5</v>
      </c>
      <c r="U1220" s="838">
        <v>1</v>
      </c>
    </row>
    <row r="1221" spans="1:21" ht="14.4" customHeight="1" x14ac:dyDescent="0.3">
      <c r="A1221" s="831">
        <v>12</v>
      </c>
      <c r="B1221" s="832" t="s">
        <v>1204</v>
      </c>
      <c r="C1221" s="832" t="s">
        <v>1212</v>
      </c>
      <c r="D1221" s="833" t="s">
        <v>2734</v>
      </c>
      <c r="E1221" s="834" t="s">
        <v>1222</v>
      </c>
      <c r="F1221" s="832" t="s">
        <v>1205</v>
      </c>
      <c r="G1221" s="832" t="s">
        <v>1279</v>
      </c>
      <c r="H1221" s="832" t="s">
        <v>583</v>
      </c>
      <c r="I1221" s="832" t="s">
        <v>1280</v>
      </c>
      <c r="J1221" s="832" t="s">
        <v>1281</v>
      </c>
      <c r="K1221" s="832" t="s">
        <v>1282</v>
      </c>
      <c r="L1221" s="835">
        <v>308.69</v>
      </c>
      <c r="M1221" s="835">
        <v>1543.4499999999998</v>
      </c>
      <c r="N1221" s="832">
        <v>5</v>
      </c>
      <c r="O1221" s="836">
        <v>3</v>
      </c>
      <c r="P1221" s="835">
        <v>926.06999999999994</v>
      </c>
      <c r="Q1221" s="837">
        <v>0.6</v>
      </c>
      <c r="R1221" s="832">
        <v>3</v>
      </c>
      <c r="S1221" s="837">
        <v>0.6</v>
      </c>
      <c r="T1221" s="836">
        <v>2</v>
      </c>
      <c r="U1221" s="838">
        <v>0.66666666666666663</v>
      </c>
    </row>
    <row r="1222" spans="1:21" ht="14.4" customHeight="1" x14ac:dyDescent="0.3">
      <c r="A1222" s="831">
        <v>12</v>
      </c>
      <c r="B1222" s="832" t="s">
        <v>1204</v>
      </c>
      <c r="C1222" s="832" t="s">
        <v>1212</v>
      </c>
      <c r="D1222" s="833" t="s">
        <v>2734</v>
      </c>
      <c r="E1222" s="834" t="s">
        <v>1222</v>
      </c>
      <c r="F1222" s="832" t="s">
        <v>1205</v>
      </c>
      <c r="G1222" s="832" t="s">
        <v>1338</v>
      </c>
      <c r="H1222" s="832" t="s">
        <v>621</v>
      </c>
      <c r="I1222" s="832" t="s">
        <v>1162</v>
      </c>
      <c r="J1222" s="832" t="s">
        <v>823</v>
      </c>
      <c r="K1222" s="832" t="s">
        <v>825</v>
      </c>
      <c r="L1222" s="835">
        <v>0</v>
      </c>
      <c r="M1222" s="835">
        <v>0</v>
      </c>
      <c r="N1222" s="832">
        <v>1</v>
      </c>
      <c r="O1222" s="836">
        <v>0.5</v>
      </c>
      <c r="P1222" s="835">
        <v>0</v>
      </c>
      <c r="Q1222" s="837"/>
      <c r="R1222" s="832">
        <v>1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12</v>
      </c>
      <c r="B1223" s="832" t="s">
        <v>1204</v>
      </c>
      <c r="C1223" s="832" t="s">
        <v>1212</v>
      </c>
      <c r="D1223" s="833" t="s">
        <v>2734</v>
      </c>
      <c r="E1223" s="834" t="s">
        <v>1222</v>
      </c>
      <c r="F1223" s="832" t="s">
        <v>1205</v>
      </c>
      <c r="G1223" s="832" t="s">
        <v>1255</v>
      </c>
      <c r="H1223" s="832" t="s">
        <v>583</v>
      </c>
      <c r="I1223" s="832" t="s">
        <v>1303</v>
      </c>
      <c r="J1223" s="832" t="s">
        <v>947</v>
      </c>
      <c r="K1223" s="832" t="s">
        <v>1258</v>
      </c>
      <c r="L1223" s="835">
        <v>42.54</v>
      </c>
      <c r="M1223" s="835">
        <v>85.08</v>
      </c>
      <c r="N1223" s="832">
        <v>2</v>
      </c>
      <c r="O1223" s="836">
        <v>2</v>
      </c>
      <c r="P1223" s="835">
        <v>85.08</v>
      </c>
      <c r="Q1223" s="837">
        <v>1</v>
      </c>
      <c r="R1223" s="832">
        <v>2</v>
      </c>
      <c r="S1223" s="837">
        <v>1</v>
      </c>
      <c r="T1223" s="836">
        <v>2</v>
      </c>
      <c r="U1223" s="838">
        <v>1</v>
      </c>
    </row>
    <row r="1224" spans="1:21" ht="14.4" customHeight="1" x14ac:dyDescent="0.3">
      <c r="A1224" s="831">
        <v>12</v>
      </c>
      <c r="B1224" s="832" t="s">
        <v>1204</v>
      </c>
      <c r="C1224" s="832" t="s">
        <v>1212</v>
      </c>
      <c r="D1224" s="833" t="s">
        <v>2734</v>
      </c>
      <c r="E1224" s="834" t="s">
        <v>1222</v>
      </c>
      <c r="F1224" s="832" t="s">
        <v>1205</v>
      </c>
      <c r="G1224" s="832" t="s">
        <v>1452</v>
      </c>
      <c r="H1224" s="832" t="s">
        <v>621</v>
      </c>
      <c r="I1224" s="832" t="s">
        <v>1756</v>
      </c>
      <c r="J1224" s="832" t="s">
        <v>707</v>
      </c>
      <c r="K1224" s="832" t="s">
        <v>1757</v>
      </c>
      <c r="L1224" s="835">
        <v>100.1</v>
      </c>
      <c r="M1224" s="835">
        <v>200.2</v>
      </c>
      <c r="N1224" s="832">
        <v>2</v>
      </c>
      <c r="O1224" s="836">
        <v>2</v>
      </c>
      <c r="P1224" s="835">
        <v>200.2</v>
      </c>
      <c r="Q1224" s="837">
        <v>1</v>
      </c>
      <c r="R1224" s="832">
        <v>2</v>
      </c>
      <c r="S1224" s="837">
        <v>1</v>
      </c>
      <c r="T1224" s="836">
        <v>2</v>
      </c>
      <c r="U1224" s="838">
        <v>1</v>
      </c>
    </row>
    <row r="1225" spans="1:21" ht="14.4" customHeight="1" x14ac:dyDescent="0.3">
      <c r="A1225" s="831">
        <v>12</v>
      </c>
      <c r="B1225" s="832" t="s">
        <v>1204</v>
      </c>
      <c r="C1225" s="832" t="s">
        <v>1212</v>
      </c>
      <c r="D1225" s="833" t="s">
        <v>2734</v>
      </c>
      <c r="E1225" s="834" t="s">
        <v>1222</v>
      </c>
      <c r="F1225" s="832" t="s">
        <v>1205</v>
      </c>
      <c r="G1225" s="832" t="s">
        <v>1452</v>
      </c>
      <c r="H1225" s="832" t="s">
        <v>621</v>
      </c>
      <c r="I1225" s="832" t="s">
        <v>1093</v>
      </c>
      <c r="J1225" s="832" t="s">
        <v>707</v>
      </c>
      <c r="K1225" s="832" t="s">
        <v>1094</v>
      </c>
      <c r="L1225" s="835">
        <v>300.31</v>
      </c>
      <c r="M1225" s="835">
        <v>300.31</v>
      </c>
      <c r="N1225" s="832">
        <v>1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12</v>
      </c>
      <c r="B1226" s="832" t="s">
        <v>1204</v>
      </c>
      <c r="C1226" s="832" t="s">
        <v>1212</v>
      </c>
      <c r="D1226" s="833" t="s">
        <v>2734</v>
      </c>
      <c r="E1226" s="834" t="s">
        <v>1222</v>
      </c>
      <c r="F1226" s="832" t="s">
        <v>1205</v>
      </c>
      <c r="G1226" s="832" t="s">
        <v>1671</v>
      </c>
      <c r="H1226" s="832" t="s">
        <v>583</v>
      </c>
      <c r="I1226" s="832" t="s">
        <v>2636</v>
      </c>
      <c r="J1226" s="832" t="s">
        <v>2637</v>
      </c>
      <c r="K1226" s="832" t="s">
        <v>1674</v>
      </c>
      <c r="L1226" s="835">
        <v>0</v>
      </c>
      <c r="M1226" s="835">
        <v>0</v>
      </c>
      <c r="N1226" s="832">
        <v>1</v>
      </c>
      <c r="O1226" s="836">
        <v>1</v>
      </c>
      <c r="P1226" s="835"/>
      <c r="Q1226" s="837"/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12</v>
      </c>
      <c r="B1227" s="832" t="s">
        <v>1204</v>
      </c>
      <c r="C1227" s="832" t="s">
        <v>1212</v>
      </c>
      <c r="D1227" s="833" t="s">
        <v>2734</v>
      </c>
      <c r="E1227" s="834" t="s">
        <v>1222</v>
      </c>
      <c r="F1227" s="832" t="s">
        <v>1205</v>
      </c>
      <c r="G1227" s="832" t="s">
        <v>1473</v>
      </c>
      <c r="H1227" s="832" t="s">
        <v>583</v>
      </c>
      <c r="I1227" s="832" t="s">
        <v>2439</v>
      </c>
      <c r="J1227" s="832" t="s">
        <v>2440</v>
      </c>
      <c r="K1227" s="832" t="s">
        <v>2441</v>
      </c>
      <c r="L1227" s="835">
        <v>0</v>
      </c>
      <c r="M1227" s="835">
        <v>0</v>
      </c>
      <c r="N1227" s="832">
        <v>2</v>
      </c>
      <c r="O1227" s="836">
        <v>2</v>
      </c>
      <c r="P1227" s="835">
        <v>0</v>
      </c>
      <c r="Q1227" s="837"/>
      <c r="R1227" s="832">
        <v>2</v>
      </c>
      <c r="S1227" s="837">
        <v>1</v>
      </c>
      <c r="T1227" s="836">
        <v>2</v>
      </c>
      <c r="U1227" s="838">
        <v>1</v>
      </c>
    </row>
    <row r="1228" spans="1:21" ht="14.4" customHeight="1" x14ac:dyDescent="0.3">
      <c r="A1228" s="831">
        <v>12</v>
      </c>
      <c r="B1228" s="832" t="s">
        <v>1204</v>
      </c>
      <c r="C1228" s="832" t="s">
        <v>1212</v>
      </c>
      <c r="D1228" s="833" t="s">
        <v>2734</v>
      </c>
      <c r="E1228" s="834" t="s">
        <v>1222</v>
      </c>
      <c r="F1228" s="832" t="s">
        <v>1205</v>
      </c>
      <c r="G1228" s="832" t="s">
        <v>1254</v>
      </c>
      <c r="H1228" s="832" t="s">
        <v>621</v>
      </c>
      <c r="I1228" s="832" t="s">
        <v>1110</v>
      </c>
      <c r="J1228" s="832" t="s">
        <v>903</v>
      </c>
      <c r="K1228" s="832" t="s">
        <v>1111</v>
      </c>
      <c r="L1228" s="835">
        <v>154.36000000000001</v>
      </c>
      <c r="M1228" s="835">
        <v>308.72000000000003</v>
      </c>
      <c r="N1228" s="832">
        <v>2</v>
      </c>
      <c r="O1228" s="836">
        <v>2</v>
      </c>
      <c r="P1228" s="835">
        <v>308.72000000000003</v>
      </c>
      <c r="Q1228" s="837">
        <v>1</v>
      </c>
      <c r="R1228" s="832">
        <v>2</v>
      </c>
      <c r="S1228" s="837">
        <v>1</v>
      </c>
      <c r="T1228" s="836">
        <v>2</v>
      </c>
      <c r="U1228" s="838">
        <v>1</v>
      </c>
    </row>
    <row r="1229" spans="1:21" ht="14.4" customHeight="1" x14ac:dyDescent="0.3">
      <c r="A1229" s="831">
        <v>12</v>
      </c>
      <c r="B1229" s="832" t="s">
        <v>1204</v>
      </c>
      <c r="C1229" s="832" t="s">
        <v>1212</v>
      </c>
      <c r="D1229" s="833" t="s">
        <v>2734</v>
      </c>
      <c r="E1229" s="834" t="s">
        <v>1222</v>
      </c>
      <c r="F1229" s="832" t="s">
        <v>1205</v>
      </c>
      <c r="G1229" s="832" t="s">
        <v>1254</v>
      </c>
      <c r="H1229" s="832" t="s">
        <v>621</v>
      </c>
      <c r="I1229" s="832" t="s">
        <v>1112</v>
      </c>
      <c r="J1229" s="832" t="s">
        <v>1113</v>
      </c>
      <c r="K1229" s="832" t="s">
        <v>1114</v>
      </c>
      <c r="L1229" s="835">
        <v>149.52000000000001</v>
      </c>
      <c r="M1229" s="835">
        <v>299.04000000000002</v>
      </c>
      <c r="N1229" s="832">
        <v>2</v>
      </c>
      <c r="O1229" s="836">
        <v>2</v>
      </c>
      <c r="P1229" s="835">
        <v>299.04000000000002</v>
      </c>
      <c r="Q1229" s="837">
        <v>1</v>
      </c>
      <c r="R1229" s="832">
        <v>2</v>
      </c>
      <c r="S1229" s="837">
        <v>1</v>
      </c>
      <c r="T1229" s="836">
        <v>2</v>
      </c>
      <c r="U1229" s="838">
        <v>1</v>
      </c>
    </row>
    <row r="1230" spans="1:21" ht="14.4" customHeight="1" x14ac:dyDescent="0.3">
      <c r="A1230" s="831">
        <v>12</v>
      </c>
      <c r="B1230" s="832" t="s">
        <v>1204</v>
      </c>
      <c r="C1230" s="832" t="s">
        <v>1212</v>
      </c>
      <c r="D1230" s="833" t="s">
        <v>2734</v>
      </c>
      <c r="E1230" s="834" t="s">
        <v>1222</v>
      </c>
      <c r="F1230" s="832" t="s">
        <v>1205</v>
      </c>
      <c r="G1230" s="832" t="s">
        <v>1772</v>
      </c>
      <c r="H1230" s="832" t="s">
        <v>621</v>
      </c>
      <c r="I1230" s="832" t="s">
        <v>1773</v>
      </c>
      <c r="J1230" s="832" t="s">
        <v>1774</v>
      </c>
      <c r="K1230" s="832" t="s">
        <v>1775</v>
      </c>
      <c r="L1230" s="835">
        <v>84.18</v>
      </c>
      <c r="M1230" s="835">
        <v>84.18</v>
      </c>
      <c r="N1230" s="832">
        <v>1</v>
      </c>
      <c r="O1230" s="836">
        <v>0.5</v>
      </c>
      <c r="P1230" s="835">
        <v>84.18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12</v>
      </c>
      <c r="B1231" s="832" t="s">
        <v>1204</v>
      </c>
      <c r="C1231" s="832" t="s">
        <v>1212</v>
      </c>
      <c r="D1231" s="833" t="s">
        <v>2734</v>
      </c>
      <c r="E1231" s="834" t="s">
        <v>1222</v>
      </c>
      <c r="F1231" s="832" t="s">
        <v>1205</v>
      </c>
      <c r="G1231" s="832" t="s">
        <v>1772</v>
      </c>
      <c r="H1231" s="832" t="s">
        <v>621</v>
      </c>
      <c r="I1231" s="832" t="s">
        <v>2638</v>
      </c>
      <c r="J1231" s="832" t="s">
        <v>1774</v>
      </c>
      <c r="K1231" s="832" t="s">
        <v>2639</v>
      </c>
      <c r="L1231" s="835">
        <v>49.08</v>
      </c>
      <c r="M1231" s="835">
        <v>49.08</v>
      </c>
      <c r="N1231" s="832">
        <v>1</v>
      </c>
      <c r="O1231" s="836">
        <v>0.5</v>
      </c>
      <c r="P1231" s="835">
        <v>49.08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12</v>
      </c>
      <c r="B1232" s="832" t="s">
        <v>1204</v>
      </c>
      <c r="C1232" s="832" t="s">
        <v>1212</v>
      </c>
      <c r="D1232" s="833" t="s">
        <v>2734</v>
      </c>
      <c r="E1232" s="834" t="s">
        <v>1222</v>
      </c>
      <c r="F1232" s="832" t="s">
        <v>1206</v>
      </c>
      <c r="G1232" s="832" t="s">
        <v>1661</v>
      </c>
      <c r="H1232" s="832" t="s">
        <v>583</v>
      </c>
      <c r="I1232" s="832" t="s">
        <v>1776</v>
      </c>
      <c r="J1232" s="832" t="s">
        <v>1663</v>
      </c>
      <c r="K1232" s="832"/>
      <c r="L1232" s="835">
        <v>0</v>
      </c>
      <c r="M1232" s="835">
        <v>0</v>
      </c>
      <c r="N1232" s="832">
        <v>1</v>
      </c>
      <c r="O1232" s="836">
        <v>1</v>
      </c>
      <c r="P1232" s="835">
        <v>0</v>
      </c>
      <c r="Q1232" s="837"/>
      <c r="R1232" s="832">
        <v>1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12</v>
      </c>
      <c r="B1233" s="832" t="s">
        <v>1204</v>
      </c>
      <c r="C1233" s="832" t="s">
        <v>1212</v>
      </c>
      <c r="D1233" s="833" t="s">
        <v>2734</v>
      </c>
      <c r="E1233" s="834" t="s">
        <v>1222</v>
      </c>
      <c r="F1233" s="832" t="s">
        <v>1207</v>
      </c>
      <c r="G1233" s="832" t="s">
        <v>1250</v>
      </c>
      <c r="H1233" s="832" t="s">
        <v>583</v>
      </c>
      <c r="I1233" s="832" t="s">
        <v>1871</v>
      </c>
      <c r="J1233" s="832" t="s">
        <v>1872</v>
      </c>
      <c r="K1233" s="832" t="s">
        <v>1873</v>
      </c>
      <c r="L1233" s="835">
        <v>50</v>
      </c>
      <c r="M1233" s="835">
        <v>250</v>
      </c>
      <c r="N1233" s="832">
        <v>5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12</v>
      </c>
      <c r="B1234" s="832" t="s">
        <v>1204</v>
      </c>
      <c r="C1234" s="832" t="s">
        <v>1212</v>
      </c>
      <c r="D1234" s="833" t="s">
        <v>2734</v>
      </c>
      <c r="E1234" s="834" t="s">
        <v>1222</v>
      </c>
      <c r="F1234" s="832" t="s">
        <v>1207</v>
      </c>
      <c r="G1234" s="832" t="s">
        <v>1250</v>
      </c>
      <c r="H1234" s="832" t="s">
        <v>583</v>
      </c>
      <c r="I1234" s="832" t="s">
        <v>2640</v>
      </c>
      <c r="J1234" s="832" t="s">
        <v>2641</v>
      </c>
      <c r="K1234" s="832" t="s">
        <v>2642</v>
      </c>
      <c r="L1234" s="835">
        <v>15</v>
      </c>
      <c r="M1234" s="835">
        <v>150</v>
      </c>
      <c r="N1234" s="832">
        <v>10</v>
      </c>
      <c r="O1234" s="836">
        <v>1</v>
      </c>
      <c r="P1234" s="835"/>
      <c r="Q1234" s="837">
        <v>0</v>
      </c>
      <c r="R1234" s="832"/>
      <c r="S1234" s="837">
        <v>0</v>
      </c>
      <c r="T1234" s="836"/>
      <c r="U1234" s="838">
        <v>0</v>
      </c>
    </row>
    <row r="1235" spans="1:21" ht="14.4" customHeight="1" x14ac:dyDescent="0.3">
      <c r="A1235" s="831">
        <v>12</v>
      </c>
      <c r="B1235" s="832" t="s">
        <v>1204</v>
      </c>
      <c r="C1235" s="832" t="s">
        <v>1212</v>
      </c>
      <c r="D1235" s="833" t="s">
        <v>2734</v>
      </c>
      <c r="E1235" s="834" t="s">
        <v>1223</v>
      </c>
      <c r="F1235" s="832" t="s">
        <v>1205</v>
      </c>
      <c r="G1235" s="832" t="s">
        <v>1255</v>
      </c>
      <c r="H1235" s="832" t="s">
        <v>583</v>
      </c>
      <c r="I1235" s="832" t="s">
        <v>1824</v>
      </c>
      <c r="J1235" s="832" t="s">
        <v>1822</v>
      </c>
      <c r="K1235" s="832" t="s">
        <v>1825</v>
      </c>
      <c r="L1235" s="835">
        <v>66.88</v>
      </c>
      <c r="M1235" s="835">
        <v>66.88</v>
      </c>
      <c r="N1235" s="832">
        <v>1</v>
      </c>
      <c r="O1235" s="836">
        <v>1</v>
      </c>
      <c r="P1235" s="835">
        <v>66.88</v>
      </c>
      <c r="Q1235" s="837">
        <v>1</v>
      </c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12</v>
      </c>
      <c r="B1236" s="832" t="s">
        <v>1204</v>
      </c>
      <c r="C1236" s="832" t="s">
        <v>1212</v>
      </c>
      <c r="D1236" s="833" t="s">
        <v>2734</v>
      </c>
      <c r="E1236" s="834" t="s">
        <v>1225</v>
      </c>
      <c r="F1236" s="832" t="s">
        <v>1205</v>
      </c>
      <c r="G1236" s="832" t="s">
        <v>1276</v>
      </c>
      <c r="H1236" s="832" t="s">
        <v>583</v>
      </c>
      <c r="I1236" s="832" t="s">
        <v>1277</v>
      </c>
      <c r="J1236" s="832" t="s">
        <v>617</v>
      </c>
      <c r="K1236" s="832" t="s">
        <v>1278</v>
      </c>
      <c r="L1236" s="835">
        <v>108.44</v>
      </c>
      <c r="M1236" s="835">
        <v>108.44</v>
      </c>
      <c r="N1236" s="832">
        <v>1</v>
      </c>
      <c r="O1236" s="836">
        <v>0.5</v>
      </c>
      <c r="P1236" s="835">
        <v>108.44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12</v>
      </c>
      <c r="B1237" s="832" t="s">
        <v>1204</v>
      </c>
      <c r="C1237" s="832" t="s">
        <v>1212</v>
      </c>
      <c r="D1237" s="833" t="s">
        <v>2734</v>
      </c>
      <c r="E1237" s="834" t="s">
        <v>1225</v>
      </c>
      <c r="F1237" s="832" t="s">
        <v>1205</v>
      </c>
      <c r="G1237" s="832" t="s">
        <v>1255</v>
      </c>
      <c r="H1237" s="832" t="s">
        <v>583</v>
      </c>
      <c r="I1237" s="832" t="s">
        <v>1303</v>
      </c>
      <c r="J1237" s="832" t="s">
        <v>947</v>
      </c>
      <c r="K1237" s="832" t="s">
        <v>1258</v>
      </c>
      <c r="L1237" s="835">
        <v>42.54</v>
      </c>
      <c r="M1237" s="835">
        <v>42.54</v>
      </c>
      <c r="N1237" s="832">
        <v>1</v>
      </c>
      <c r="O1237" s="836">
        <v>0.5</v>
      </c>
      <c r="P1237" s="835">
        <v>42.54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12</v>
      </c>
      <c r="B1238" s="832" t="s">
        <v>1204</v>
      </c>
      <c r="C1238" s="832" t="s">
        <v>1212</v>
      </c>
      <c r="D1238" s="833" t="s">
        <v>2734</v>
      </c>
      <c r="E1238" s="834" t="s">
        <v>1227</v>
      </c>
      <c r="F1238" s="832" t="s">
        <v>1205</v>
      </c>
      <c r="G1238" s="832" t="s">
        <v>1345</v>
      </c>
      <c r="H1238" s="832" t="s">
        <v>583</v>
      </c>
      <c r="I1238" s="832" t="s">
        <v>1577</v>
      </c>
      <c r="J1238" s="832" t="s">
        <v>1578</v>
      </c>
      <c r="K1238" s="832" t="s">
        <v>1579</v>
      </c>
      <c r="L1238" s="835">
        <v>0</v>
      </c>
      <c r="M1238" s="835">
        <v>0</v>
      </c>
      <c r="N1238" s="832">
        <v>1</v>
      </c>
      <c r="O1238" s="836">
        <v>1</v>
      </c>
      <c r="P1238" s="835"/>
      <c r="Q1238" s="837"/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12</v>
      </c>
      <c r="B1239" s="832" t="s">
        <v>1204</v>
      </c>
      <c r="C1239" s="832" t="s">
        <v>1212</v>
      </c>
      <c r="D1239" s="833" t="s">
        <v>2734</v>
      </c>
      <c r="E1239" s="834" t="s">
        <v>1227</v>
      </c>
      <c r="F1239" s="832" t="s">
        <v>1205</v>
      </c>
      <c r="G1239" s="832" t="s">
        <v>1263</v>
      </c>
      <c r="H1239" s="832" t="s">
        <v>621</v>
      </c>
      <c r="I1239" s="832" t="s">
        <v>1120</v>
      </c>
      <c r="J1239" s="832" t="s">
        <v>1121</v>
      </c>
      <c r="K1239" s="832" t="s">
        <v>926</v>
      </c>
      <c r="L1239" s="835">
        <v>170.52</v>
      </c>
      <c r="M1239" s="835">
        <v>341.04</v>
      </c>
      <c r="N1239" s="832">
        <v>2</v>
      </c>
      <c r="O1239" s="836">
        <v>1</v>
      </c>
      <c r="P1239" s="835">
        <v>341.04</v>
      </c>
      <c r="Q1239" s="837">
        <v>1</v>
      </c>
      <c r="R1239" s="832">
        <v>2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12</v>
      </c>
      <c r="B1240" s="832" t="s">
        <v>1204</v>
      </c>
      <c r="C1240" s="832" t="s">
        <v>1212</v>
      </c>
      <c r="D1240" s="833" t="s">
        <v>2734</v>
      </c>
      <c r="E1240" s="834" t="s">
        <v>1227</v>
      </c>
      <c r="F1240" s="832" t="s">
        <v>1205</v>
      </c>
      <c r="G1240" s="832" t="s">
        <v>1374</v>
      </c>
      <c r="H1240" s="832" t="s">
        <v>583</v>
      </c>
      <c r="I1240" s="832" t="s">
        <v>2280</v>
      </c>
      <c r="J1240" s="832" t="s">
        <v>2281</v>
      </c>
      <c r="K1240" s="832" t="s">
        <v>2282</v>
      </c>
      <c r="L1240" s="835">
        <v>52.87</v>
      </c>
      <c r="M1240" s="835">
        <v>105.74</v>
      </c>
      <c r="N1240" s="832">
        <v>2</v>
      </c>
      <c r="O1240" s="836">
        <v>1</v>
      </c>
      <c r="P1240" s="835">
        <v>105.74</v>
      </c>
      <c r="Q1240" s="837">
        <v>1</v>
      </c>
      <c r="R1240" s="832">
        <v>2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12</v>
      </c>
      <c r="B1241" s="832" t="s">
        <v>1204</v>
      </c>
      <c r="C1241" s="832" t="s">
        <v>1212</v>
      </c>
      <c r="D1241" s="833" t="s">
        <v>2734</v>
      </c>
      <c r="E1241" s="834" t="s">
        <v>1227</v>
      </c>
      <c r="F1241" s="832" t="s">
        <v>1205</v>
      </c>
      <c r="G1241" s="832" t="s">
        <v>1374</v>
      </c>
      <c r="H1241" s="832" t="s">
        <v>583</v>
      </c>
      <c r="I1241" s="832" t="s">
        <v>2606</v>
      </c>
      <c r="J1241" s="832" t="s">
        <v>684</v>
      </c>
      <c r="K1241" s="832" t="s">
        <v>2607</v>
      </c>
      <c r="L1241" s="835">
        <v>35.25</v>
      </c>
      <c r="M1241" s="835">
        <v>141</v>
      </c>
      <c r="N1241" s="832">
        <v>4</v>
      </c>
      <c r="O1241" s="836">
        <v>4</v>
      </c>
      <c r="P1241" s="835">
        <v>141</v>
      </c>
      <c r="Q1241" s="837">
        <v>1</v>
      </c>
      <c r="R1241" s="832">
        <v>4</v>
      </c>
      <c r="S1241" s="837">
        <v>1</v>
      </c>
      <c r="T1241" s="836">
        <v>4</v>
      </c>
      <c r="U1241" s="838">
        <v>1</v>
      </c>
    </row>
    <row r="1242" spans="1:21" ht="14.4" customHeight="1" x14ac:dyDescent="0.3">
      <c r="A1242" s="831">
        <v>12</v>
      </c>
      <c r="B1242" s="832" t="s">
        <v>1204</v>
      </c>
      <c r="C1242" s="832" t="s">
        <v>1212</v>
      </c>
      <c r="D1242" s="833" t="s">
        <v>2734</v>
      </c>
      <c r="E1242" s="834" t="s">
        <v>1227</v>
      </c>
      <c r="F1242" s="832" t="s">
        <v>1205</v>
      </c>
      <c r="G1242" s="832" t="s">
        <v>1395</v>
      </c>
      <c r="H1242" s="832" t="s">
        <v>583</v>
      </c>
      <c r="I1242" s="832" t="s">
        <v>1715</v>
      </c>
      <c r="J1242" s="832" t="s">
        <v>1397</v>
      </c>
      <c r="K1242" s="832" t="s">
        <v>1716</v>
      </c>
      <c r="L1242" s="835">
        <v>91.78</v>
      </c>
      <c r="M1242" s="835">
        <v>91.78</v>
      </c>
      <c r="N1242" s="832">
        <v>1</v>
      </c>
      <c r="O1242" s="836">
        <v>0.5</v>
      </c>
      <c r="P1242" s="835">
        <v>91.78</v>
      </c>
      <c r="Q1242" s="837">
        <v>1</v>
      </c>
      <c r="R1242" s="832">
        <v>1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12</v>
      </c>
      <c r="B1243" s="832" t="s">
        <v>1204</v>
      </c>
      <c r="C1243" s="832" t="s">
        <v>1212</v>
      </c>
      <c r="D1243" s="833" t="s">
        <v>2734</v>
      </c>
      <c r="E1243" s="834" t="s">
        <v>1227</v>
      </c>
      <c r="F1243" s="832" t="s">
        <v>1205</v>
      </c>
      <c r="G1243" s="832" t="s">
        <v>1292</v>
      </c>
      <c r="H1243" s="832" t="s">
        <v>583</v>
      </c>
      <c r="I1243" s="832" t="s">
        <v>1293</v>
      </c>
      <c r="J1243" s="832" t="s">
        <v>1294</v>
      </c>
      <c r="K1243" s="832" t="s">
        <v>1295</v>
      </c>
      <c r="L1243" s="835">
        <v>174.59</v>
      </c>
      <c r="M1243" s="835">
        <v>2095.08</v>
      </c>
      <c r="N1243" s="832">
        <v>12</v>
      </c>
      <c r="O1243" s="836">
        <v>4.5</v>
      </c>
      <c r="P1243" s="835">
        <v>872.95</v>
      </c>
      <c r="Q1243" s="837">
        <v>0.41666666666666669</v>
      </c>
      <c r="R1243" s="832">
        <v>5</v>
      </c>
      <c r="S1243" s="837">
        <v>0.41666666666666669</v>
      </c>
      <c r="T1243" s="836">
        <v>2.5</v>
      </c>
      <c r="U1243" s="838">
        <v>0.55555555555555558</v>
      </c>
    </row>
    <row r="1244" spans="1:21" ht="14.4" customHeight="1" x14ac:dyDescent="0.3">
      <c r="A1244" s="831">
        <v>12</v>
      </c>
      <c r="B1244" s="832" t="s">
        <v>1204</v>
      </c>
      <c r="C1244" s="832" t="s">
        <v>1212</v>
      </c>
      <c r="D1244" s="833" t="s">
        <v>2734</v>
      </c>
      <c r="E1244" s="834" t="s">
        <v>1227</v>
      </c>
      <c r="F1244" s="832" t="s">
        <v>1205</v>
      </c>
      <c r="G1244" s="832" t="s">
        <v>1276</v>
      </c>
      <c r="H1244" s="832" t="s">
        <v>583</v>
      </c>
      <c r="I1244" s="832" t="s">
        <v>1277</v>
      </c>
      <c r="J1244" s="832" t="s">
        <v>617</v>
      </c>
      <c r="K1244" s="832" t="s">
        <v>1278</v>
      </c>
      <c r="L1244" s="835">
        <v>108.44</v>
      </c>
      <c r="M1244" s="835">
        <v>433.76</v>
      </c>
      <c r="N1244" s="832">
        <v>4</v>
      </c>
      <c r="O1244" s="836">
        <v>2.5</v>
      </c>
      <c r="P1244" s="835">
        <v>433.76</v>
      </c>
      <c r="Q1244" s="837">
        <v>1</v>
      </c>
      <c r="R1244" s="832">
        <v>4</v>
      </c>
      <c r="S1244" s="837">
        <v>1</v>
      </c>
      <c r="T1244" s="836">
        <v>2.5</v>
      </c>
      <c r="U1244" s="838">
        <v>1</v>
      </c>
    </row>
    <row r="1245" spans="1:21" ht="14.4" customHeight="1" x14ac:dyDescent="0.3">
      <c r="A1245" s="831">
        <v>12</v>
      </c>
      <c r="B1245" s="832" t="s">
        <v>1204</v>
      </c>
      <c r="C1245" s="832" t="s">
        <v>1212</v>
      </c>
      <c r="D1245" s="833" t="s">
        <v>2734</v>
      </c>
      <c r="E1245" s="834" t="s">
        <v>1227</v>
      </c>
      <c r="F1245" s="832" t="s">
        <v>1205</v>
      </c>
      <c r="G1245" s="832" t="s">
        <v>1276</v>
      </c>
      <c r="H1245" s="832" t="s">
        <v>583</v>
      </c>
      <c r="I1245" s="832" t="s">
        <v>1277</v>
      </c>
      <c r="J1245" s="832" t="s">
        <v>617</v>
      </c>
      <c r="K1245" s="832" t="s">
        <v>1278</v>
      </c>
      <c r="L1245" s="835">
        <v>127.91</v>
      </c>
      <c r="M1245" s="835">
        <v>383.73</v>
      </c>
      <c r="N1245" s="832">
        <v>3</v>
      </c>
      <c r="O1245" s="836">
        <v>2</v>
      </c>
      <c r="P1245" s="835">
        <v>255.82</v>
      </c>
      <c r="Q1245" s="837">
        <v>0.66666666666666663</v>
      </c>
      <c r="R1245" s="832">
        <v>2</v>
      </c>
      <c r="S1245" s="837">
        <v>0.66666666666666663</v>
      </c>
      <c r="T1245" s="836">
        <v>1</v>
      </c>
      <c r="U1245" s="838">
        <v>0.5</v>
      </c>
    </row>
    <row r="1246" spans="1:21" ht="14.4" customHeight="1" x14ac:dyDescent="0.3">
      <c r="A1246" s="831">
        <v>12</v>
      </c>
      <c r="B1246" s="832" t="s">
        <v>1204</v>
      </c>
      <c r="C1246" s="832" t="s">
        <v>1212</v>
      </c>
      <c r="D1246" s="833" t="s">
        <v>2734</v>
      </c>
      <c r="E1246" s="834" t="s">
        <v>1227</v>
      </c>
      <c r="F1246" s="832" t="s">
        <v>1205</v>
      </c>
      <c r="G1246" s="832" t="s">
        <v>1330</v>
      </c>
      <c r="H1246" s="832" t="s">
        <v>583</v>
      </c>
      <c r="I1246" s="832" t="s">
        <v>1331</v>
      </c>
      <c r="J1246" s="832" t="s">
        <v>1332</v>
      </c>
      <c r="K1246" s="832" t="s">
        <v>1333</v>
      </c>
      <c r="L1246" s="835">
        <v>432.12</v>
      </c>
      <c r="M1246" s="835">
        <v>1296.3600000000001</v>
      </c>
      <c r="N1246" s="832">
        <v>3</v>
      </c>
      <c r="O1246" s="836">
        <v>0.5</v>
      </c>
      <c r="P1246" s="835">
        <v>1296.3600000000001</v>
      </c>
      <c r="Q1246" s="837">
        <v>1</v>
      </c>
      <c r="R1246" s="832">
        <v>3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12</v>
      </c>
      <c r="B1247" s="832" t="s">
        <v>1204</v>
      </c>
      <c r="C1247" s="832" t="s">
        <v>1212</v>
      </c>
      <c r="D1247" s="833" t="s">
        <v>2734</v>
      </c>
      <c r="E1247" s="834" t="s">
        <v>1227</v>
      </c>
      <c r="F1247" s="832" t="s">
        <v>1205</v>
      </c>
      <c r="G1247" s="832" t="s">
        <v>1279</v>
      </c>
      <c r="H1247" s="832" t="s">
        <v>583</v>
      </c>
      <c r="I1247" s="832" t="s">
        <v>1280</v>
      </c>
      <c r="J1247" s="832" t="s">
        <v>1281</v>
      </c>
      <c r="K1247" s="832" t="s">
        <v>1282</v>
      </c>
      <c r="L1247" s="835">
        <v>308.69</v>
      </c>
      <c r="M1247" s="835">
        <v>1852.14</v>
      </c>
      <c r="N1247" s="832">
        <v>6</v>
      </c>
      <c r="O1247" s="836">
        <v>3.5</v>
      </c>
      <c r="P1247" s="835">
        <v>1543.45</v>
      </c>
      <c r="Q1247" s="837">
        <v>0.83333333333333326</v>
      </c>
      <c r="R1247" s="832">
        <v>5</v>
      </c>
      <c r="S1247" s="837">
        <v>0.83333333333333337</v>
      </c>
      <c r="T1247" s="836">
        <v>2.5</v>
      </c>
      <c r="U1247" s="838">
        <v>0.7142857142857143</v>
      </c>
    </row>
    <row r="1248" spans="1:21" ht="14.4" customHeight="1" x14ac:dyDescent="0.3">
      <c r="A1248" s="831">
        <v>12</v>
      </c>
      <c r="B1248" s="832" t="s">
        <v>1204</v>
      </c>
      <c r="C1248" s="832" t="s">
        <v>1212</v>
      </c>
      <c r="D1248" s="833" t="s">
        <v>2734</v>
      </c>
      <c r="E1248" s="834" t="s">
        <v>1227</v>
      </c>
      <c r="F1248" s="832" t="s">
        <v>1205</v>
      </c>
      <c r="G1248" s="832" t="s">
        <v>1446</v>
      </c>
      <c r="H1248" s="832" t="s">
        <v>583</v>
      </c>
      <c r="I1248" s="832" t="s">
        <v>1450</v>
      </c>
      <c r="J1248" s="832" t="s">
        <v>1448</v>
      </c>
      <c r="K1248" s="832" t="s">
        <v>1451</v>
      </c>
      <c r="L1248" s="835">
        <v>3086.53</v>
      </c>
      <c r="M1248" s="835">
        <v>3086.53</v>
      </c>
      <c r="N1248" s="832">
        <v>1</v>
      </c>
      <c r="O1248" s="836">
        <v>1</v>
      </c>
      <c r="P1248" s="835">
        <v>3086.53</v>
      </c>
      <c r="Q1248" s="837">
        <v>1</v>
      </c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12</v>
      </c>
      <c r="B1249" s="832" t="s">
        <v>1204</v>
      </c>
      <c r="C1249" s="832" t="s">
        <v>1212</v>
      </c>
      <c r="D1249" s="833" t="s">
        <v>2734</v>
      </c>
      <c r="E1249" s="834" t="s">
        <v>1227</v>
      </c>
      <c r="F1249" s="832" t="s">
        <v>1205</v>
      </c>
      <c r="G1249" s="832" t="s">
        <v>1255</v>
      </c>
      <c r="H1249" s="832" t="s">
        <v>583</v>
      </c>
      <c r="I1249" s="832" t="s">
        <v>1256</v>
      </c>
      <c r="J1249" s="832" t="s">
        <v>1257</v>
      </c>
      <c r="K1249" s="832" t="s">
        <v>1258</v>
      </c>
      <c r="L1249" s="835">
        <v>42.54</v>
      </c>
      <c r="M1249" s="835">
        <v>212.7</v>
      </c>
      <c r="N1249" s="832">
        <v>5</v>
      </c>
      <c r="O1249" s="836">
        <v>4</v>
      </c>
      <c r="P1249" s="835">
        <v>170.16</v>
      </c>
      <c r="Q1249" s="837">
        <v>0.8</v>
      </c>
      <c r="R1249" s="832">
        <v>4</v>
      </c>
      <c r="S1249" s="837">
        <v>0.8</v>
      </c>
      <c r="T1249" s="836">
        <v>3</v>
      </c>
      <c r="U1249" s="838">
        <v>0.75</v>
      </c>
    </row>
    <row r="1250" spans="1:21" ht="14.4" customHeight="1" x14ac:dyDescent="0.3">
      <c r="A1250" s="831">
        <v>12</v>
      </c>
      <c r="B1250" s="832" t="s">
        <v>1204</v>
      </c>
      <c r="C1250" s="832" t="s">
        <v>1212</v>
      </c>
      <c r="D1250" s="833" t="s">
        <v>2734</v>
      </c>
      <c r="E1250" s="834" t="s">
        <v>1227</v>
      </c>
      <c r="F1250" s="832" t="s">
        <v>1205</v>
      </c>
      <c r="G1250" s="832" t="s">
        <v>1255</v>
      </c>
      <c r="H1250" s="832" t="s">
        <v>583</v>
      </c>
      <c r="I1250" s="832" t="s">
        <v>1303</v>
      </c>
      <c r="J1250" s="832" t="s">
        <v>947</v>
      </c>
      <c r="K1250" s="832" t="s">
        <v>1258</v>
      </c>
      <c r="L1250" s="835">
        <v>42.54</v>
      </c>
      <c r="M1250" s="835">
        <v>85.08</v>
      </c>
      <c r="N1250" s="832">
        <v>2</v>
      </c>
      <c r="O1250" s="836">
        <v>2</v>
      </c>
      <c r="P1250" s="835">
        <v>85.08</v>
      </c>
      <c r="Q1250" s="837">
        <v>1</v>
      </c>
      <c r="R1250" s="832">
        <v>2</v>
      </c>
      <c r="S1250" s="837">
        <v>1</v>
      </c>
      <c r="T1250" s="836">
        <v>2</v>
      </c>
      <c r="U1250" s="838">
        <v>1</v>
      </c>
    </row>
    <row r="1251" spans="1:21" ht="14.4" customHeight="1" x14ac:dyDescent="0.3">
      <c r="A1251" s="831">
        <v>12</v>
      </c>
      <c r="B1251" s="832" t="s">
        <v>1204</v>
      </c>
      <c r="C1251" s="832" t="s">
        <v>1212</v>
      </c>
      <c r="D1251" s="833" t="s">
        <v>2734</v>
      </c>
      <c r="E1251" s="834" t="s">
        <v>1227</v>
      </c>
      <c r="F1251" s="832" t="s">
        <v>1205</v>
      </c>
      <c r="G1251" s="832" t="s">
        <v>1632</v>
      </c>
      <c r="H1251" s="832" t="s">
        <v>583</v>
      </c>
      <c r="I1251" s="832" t="s">
        <v>1633</v>
      </c>
      <c r="J1251" s="832" t="s">
        <v>1634</v>
      </c>
      <c r="K1251" s="832" t="s">
        <v>1635</v>
      </c>
      <c r="L1251" s="835">
        <v>1514.87</v>
      </c>
      <c r="M1251" s="835">
        <v>1514.87</v>
      </c>
      <c r="N1251" s="832">
        <v>1</v>
      </c>
      <c r="O1251" s="836">
        <v>1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12</v>
      </c>
      <c r="B1252" s="832" t="s">
        <v>1204</v>
      </c>
      <c r="C1252" s="832" t="s">
        <v>1212</v>
      </c>
      <c r="D1252" s="833" t="s">
        <v>2734</v>
      </c>
      <c r="E1252" s="834" t="s">
        <v>1227</v>
      </c>
      <c r="F1252" s="832" t="s">
        <v>1205</v>
      </c>
      <c r="G1252" s="832" t="s">
        <v>1465</v>
      </c>
      <c r="H1252" s="832" t="s">
        <v>583</v>
      </c>
      <c r="I1252" s="832" t="s">
        <v>1466</v>
      </c>
      <c r="J1252" s="832" t="s">
        <v>1467</v>
      </c>
      <c r="K1252" s="832" t="s">
        <v>1468</v>
      </c>
      <c r="L1252" s="835">
        <v>1388.93</v>
      </c>
      <c r="M1252" s="835">
        <v>1388.93</v>
      </c>
      <c r="N1252" s="832">
        <v>1</v>
      </c>
      <c r="O1252" s="836">
        <v>1</v>
      </c>
      <c r="P1252" s="835">
        <v>1388.93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12</v>
      </c>
      <c r="B1253" s="832" t="s">
        <v>1204</v>
      </c>
      <c r="C1253" s="832" t="s">
        <v>1212</v>
      </c>
      <c r="D1253" s="833" t="s">
        <v>2734</v>
      </c>
      <c r="E1253" s="834" t="s">
        <v>1227</v>
      </c>
      <c r="F1253" s="832" t="s">
        <v>1205</v>
      </c>
      <c r="G1253" s="832" t="s">
        <v>1254</v>
      </c>
      <c r="H1253" s="832" t="s">
        <v>621</v>
      </c>
      <c r="I1253" s="832" t="s">
        <v>1108</v>
      </c>
      <c r="J1253" s="832" t="s">
        <v>903</v>
      </c>
      <c r="K1253" s="832" t="s">
        <v>1109</v>
      </c>
      <c r="L1253" s="835">
        <v>225.06</v>
      </c>
      <c r="M1253" s="835">
        <v>900.24</v>
      </c>
      <c r="N1253" s="832">
        <v>4</v>
      </c>
      <c r="O1253" s="836">
        <v>2.5</v>
      </c>
      <c r="P1253" s="835">
        <v>450.12</v>
      </c>
      <c r="Q1253" s="837">
        <v>0.5</v>
      </c>
      <c r="R1253" s="832">
        <v>2</v>
      </c>
      <c r="S1253" s="837">
        <v>0.5</v>
      </c>
      <c r="T1253" s="836">
        <v>1.5</v>
      </c>
      <c r="U1253" s="838">
        <v>0.6</v>
      </c>
    </row>
    <row r="1254" spans="1:21" ht="14.4" customHeight="1" x14ac:dyDescent="0.3">
      <c r="A1254" s="831">
        <v>12</v>
      </c>
      <c r="B1254" s="832" t="s">
        <v>1204</v>
      </c>
      <c r="C1254" s="832" t="s">
        <v>1212</v>
      </c>
      <c r="D1254" s="833" t="s">
        <v>2734</v>
      </c>
      <c r="E1254" s="834" t="s">
        <v>1227</v>
      </c>
      <c r="F1254" s="832" t="s">
        <v>1207</v>
      </c>
      <c r="G1254" s="832" t="s">
        <v>1489</v>
      </c>
      <c r="H1254" s="832" t="s">
        <v>583</v>
      </c>
      <c r="I1254" s="832" t="s">
        <v>1490</v>
      </c>
      <c r="J1254" s="832" t="s">
        <v>1491</v>
      </c>
      <c r="K1254" s="832" t="s">
        <v>1492</v>
      </c>
      <c r="L1254" s="835">
        <v>599.44000000000005</v>
      </c>
      <c r="M1254" s="835">
        <v>599.44000000000005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12</v>
      </c>
      <c r="B1255" s="832" t="s">
        <v>1204</v>
      </c>
      <c r="C1255" s="832" t="s">
        <v>1212</v>
      </c>
      <c r="D1255" s="833" t="s">
        <v>2734</v>
      </c>
      <c r="E1255" s="834" t="s">
        <v>1227</v>
      </c>
      <c r="F1255" s="832" t="s">
        <v>1207</v>
      </c>
      <c r="G1255" s="832" t="s">
        <v>1250</v>
      </c>
      <c r="H1255" s="832" t="s">
        <v>583</v>
      </c>
      <c r="I1255" s="832" t="s">
        <v>1339</v>
      </c>
      <c r="J1255" s="832" t="s">
        <v>1340</v>
      </c>
      <c r="K1255" s="832" t="s">
        <v>1341</v>
      </c>
      <c r="L1255" s="835">
        <v>48.75</v>
      </c>
      <c r="M1255" s="835">
        <v>48.75</v>
      </c>
      <c r="N1255" s="832">
        <v>1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12</v>
      </c>
      <c r="B1256" s="832" t="s">
        <v>1204</v>
      </c>
      <c r="C1256" s="832" t="s">
        <v>1212</v>
      </c>
      <c r="D1256" s="833" t="s">
        <v>2734</v>
      </c>
      <c r="E1256" s="834" t="s">
        <v>1227</v>
      </c>
      <c r="F1256" s="832" t="s">
        <v>1207</v>
      </c>
      <c r="G1256" s="832" t="s">
        <v>1250</v>
      </c>
      <c r="H1256" s="832" t="s">
        <v>583</v>
      </c>
      <c r="I1256" s="832" t="s">
        <v>1506</v>
      </c>
      <c r="J1256" s="832" t="s">
        <v>1507</v>
      </c>
      <c r="K1256" s="832" t="s">
        <v>1508</v>
      </c>
      <c r="L1256" s="835">
        <v>500</v>
      </c>
      <c r="M1256" s="835">
        <v>1500</v>
      </c>
      <c r="N1256" s="832">
        <v>3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12</v>
      </c>
      <c r="B1257" s="832" t="s">
        <v>1204</v>
      </c>
      <c r="C1257" s="832" t="s">
        <v>1212</v>
      </c>
      <c r="D1257" s="833" t="s">
        <v>2734</v>
      </c>
      <c r="E1257" s="834" t="s">
        <v>1227</v>
      </c>
      <c r="F1257" s="832" t="s">
        <v>1207</v>
      </c>
      <c r="G1257" s="832" t="s">
        <v>1250</v>
      </c>
      <c r="H1257" s="832" t="s">
        <v>583</v>
      </c>
      <c r="I1257" s="832" t="s">
        <v>1251</v>
      </c>
      <c r="J1257" s="832" t="s">
        <v>1252</v>
      </c>
      <c r="K1257" s="832" t="s">
        <v>1253</v>
      </c>
      <c r="L1257" s="835">
        <v>190</v>
      </c>
      <c r="M1257" s="835">
        <v>2660</v>
      </c>
      <c r="N1257" s="832">
        <v>14</v>
      </c>
      <c r="O1257" s="836">
        <v>2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12</v>
      </c>
      <c r="B1258" s="832" t="s">
        <v>1204</v>
      </c>
      <c r="C1258" s="832" t="s">
        <v>1212</v>
      </c>
      <c r="D1258" s="833" t="s">
        <v>2734</v>
      </c>
      <c r="E1258" s="834" t="s">
        <v>1227</v>
      </c>
      <c r="F1258" s="832" t="s">
        <v>1207</v>
      </c>
      <c r="G1258" s="832" t="s">
        <v>1250</v>
      </c>
      <c r="H1258" s="832" t="s">
        <v>583</v>
      </c>
      <c r="I1258" s="832" t="s">
        <v>1529</v>
      </c>
      <c r="J1258" s="832" t="s">
        <v>1530</v>
      </c>
      <c r="K1258" s="832" t="s">
        <v>1531</v>
      </c>
      <c r="L1258" s="835">
        <v>100</v>
      </c>
      <c r="M1258" s="835">
        <v>1300</v>
      </c>
      <c r="N1258" s="832">
        <v>13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12</v>
      </c>
      <c r="B1259" s="832" t="s">
        <v>1204</v>
      </c>
      <c r="C1259" s="832" t="s">
        <v>1212</v>
      </c>
      <c r="D1259" s="833" t="s">
        <v>2734</v>
      </c>
      <c r="E1259" s="834" t="s">
        <v>1227</v>
      </c>
      <c r="F1259" s="832" t="s">
        <v>1207</v>
      </c>
      <c r="G1259" s="832" t="s">
        <v>1547</v>
      </c>
      <c r="H1259" s="832" t="s">
        <v>583</v>
      </c>
      <c r="I1259" s="832" t="s">
        <v>1554</v>
      </c>
      <c r="J1259" s="832" t="s">
        <v>1555</v>
      </c>
      <c r="K1259" s="832" t="s">
        <v>1556</v>
      </c>
      <c r="L1259" s="835">
        <v>1500</v>
      </c>
      <c r="M1259" s="835">
        <v>10500</v>
      </c>
      <c r="N1259" s="832">
        <v>7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12</v>
      </c>
      <c r="B1260" s="832" t="s">
        <v>1204</v>
      </c>
      <c r="C1260" s="832" t="s">
        <v>1212</v>
      </c>
      <c r="D1260" s="833" t="s">
        <v>2734</v>
      </c>
      <c r="E1260" s="834" t="s">
        <v>1228</v>
      </c>
      <c r="F1260" s="832" t="s">
        <v>1205</v>
      </c>
      <c r="G1260" s="832" t="s">
        <v>1395</v>
      </c>
      <c r="H1260" s="832" t="s">
        <v>583</v>
      </c>
      <c r="I1260" s="832" t="s">
        <v>1396</v>
      </c>
      <c r="J1260" s="832" t="s">
        <v>1397</v>
      </c>
      <c r="K1260" s="832" t="s">
        <v>1398</v>
      </c>
      <c r="L1260" s="835">
        <v>45.89</v>
      </c>
      <c r="M1260" s="835">
        <v>45.89</v>
      </c>
      <c r="N1260" s="832">
        <v>1</v>
      </c>
      <c r="O1260" s="836">
        <v>1</v>
      </c>
      <c r="P1260" s="835">
        <v>45.89</v>
      </c>
      <c r="Q1260" s="837">
        <v>1</v>
      </c>
      <c r="R1260" s="832">
        <v>1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12</v>
      </c>
      <c r="B1261" s="832" t="s">
        <v>1204</v>
      </c>
      <c r="C1261" s="832" t="s">
        <v>1212</v>
      </c>
      <c r="D1261" s="833" t="s">
        <v>2734</v>
      </c>
      <c r="E1261" s="834" t="s">
        <v>1228</v>
      </c>
      <c r="F1261" s="832" t="s">
        <v>1205</v>
      </c>
      <c r="G1261" s="832" t="s">
        <v>1723</v>
      </c>
      <c r="H1261" s="832" t="s">
        <v>583</v>
      </c>
      <c r="I1261" s="832" t="s">
        <v>1724</v>
      </c>
      <c r="J1261" s="832" t="s">
        <v>1725</v>
      </c>
      <c r="K1261" s="832" t="s">
        <v>718</v>
      </c>
      <c r="L1261" s="835">
        <v>163.54</v>
      </c>
      <c r="M1261" s="835">
        <v>163.54</v>
      </c>
      <c r="N1261" s="832">
        <v>1</v>
      </c>
      <c r="O1261" s="836">
        <v>1</v>
      </c>
      <c r="P1261" s="835">
        <v>163.54</v>
      </c>
      <c r="Q1261" s="837">
        <v>1</v>
      </c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12</v>
      </c>
      <c r="B1262" s="832" t="s">
        <v>1204</v>
      </c>
      <c r="C1262" s="832" t="s">
        <v>1212</v>
      </c>
      <c r="D1262" s="833" t="s">
        <v>2734</v>
      </c>
      <c r="E1262" s="834" t="s">
        <v>1228</v>
      </c>
      <c r="F1262" s="832" t="s">
        <v>1205</v>
      </c>
      <c r="G1262" s="832" t="s">
        <v>1276</v>
      </c>
      <c r="H1262" s="832" t="s">
        <v>583</v>
      </c>
      <c r="I1262" s="832" t="s">
        <v>1277</v>
      </c>
      <c r="J1262" s="832" t="s">
        <v>617</v>
      </c>
      <c r="K1262" s="832" t="s">
        <v>1278</v>
      </c>
      <c r="L1262" s="835">
        <v>127.91</v>
      </c>
      <c r="M1262" s="835">
        <v>127.91</v>
      </c>
      <c r="N1262" s="832">
        <v>1</v>
      </c>
      <c r="O1262" s="836">
        <v>0.5</v>
      </c>
      <c r="P1262" s="835">
        <v>127.91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12</v>
      </c>
      <c r="B1263" s="832" t="s">
        <v>1204</v>
      </c>
      <c r="C1263" s="832" t="s">
        <v>1212</v>
      </c>
      <c r="D1263" s="833" t="s">
        <v>2734</v>
      </c>
      <c r="E1263" s="834" t="s">
        <v>1228</v>
      </c>
      <c r="F1263" s="832" t="s">
        <v>1205</v>
      </c>
      <c r="G1263" s="832" t="s">
        <v>1452</v>
      </c>
      <c r="H1263" s="832" t="s">
        <v>621</v>
      </c>
      <c r="I1263" s="832" t="s">
        <v>1756</v>
      </c>
      <c r="J1263" s="832" t="s">
        <v>707</v>
      </c>
      <c r="K1263" s="832" t="s">
        <v>1757</v>
      </c>
      <c r="L1263" s="835">
        <v>100.1</v>
      </c>
      <c r="M1263" s="835">
        <v>100.1</v>
      </c>
      <c r="N1263" s="832">
        <v>1</v>
      </c>
      <c r="O1263" s="836">
        <v>0.5</v>
      </c>
      <c r="P1263" s="835">
        <v>100.1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12</v>
      </c>
      <c r="B1264" s="832" t="s">
        <v>1204</v>
      </c>
      <c r="C1264" s="832" t="s">
        <v>1212</v>
      </c>
      <c r="D1264" s="833" t="s">
        <v>2734</v>
      </c>
      <c r="E1264" s="834" t="s">
        <v>1228</v>
      </c>
      <c r="F1264" s="832" t="s">
        <v>1205</v>
      </c>
      <c r="G1264" s="832" t="s">
        <v>1254</v>
      </c>
      <c r="H1264" s="832" t="s">
        <v>621</v>
      </c>
      <c r="I1264" s="832" t="s">
        <v>1110</v>
      </c>
      <c r="J1264" s="832" t="s">
        <v>903</v>
      </c>
      <c r="K1264" s="832" t="s">
        <v>1111</v>
      </c>
      <c r="L1264" s="835">
        <v>154.36000000000001</v>
      </c>
      <c r="M1264" s="835">
        <v>154.36000000000001</v>
      </c>
      <c r="N1264" s="832">
        <v>1</v>
      </c>
      <c r="O1264" s="836">
        <v>1</v>
      </c>
      <c r="P1264" s="835">
        <v>154.36000000000001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12</v>
      </c>
      <c r="B1265" s="832" t="s">
        <v>1204</v>
      </c>
      <c r="C1265" s="832" t="s">
        <v>1212</v>
      </c>
      <c r="D1265" s="833" t="s">
        <v>2734</v>
      </c>
      <c r="E1265" s="834" t="s">
        <v>1233</v>
      </c>
      <c r="F1265" s="832" t="s">
        <v>1205</v>
      </c>
      <c r="G1265" s="832" t="s">
        <v>1263</v>
      </c>
      <c r="H1265" s="832" t="s">
        <v>621</v>
      </c>
      <c r="I1265" s="832" t="s">
        <v>1120</v>
      </c>
      <c r="J1265" s="832" t="s">
        <v>1121</v>
      </c>
      <c r="K1265" s="832" t="s">
        <v>926</v>
      </c>
      <c r="L1265" s="835">
        <v>170.52</v>
      </c>
      <c r="M1265" s="835">
        <v>170.52</v>
      </c>
      <c r="N1265" s="832">
        <v>1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12</v>
      </c>
      <c r="B1266" s="832" t="s">
        <v>1204</v>
      </c>
      <c r="C1266" s="832" t="s">
        <v>1212</v>
      </c>
      <c r="D1266" s="833" t="s">
        <v>2734</v>
      </c>
      <c r="E1266" s="834" t="s">
        <v>1233</v>
      </c>
      <c r="F1266" s="832" t="s">
        <v>1205</v>
      </c>
      <c r="G1266" s="832" t="s">
        <v>1374</v>
      </c>
      <c r="H1266" s="832" t="s">
        <v>583</v>
      </c>
      <c r="I1266" s="832" t="s">
        <v>2280</v>
      </c>
      <c r="J1266" s="832" t="s">
        <v>2281</v>
      </c>
      <c r="K1266" s="832" t="s">
        <v>2282</v>
      </c>
      <c r="L1266" s="835">
        <v>52.87</v>
      </c>
      <c r="M1266" s="835">
        <v>52.87</v>
      </c>
      <c r="N1266" s="832">
        <v>1</v>
      </c>
      <c r="O1266" s="836">
        <v>1</v>
      </c>
      <c r="P1266" s="835">
        <v>52.87</v>
      </c>
      <c r="Q1266" s="837">
        <v>1</v>
      </c>
      <c r="R1266" s="832">
        <v>1</v>
      </c>
      <c r="S1266" s="837">
        <v>1</v>
      </c>
      <c r="T1266" s="836">
        <v>1</v>
      </c>
      <c r="U1266" s="838">
        <v>1</v>
      </c>
    </row>
    <row r="1267" spans="1:21" ht="14.4" customHeight="1" x14ac:dyDescent="0.3">
      <c r="A1267" s="831">
        <v>12</v>
      </c>
      <c r="B1267" s="832" t="s">
        <v>1204</v>
      </c>
      <c r="C1267" s="832" t="s">
        <v>1212</v>
      </c>
      <c r="D1267" s="833" t="s">
        <v>2734</v>
      </c>
      <c r="E1267" s="834" t="s">
        <v>1233</v>
      </c>
      <c r="F1267" s="832" t="s">
        <v>1205</v>
      </c>
      <c r="G1267" s="832" t="s">
        <v>1374</v>
      </c>
      <c r="H1267" s="832" t="s">
        <v>583</v>
      </c>
      <c r="I1267" s="832" t="s">
        <v>2643</v>
      </c>
      <c r="J1267" s="832" t="s">
        <v>2644</v>
      </c>
      <c r="K1267" s="832" t="s">
        <v>2645</v>
      </c>
      <c r="L1267" s="835">
        <v>23.49</v>
      </c>
      <c r="M1267" s="835">
        <v>23.49</v>
      </c>
      <c r="N1267" s="832">
        <v>1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12</v>
      </c>
      <c r="B1268" s="832" t="s">
        <v>1204</v>
      </c>
      <c r="C1268" s="832" t="s">
        <v>1212</v>
      </c>
      <c r="D1268" s="833" t="s">
        <v>2734</v>
      </c>
      <c r="E1268" s="834" t="s">
        <v>1233</v>
      </c>
      <c r="F1268" s="832" t="s">
        <v>1205</v>
      </c>
      <c r="G1268" s="832" t="s">
        <v>1292</v>
      </c>
      <c r="H1268" s="832" t="s">
        <v>583</v>
      </c>
      <c r="I1268" s="832" t="s">
        <v>1293</v>
      </c>
      <c r="J1268" s="832" t="s">
        <v>1294</v>
      </c>
      <c r="K1268" s="832" t="s">
        <v>1295</v>
      </c>
      <c r="L1268" s="835">
        <v>174.59</v>
      </c>
      <c r="M1268" s="835">
        <v>174.59</v>
      </c>
      <c r="N1268" s="832">
        <v>1</v>
      </c>
      <c r="O1268" s="836">
        <v>1</v>
      </c>
      <c r="P1268" s="835">
        <v>174.59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12</v>
      </c>
      <c r="B1269" s="832" t="s">
        <v>1204</v>
      </c>
      <c r="C1269" s="832" t="s">
        <v>1212</v>
      </c>
      <c r="D1269" s="833" t="s">
        <v>2734</v>
      </c>
      <c r="E1269" s="834" t="s">
        <v>1233</v>
      </c>
      <c r="F1269" s="832" t="s">
        <v>1205</v>
      </c>
      <c r="G1269" s="832" t="s">
        <v>1279</v>
      </c>
      <c r="H1269" s="832" t="s">
        <v>583</v>
      </c>
      <c r="I1269" s="832" t="s">
        <v>1280</v>
      </c>
      <c r="J1269" s="832" t="s">
        <v>1281</v>
      </c>
      <c r="K1269" s="832" t="s">
        <v>1282</v>
      </c>
      <c r="L1269" s="835">
        <v>308.69</v>
      </c>
      <c r="M1269" s="835">
        <v>3086.9</v>
      </c>
      <c r="N1269" s="832">
        <v>10</v>
      </c>
      <c r="O1269" s="836">
        <v>2.5</v>
      </c>
      <c r="P1269" s="835">
        <v>3086.9</v>
      </c>
      <c r="Q1269" s="837">
        <v>1</v>
      </c>
      <c r="R1269" s="832">
        <v>10</v>
      </c>
      <c r="S1269" s="837">
        <v>1</v>
      </c>
      <c r="T1269" s="836">
        <v>2.5</v>
      </c>
      <c r="U1269" s="838">
        <v>1</v>
      </c>
    </row>
    <row r="1270" spans="1:21" ht="14.4" customHeight="1" x14ac:dyDescent="0.3">
      <c r="A1270" s="831">
        <v>12</v>
      </c>
      <c r="B1270" s="832" t="s">
        <v>1204</v>
      </c>
      <c r="C1270" s="832" t="s">
        <v>1212</v>
      </c>
      <c r="D1270" s="833" t="s">
        <v>2734</v>
      </c>
      <c r="E1270" s="834" t="s">
        <v>1233</v>
      </c>
      <c r="F1270" s="832" t="s">
        <v>1205</v>
      </c>
      <c r="G1270" s="832" t="s">
        <v>1255</v>
      </c>
      <c r="H1270" s="832" t="s">
        <v>583</v>
      </c>
      <c r="I1270" s="832" t="s">
        <v>1303</v>
      </c>
      <c r="J1270" s="832" t="s">
        <v>947</v>
      </c>
      <c r="K1270" s="832" t="s">
        <v>1258</v>
      </c>
      <c r="L1270" s="835">
        <v>42.54</v>
      </c>
      <c r="M1270" s="835">
        <v>42.54</v>
      </c>
      <c r="N1270" s="832">
        <v>1</v>
      </c>
      <c r="O1270" s="836">
        <v>1</v>
      </c>
      <c r="P1270" s="835">
        <v>42.54</v>
      </c>
      <c r="Q1270" s="837">
        <v>1</v>
      </c>
      <c r="R1270" s="832">
        <v>1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12</v>
      </c>
      <c r="B1271" s="832" t="s">
        <v>1204</v>
      </c>
      <c r="C1271" s="832" t="s">
        <v>1212</v>
      </c>
      <c r="D1271" s="833" t="s">
        <v>2734</v>
      </c>
      <c r="E1271" s="834" t="s">
        <v>1233</v>
      </c>
      <c r="F1271" s="832" t="s">
        <v>1205</v>
      </c>
      <c r="G1271" s="832" t="s">
        <v>1452</v>
      </c>
      <c r="H1271" s="832" t="s">
        <v>621</v>
      </c>
      <c r="I1271" s="832" t="s">
        <v>1756</v>
      </c>
      <c r="J1271" s="832" t="s">
        <v>707</v>
      </c>
      <c r="K1271" s="832" t="s">
        <v>1757</v>
      </c>
      <c r="L1271" s="835">
        <v>100.1</v>
      </c>
      <c r="M1271" s="835">
        <v>200.2</v>
      </c>
      <c r="N1271" s="832">
        <v>2</v>
      </c>
      <c r="O1271" s="836">
        <v>1.5</v>
      </c>
      <c r="P1271" s="835">
        <v>200.2</v>
      </c>
      <c r="Q1271" s="837">
        <v>1</v>
      </c>
      <c r="R1271" s="832">
        <v>2</v>
      </c>
      <c r="S1271" s="837">
        <v>1</v>
      </c>
      <c r="T1271" s="836">
        <v>1.5</v>
      </c>
      <c r="U1271" s="838">
        <v>1</v>
      </c>
    </row>
    <row r="1272" spans="1:21" ht="14.4" customHeight="1" x14ac:dyDescent="0.3">
      <c r="A1272" s="831">
        <v>12</v>
      </c>
      <c r="B1272" s="832" t="s">
        <v>1204</v>
      </c>
      <c r="C1272" s="832" t="s">
        <v>1212</v>
      </c>
      <c r="D1272" s="833" t="s">
        <v>2734</v>
      </c>
      <c r="E1272" s="834" t="s">
        <v>1233</v>
      </c>
      <c r="F1272" s="832" t="s">
        <v>1205</v>
      </c>
      <c r="G1272" s="832" t="s">
        <v>1452</v>
      </c>
      <c r="H1272" s="832" t="s">
        <v>621</v>
      </c>
      <c r="I1272" s="832" t="s">
        <v>1093</v>
      </c>
      <c r="J1272" s="832" t="s">
        <v>707</v>
      </c>
      <c r="K1272" s="832" t="s">
        <v>1094</v>
      </c>
      <c r="L1272" s="835">
        <v>300.31</v>
      </c>
      <c r="M1272" s="835">
        <v>300.31</v>
      </c>
      <c r="N1272" s="832">
        <v>1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12</v>
      </c>
      <c r="B1273" s="832" t="s">
        <v>1204</v>
      </c>
      <c r="C1273" s="832" t="s">
        <v>1212</v>
      </c>
      <c r="D1273" s="833" t="s">
        <v>2734</v>
      </c>
      <c r="E1273" s="834" t="s">
        <v>1237</v>
      </c>
      <c r="F1273" s="832" t="s">
        <v>1205</v>
      </c>
      <c r="G1273" s="832" t="s">
        <v>1349</v>
      </c>
      <c r="H1273" s="832" t="s">
        <v>583</v>
      </c>
      <c r="I1273" s="832" t="s">
        <v>1353</v>
      </c>
      <c r="J1273" s="832" t="s">
        <v>1351</v>
      </c>
      <c r="K1273" s="832" t="s">
        <v>1354</v>
      </c>
      <c r="L1273" s="835">
        <v>128.55000000000001</v>
      </c>
      <c r="M1273" s="835">
        <v>385.65000000000003</v>
      </c>
      <c r="N1273" s="832">
        <v>3</v>
      </c>
      <c r="O1273" s="836">
        <v>1</v>
      </c>
      <c r="P1273" s="835">
        <v>385.65000000000003</v>
      </c>
      <c r="Q1273" s="837">
        <v>1</v>
      </c>
      <c r="R1273" s="832">
        <v>3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12</v>
      </c>
      <c r="B1274" s="832" t="s">
        <v>1204</v>
      </c>
      <c r="C1274" s="832" t="s">
        <v>1212</v>
      </c>
      <c r="D1274" s="833" t="s">
        <v>2734</v>
      </c>
      <c r="E1274" s="834" t="s">
        <v>1237</v>
      </c>
      <c r="F1274" s="832" t="s">
        <v>1205</v>
      </c>
      <c r="G1274" s="832" t="s">
        <v>1389</v>
      </c>
      <c r="H1274" s="832" t="s">
        <v>583</v>
      </c>
      <c r="I1274" s="832" t="s">
        <v>1390</v>
      </c>
      <c r="J1274" s="832" t="s">
        <v>1391</v>
      </c>
      <c r="K1274" s="832" t="s">
        <v>1392</v>
      </c>
      <c r="L1274" s="835">
        <v>1435.18</v>
      </c>
      <c r="M1274" s="835">
        <v>2870.36</v>
      </c>
      <c r="N1274" s="832">
        <v>2</v>
      </c>
      <c r="O1274" s="836">
        <v>1</v>
      </c>
      <c r="P1274" s="835">
        <v>2870.36</v>
      </c>
      <c r="Q1274" s="837">
        <v>1</v>
      </c>
      <c r="R1274" s="832">
        <v>2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12</v>
      </c>
      <c r="B1275" s="832" t="s">
        <v>1204</v>
      </c>
      <c r="C1275" s="832" t="s">
        <v>1212</v>
      </c>
      <c r="D1275" s="833" t="s">
        <v>2734</v>
      </c>
      <c r="E1275" s="834" t="s">
        <v>1237</v>
      </c>
      <c r="F1275" s="832" t="s">
        <v>1205</v>
      </c>
      <c r="G1275" s="832" t="s">
        <v>1452</v>
      </c>
      <c r="H1275" s="832" t="s">
        <v>621</v>
      </c>
      <c r="I1275" s="832" t="s">
        <v>1756</v>
      </c>
      <c r="J1275" s="832" t="s">
        <v>707</v>
      </c>
      <c r="K1275" s="832" t="s">
        <v>1757</v>
      </c>
      <c r="L1275" s="835">
        <v>100.1</v>
      </c>
      <c r="M1275" s="835">
        <v>100.1</v>
      </c>
      <c r="N1275" s="832">
        <v>1</v>
      </c>
      <c r="O1275" s="836">
        <v>1</v>
      </c>
      <c r="P1275" s="835">
        <v>100.1</v>
      </c>
      <c r="Q1275" s="837">
        <v>1</v>
      </c>
      <c r="R1275" s="832">
        <v>1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12</v>
      </c>
      <c r="B1276" s="832" t="s">
        <v>1204</v>
      </c>
      <c r="C1276" s="832" t="s">
        <v>1212</v>
      </c>
      <c r="D1276" s="833" t="s">
        <v>2734</v>
      </c>
      <c r="E1276" s="834" t="s">
        <v>1237</v>
      </c>
      <c r="F1276" s="832" t="s">
        <v>1207</v>
      </c>
      <c r="G1276" s="832" t="s">
        <v>1547</v>
      </c>
      <c r="H1276" s="832" t="s">
        <v>583</v>
      </c>
      <c r="I1276" s="832" t="s">
        <v>1548</v>
      </c>
      <c r="J1276" s="832" t="s">
        <v>1549</v>
      </c>
      <c r="K1276" s="832" t="s">
        <v>1550</v>
      </c>
      <c r="L1276" s="835">
        <v>1496</v>
      </c>
      <c r="M1276" s="835">
        <v>22440</v>
      </c>
      <c r="N1276" s="832">
        <v>15</v>
      </c>
      <c r="O1276" s="836">
        <v>1</v>
      </c>
      <c r="P1276" s="835">
        <v>22440</v>
      </c>
      <c r="Q1276" s="837">
        <v>1</v>
      </c>
      <c r="R1276" s="832">
        <v>15</v>
      </c>
      <c r="S1276" s="837">
        <v>1</v>
      </c>
      <c r="T1276" s="836">
        <v>1</v>
      </c>
      <c r="U1276" s="838">
        <v>1</v>
      </c>
    </row>
    <row r="1277" spans="1:21" ht="14.4" customHeight="1" x14ac:dyDescent="0.3">
      <c r="A1277" s="831">
        <v>12</v>
      </c>
      <c r="B1277" s="832" t="s">
        <v>1204</v>
      </c>
      <c r="C1277" s="832" t="s">
        <v>1212</v>
      </c>
      <c r="D1277" s="833" t="s">
        <v>2734</v>
      </c>
      <c r="E1277" s="834" t="s">
        <v>1239</v>
      </c>
      <c r="F1277" s="832" t="s">
        <v>1205</v>
      </c>
      <c r="G1277" s="832" t="s">
        <v>2572</v>
      </c>
      <c r="H1277" s="832" t="s">
        <v>621</v>
      </c>
      <c r="I1277" s="832" t="s">
        <v>2646</v>
      </c>
      <c r="J1277" s="832" t="s">
        <v>2647</v>
      </c>
      <c r="K1277" s="832" t="s">
        <v>2648</v>
      </c>
      <c r="L1277" s="835">
        <v>264</v>
      </c>
      <c r="M1277" s="835">
        <v>264</v>
      </c>
      <c r="N1277" s="832">
        <v>1</v>
      </c>
      <c r="O1277" s="836">
        <v>1</v>
      </c>
      <c r="P1277" s="835">
        <v>264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" customHeight="1" x14ac:dyDescent="0.3">
      <c r="A1278" s="831">
        <v>12</v>
      </c>
      <c r="B1278" s="832" t="s">
        <v>1204</v>
      </c>
      <c r="C1278" s="832" t="s">
        <v>1212</v>
      </c>
      <c r="D1278" s="833" t="s">
        <v>2734</v>
      </c>
      <c r="E1278" s="834" t="s">
        <v>1239</v>
      </c>
      <c r="F1278" s="832" t="s">
        <v>1205</v>
      </c>
      <c r="G1278" s="832" t="s">
        <v>1813</v>
      </c>
      <c r="H1278" s="832" t="s">
        <v>583</v>
      </c>
      <c r="I1278" s="832" t="s">
        <v>2165</v>
      </c>
      <c r="J1278" s="832" t="s">
        <v>1815</v>
      </c>
      <c r="K1278" s="832" t="s">
        <v>2166</v>
      </c>
      <c r="L1278" s="835">
        <v>208.39</v>
      </c>
      <c r="M1278" s="835">
        <v>208.39</v>
      </c>
      <c r="N1278" s="832">
        <v>1</v>
      </c>
      <c r="O1278" s="836">
        <v>1</v>
      </c>
      <c r="P1278" s="835">
        <v>208.39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12</v>
      </c>
      <c r="B1279" s="832" t="s">
        <v>1204</v>
      </c>
      <c r="C1279" s="832" t="s">
        <v>1212</v>
      </c>
      <c r="D1279" s="833" t="s">
        <v>2734</v>
      </c>
      <c r="E1279" s="834" t="s">
        <v>1239</v>
      </c>
      <c r="F1279" s="832" t="s">
        <v>1205</v>
      </c>
      <c r="G1279" s="832" t="s">
        <v>1395</v>
      </c>
      <c r="H1279" s="832" t="s">
        <v>583</v>
      </c>
      <c r="I1279" s="832" t="s">
        <v>1396</v>
      </c>
      <c r="J1279" s="832" t="s">
        <v>1397</v>
      </c>
      <c r="K1279" s="832" t="s">
        <v>1398</v>
      </c>
      <c r="L1279" s="835">
        <v>45.89</v>
      </c>
      <c r="M1279" s="835">
        <v>229.45000000000002</v>
      </c>
      <c r="N1279" s="832">
        <v>5</v>
      </c>
      <c r="O1279" s="836">
        <v>3</v>
      </c>
      <c r="P1279" s="835">
        <v>137.67000000000002</v>
      </c>
      <c r="Q1279" s="837">
        <v>0.6</v>
      </c>
      <c r="R1279" s="832">
        <v>3</v>
      </c>
      <c r="S1279" s="837">
        <v>0.6</v>
      </c>
      <c r="T1279" s="836">
        <v>1.5</v>
      </c>
      <c r="U1279" s="838">
        <v>0.5</v>
      </c>
    </row>
    <row r="1280" spans="1:21" ht="14.4" customHeight="1" x14ac:dyDescent="0.3">
      <c r="A1280" s="831">
        <v>12</v>
      </c>
      <c r="B1280" s="832" t="s">
        <v>1204</v>
      </c>
      <c r="C1280" s="832" t="s">
        <v>1212</v>
      </c>
      <c r="D1280" s="833" t="s">
        <v>2734</v>
      </c>
      <c r="E1280" s="834" t="s">
        <v>1239</v>
      </c>
      <c r="F1280" s="832" t="s">
        <v>1205</v>
      </c>
      <c r="G1280" s="832" t="s">
        <v>1411</v>
      </c>
      <c r="H1280" s="832" t="s">
        <v>583</v>
      </c>
      <c r="I1280" s="832" t="s">
        <v>1412</v>
      </c>
      <c r="J1280" s="832" t="s">
        <v>1413</v>
      </c>
      <c r="K1280" s="832" t="s">
        <v>1295</v>
      </c>
      <c r="L1280" s="835">
        <v>35.25</v>
      </c>
      <c r="M1280" s="835">
        <v>35.25</v>
      </c>
      <c r="N1280" s="832">
        <v>1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12</v>
      </c>
      <c r="B1281" s="832" t="s">
        <v>1204</v>
      </c>
      <c r="C1281" s="832" t="s">
        <v>1212</v>
      </c>
      <c r="D1281" s="833" t="s">
        <v>2734</v>
      </c>
      <c r="E1281" s="834" t="s">
        <v>1239</v>
      </c>
      <c r="F1281" s="832" t="s">
        <v>1205</v>
      </c>
      <c r="G1281" s="832" t="s">
        <v>1292</v>
      </c>
      <c r="H1281" s="832" t="s">
        <v>583</v>
      </c>
      <c r="I1281" s="832" t="s">
        <v>1293</v>
      </c>
      <c r="J1281" s="832" t="s">
        <v>1294</v>
      </c>
      <c r="K1281" s="832" t="s">
        <v>1295</v>
      </c>
      <c r="L1281" s="835">
        <v>174.59</v>
      </c>
      <c r="M1281" s="835">
        <v>2618.85</v>
      </c>
      <c r="N1281" s="832">
        <v>15</v>
      </c>
      <c r="O1281" s="836">
        <v>8</v>
      </c>
      <c r="P1281" s="835">
        <v>2095.08</v>
      </c>
      <c r="Q1281" s="837">
        <v>0.8</v>
      </c>
      <c r="R1281" s="832">
        <v>12</v>
      </c>
      <c r="S1281" s="837">
        <v>0.8</v>
      </c>
      <c r="T1281" s="836">
        <v>5.5</v>
      </c>
      <c r="U1281" s="838">
        <v>0.6875</v>
      </c>
    </row>
    <row r="1282" spans="1:21" ht="14.4" customHeight="1" x14ac:dyDescent="0.3">
      <c r="A1282" s="831">
        <v>12</v>
      </c>
      <c r="B1282" s="832" t="s">
        <v>1204</v>
      </c>
      <c r="C1282" s="832" t="s">
        <v>1212</v>
      </c>
      <c r="D1282" s="833" t="s">
        <v>2734</v>
      </c>
      <c r="E1282" s="834" t="s">
        <v>1239</v>
      </c>
      <c r="F1282" s="832" t="s">
        <v>1205</v>
      </c>
      <c r="G1282" s="832" t="s">
        <v>1300</v>
      </c>
      <c r="H1282" s="832" t="s">
        <v>583</v>
      </c>
      <c r="I1282" s="832" t="s">
        <v>1301</v>
      </c>
      <c r="J1282" s="832" t="s">
        <v>735</v>
      </c>
      <c r="K1282" s="832" t="s">
        <v>1302</v>
      </c>
      <c r="L1282" s="835">
        <v>103.67</v>
      </c>
      <c r="M1282" s="835">
        <v>103.67</v>
      </c>
      <c r="N1282" s="832">
        <v>1</v>
      </c>
      <c r="O1282" s="836">
        <v>1</v>
      </c>
      <c r="P1282" s="835">
        <v>103.67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12</v>
      </c>
      <c r="B1283" s="832" t="s">
        <v>1204</v>
      </c>
      <c r="C1283" s="832" t="s">
        <v>1212</v>
      </c>
      <c r="D1283" s="833" t="s">
        <v>2734</v>
      </c>
      <c r="E1283" s="834" t="s">
        <v>1239</v>
      </c>
      <c r="F1283" s="832" t="s">
        <v>1205</v>
      </c>
      <c r="G1283" s="832" t="s">
        <v>1744</v>
      </c>
      <c r="H1283" s="832" t="s">
        <v>583</v>
      </c>
      <c r="I1283" s="832" t="s">
        <v>1745</v>
      </c>
      <c r="J1283" s="832" t="s">
        <v>1746</v>
      </c>
      <c r="K1283" s="832" t="s">
        <v>1747</v>
      </c>
      <c r="L1283" s="835">
        <v>59.92</v>
      </c>
      <c r="M1283" s="835">
        <v>299.60000000000002</v>
      </c>
      <c r="N1283" s="832">
        <v>5</v>
      </c>
      <c r="O1283" s="836">
        <v>1.5</v>
      </c>
      <c r="P1283" s="835">
        <v>299.60000000000002</v>
      </c>
      <c r="Q1283" s="837">
        <v>1</v>
      </c>
      <c r="R1283" s="832">
        <v>5</v>
      </c>
      <c r="S1283" s="837">
        <v>1</v>
      </c>
      <c r="T1283" s="836">
        <v>1.5</v>
      </c>
      <c r="U1283" s="838">
        <v>1</v>
      </c>
    </row>
    <row r="1284" spans="1:21" ht="14.4" customHeight="1" x14ac:dyDescent="0.3">
      <c r="A1284" s="831">
        <v>12</v>
      </c>
      <c r="B1284" s="832" t="s">
        <v>1204</v>
      </c>
      <c r="C1284" s="832" t="s">
        <v>1212</v>
      </c>
      <c r="D1284" s="833" t="s">
        <v>2734</v>
      </c>
      <c r="E1284" s="834" t="s">
        <v>1239</v>
      </c>
      <c r="F1284" s="832" t="s">
        <v>1205</v>
      </c>
      <c r="G1284" s="832" t="s">
        <v>1744</v>
      </c>
      <c r="H1284" s="832" t="s">
        <v>583</v>
      </c>
      <c r="I1284" s="832" t="s">
        <v>2205</v>
      </c>
      <c r="J1284" s="832" t="s">
        <v>2206</v>
      </c>
      <c r="K1284" s="832" t="s">
        <v>2207</v>
      </c>
      <c r="L1284" s="835">
        <v>119.84</v>
      </c>
      <c r="M1284" s="835">
        <v>838.88</v>
      </c>
      <c r="N1284" s="832">
        <v>7</v>
      </c>
      <c r="O1284" s="836">
        <v>1.5</v>
      </c>
      <c r="P1284" s="835">
        <v>479.36</v>
      </c>
      <c r="Q1284" s="837">
        <v>0.5714285714285714</v>
      </c>
      <c r="R1284" s="832">
        <v>4</v>
      </c>
      <c r="S1284" s="837">
        <v>0.5714285714285714</v>
      </c>
      <c r="T1284" s="836">
        <v>1</v>
      </c>
      <c r="U1284" s="838">
        <v>0.66666666666666663</v>
      </c>
    </row>
    <row r="1285" spans="1:21" ht="14.4" customHeight="1" x14ac:dyDescent="0.3">
      <c r="A1285" s="831">
        <v>12</v>
      </c>
      <c r="B1285" s="832" t="s">
        <v>1204</v>
      </c>
      <c r="C1285" s="832" t="s">
        <v>1212</v>
      </c>
      <c r="D1285" s="833" t="s">
        <v>2734</v>
      </c>
      <c r="E1285" s="834" t="s">
        <v>1239</v>
      </c>
      <c r="F1285" s="832" t="s">
        <v>1205</v>
      </c>
      <c r="G1285" s="832" t="s">
        <v>1276</v>
      </c>
      <c r="H1285" s="832" t="s">
        <v>583</v>
      </c>
      <c r="I1285" s="832" t="s">
        <v>1277</v>
      </c>
      <c r="J1285" s="832" t="s">
        <v>617</v>
      </c>
      <c r="K1285" s="832" t="s">
        <v>1278</v>
      </c>
      <c r="L1285" s="835">
        <v>108.44</v>
      </c>
      <c r="M1285" s="835">
        <v>433.76</v>
      </c>
      <c r="N1285" s="832">
        <v>4</v>
      </c>
      <c r="O1285" s="836">
        <v>2.5</v>
      </c>
      <c r="P1285" s="835">
        <v>216.88</v>
      </c>
      <c r="Q1285" s="837">
        <v>0.5</v>
      </c>
      <c r="R1285" s="832">
        <v>2</v>
      </c>
      <c r="S1285" s="837">
        <v>0.5</v>
      </c>
      <c r="T1285" s="836">
        <v>1</v>
      </c>
      <c r="U1285" s="838">
        <v>0.4</v>
      </c>
    </row>
    <row r="1286" spans="1:21" ht="14.4" customHeight="1" x14ac:dyDescent="0.3">
      <c r="A1286" s="831">
        <v>12</v>
      </c>
      <c r="B1286" s="832" t="s">
        <v>1204</v>
      </c>
      <c r="C1286" s="832" t="s">
        <v>1212</v>
      </c>
      <c r="D1286" s="833" t="s">
        <v>2734</v>
      </c>
      <c r="E1286" s="834" t="s">
        <v>1239</v>
      </c>
      <c r="F1286" s="832" t="s">
        <v>1205</v>
      </c>
      <c r="G1286" s="832" t="s">
        <v>1276</v>
      </c>
      <c r="H1286" s="832" t="s">
        <v>583</v>
      </c>
      <c r="I1286" s="832" t="s">
        <v>2305</v>
      </c>
      <c r="J1286" s="832" t="s">
        <v>2306</v>
      </c>
      <c r="K1286" s="832" t="s">
        <v>2307</v>
      </c>
      <c r="L1286" s="835">
        <v>42.09</v>
      </c>
      <c r="M1286" s="835">
        <v>84.18</v>
      </c>
      <c r="N1286" s="832">
        <v>2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12</v>
      </c>
      <c r="B1287" s="832" t="s">
        <v>1204</v>
      </c>
      <c r="C1287" s="832" t="s">
        <v>1212</v>
      </c>
      <c r="D1287" s="833" t="s">
        <v>2734</v>
      </c>
      <c r="E1287" s="834" t="s">
        <v>1239</v>
      </c>
      <c r="F1287" s="832" t="s">
        <v>1205</v>
      </c>
      <c r="G1287" s="832" t="s">
        <v>1330</v>
      </c>
      <c r="H1287" s="832" t="s">
        <v>583</v>
      </c>
      <c r="I1287" s="832" t="s">
        <v>2503</v>
      </c>
      <c r="J1287" s="832" t="s">
        <v>1423</v>
      </c>
      <c r="K1287" s="832" t="s">
        <v>2504</v>
      </c>
      <c r="L1287" s="835">
        <v>116.43</v>
      </c>
      <c r="M1287" s="835">
        <v>232.86</v>
      </c>
      <c r="N1287" s="832">
        <v>2</v>
      </c>
      <c r="O1287" s="836">
        <v>1</v>
      </c>
      <c r="P1287" s="835">
        <v>232.86</v>
      </c>
      <c r="Q1287" s="837">
        <v>1</v>
      </c>
      <c r="R1287" s="832">
        <v>2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12</v>
      </c>
      <c r="B1288" s="832" t="s">
        <v>1204</v>
      </c>
      <c r="C1288" s="832" t="s">
        <v>1212</v>
      </c>
      <c r="D1288" s="833" t="s">
        <v>2734</v>
      </c>
      <c r="E1288" s="834" t="s">
        <v>1239</v>
      </c>
      <c r="F1288" s="832" t="s">
        <v>1205</v>
      </c>
      <c r="G1288" s="832" t="s">
        <v>1338</v>
      </c>
      <c r="H1288" s="832" t="s">
        <v>621</v>
      </c>
      <c r="I1288" s="832" t="s">
        <v>1162</v>
      </c>
      <c r="J1288" s="832" t="s">
        <v>823</v>
      </c>
      <c r="K1288" s="832" t="s">
        <v>825</v>
      </c>
      <c r="L1288" s="835">
        <v>0</v>
      </c>
      <c r="M1288" s="835">
        <v>0</v>
      </c>
      <c r="N1288" s="832">
        <v>1</v>
      </c>
      <c r="O1288" s="836">
        <v>0.5</v>
      </c>
      <c r="P1288" s="835">
        <v>0</v>
      </c>
      <c r="Q1288" s="837"/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12</v>
      </c>
      <c r="B1289" s="832" t="s">
        <v>1204</v>
      </c>
      <c r="C1289" s="832" t="s">
        <v>1212</v>
      </c>
      <c r="D1289" s="833" t="s">
        <v>2734</v>
      </c>
      <c r="E1289" s="834" t="s">
        <v>1239</v>
      </c>
      <c r="F1289" s="832" t="s">
        <v>1205</v>
      </c>
      <c r="G1289" s="832" t="s">
        <v>1255</v>
      </c>
      <c r="H1289" s="832" t="s">
        <v>583</v>
      </c>
      <c r="I1289" s="832" t="s">
        <v>1256</v>
      </c>
      <c r="J1289" s="832" t="s">
        <v>1257</v>
      </c>
      <c r="K1289" s="832" t="s">
        <v>1258</v>
      </c>
      <c r="L1289" s="835">
        <v>42.54</v>
      </c>
      <c r="M1289" s="835">
        <v>85.08</v>
      </c>
      <c r="N1289" s="832">
        <v>2</v>
      </c>
      <c r="O1289" s="836">
        <v>0.5</v>
      </c>
      <c r="P1289" s="835">
        <v>85.08</v>
      </c>
      <c r="Q1289" s="837">
        <v>1</v>
      </c>
      <c r="R1289" s="832">
        <v>2</v>
      </c>
      <c r="S1289" s="837">
        <v>1</v>
      </c>
      <c r="T1289" s="836">
        <v>0.5</v>
      </c>
      <c r="U1289" s="838">
        <v>1</v>
      </c>
    </row>
    <row r="1290" spans="1:21" ht="14.4" customHeight="1" x14ac:dyDescent="0.3">
      <c r="A1290" s="831">
        <v>12</v>
      </c>
      <c r="B1290" s="832" t="s">
        <v>1204</v>
      </c>
      <c r="C1290" s="832" t="s">
        <v>1212</v>
      </c>
      <c r="D1290" s="833" t="s">
        <v>2734</v>
      </c>
      <c r="E1290" s="834" t="s">
        <v>1239</v>
      </c>
      <c r="F1290" s="832" t="s">
        <v>1205</v>
      </c>
      <c r="G1290" s="832" t="s">
        <v>1452</v>
      </c>
      <c r="H1290" s="832" t="s">
        <v>621</v>
      </c>
      <c r="I1290" s="832" t="s">
        <v>1093</v>
      </c>
      <c r="J1290" s="832" t="s">
        <v>707</v>
      </c>
      <c r="K1290" s="832" t="s">
        <v>1094</v>
      </c>
      <c r="L1290" s="835">
        <v>300.31</v>
      </c>
      <c r="M1290" s="835">
        <v>600.62</v>
      </c>
      <c r="N1290" s="832">
        <v>2</v>
      </c>
      <c r="O1290" s="836">
        <v>1.5</v>
      </c>
      <c r="P1290" s="835">
        <v>600.62</v>
      </c>
      <c r="Q1290" s="837">
        <v>1</v>
      </c>
      <c r="R1290" s="832">
        <v>2</v>
      </c>
      <c r="S1290" s="837">
        <v>1</v>
      </c>
      <c r="T1290" s="836">
        <v>1.5</v>
      </c>
      <c r="U1290" s="838">
        <v>1</v>
      </c>
    </row>
    <row r="1291" spans="1:21" ht="14.4" customHeight="1" x14ac:dyDescent="0.3">
      <c r="A1291" s="831">
        <v>12</v>
      </c>
      <c r="B1291" s="832" t="s">
        <v>1204</v>
      </c>
      <c r="C1291" s="832" t="s">
        <v>1212</v>
      </c>
      <c r="D1291" s="833" t="s">
        <v>2734</v>
      </c>
      <c r="E1291" s="834" t="s">
        <v>1239</v>
      </c>
      <c r="F1291" s="832" t="s">
        <v>1205</v>
      </c>
      <c r="G1291" s="832" t="s">
        <v>2329</v>
      </c>
      <c r="H1291" s="832" t="s">
        <v>583</v>
      </c>
      <c r="I1291" s="832" t="s">
        <v>2330</v>
      </c>
      <c r="J1291" s="832" t="s">
        <v>2331</v>
      </c>
      <c r="K1291" s="832" t="s">
        <v>1747</v>
      </c>
      <c r="L1291" s="835">
        <v>100.1</v>
      </c>
      <c r="M1291" s="835">
        <v>300.29999999999995</v>
      </c>
      <c r="N1291" s="832">
        <v>3</v>
      </c>
      <c r="O1291" s="836">
        <v>1.5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12</v>
      </c>
      <c r="B1292" s="832" t="s">
        <v>1204</v>
      </c>
      <c r="C1292" s="832" t="s">
        <v>1212</v>
      </c>
      <c r="D1292" s="833" t="s">
        <v>2734</v>
      </c>
      <c r="E1292" s="834" t="s">
        <v>1239</v>
      </c>
      <c r="F1292" s="832" t="s">
        <v>1205</v>
      </c>
      <c r="G1292" s="832" t="s">
        <v>1927</v>
      </c>
      <c r="H1292" s="832" t="s">
        <v>583</v>
      </c>
      <c r="I1292" s="832" t="s">
        <v>1974</v>
      </c>
      <c r="J1292" s="832" t="s">
        <v>1929</v>
      </c>
      <c r="K1292" s="832" t="s">
        <v>1930</v>
      </c>
      <c r="L1292" s="835">
        <v>107.27</v>
      </c>
      <c r="M1292" s="835">
        <v>107.27</v>
      </c>
      <c r="N1292" s="832">
        <v>1</v>
      </c>
      <c r="O1292" s="836">
        <v>1</v>
      </c>
      <c r="P1292" s="835">
        <v>107.27</v>
      </c>
      <c r="Q1292" s="837">
        <v>1</v>
      </c>
      <c r="R1292" s="832">
        <v>1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12</v>
      </c>
      <c r="B1293" s="832" t="s">
        <v>1204</v>
      </c>
      <c r="C1293" s="832" t="s">
        <v>1212</v>
      </c>
      <c r="D1293" s="833" t="s">
        <v>2734</v>
      </c>
      <c r="E1293" s="834" t="s">
        <v>1239</v>
      </c>
      <c r="F1293" s="832" t="s">
        <v>1206</v>
      </c>
      <c r="G1293" s="832" t="s">
        <v>1661</v>
      </c>
      <c r="H1293" s="832" t="s">
        <v>583</v>
      </c>
      <c r="I1293" s="832" t="s">
        <v>2649</v>
      </c>
      <c r="J1293" s="832" t="s">
        <v>1663</v>
      </c>
      <c r="K1293" s="832"/>
      <c r="L1293" s="835">
        <v>0</v>
      </c>
      <c r="M1293" s="835">
        <v>0</v>
      </c>
      <c r="N1293" s="832">
        <v>1</v>
      </c>
      <c r="O1293" s="836">
        <v>1</v>
      </c>
      <c r="P1293" s="835"/>
      <c r="Q1293" s="837"/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12</v>
      </c>
      <c r="B1294" s="832" t="s">
        <v>1204</v>
      </c>
      <c r="C1294" s="832" t="s">
        <v>1212</v>
      </c>
      <c r="D1294" s="833" t="s">
        <v>2734</v>
      </c>
      <c r="E1294" s="834" t="s">
        <v>1241</v>
      </c>
      <c r="F1294" s="832" t="s">
        <v>1205</v>
      </c>
      <c r="G1294" s="832" t="s">
        <v>1263</v>
      </c>
      <c r="H1294" s="832" t="s">
        <v>621</v>
      </c>
      <c r="I1294" s="832" t="s">
        <v>1120</v>
      </c>
      <c r="J1294" s="832" t="s">
        <v>1121</v>
      </c>
      <c r="K1294" s="832" t="s">
        <v>926</v>
      </c>
      <c r="L1294" s="835">
        <v>170.52</v>
      </c>
      <c r="M1294" s="835">
        <v>170.52</v>
      </c>
      <c r="N1294" s="832">
        <v>1</v>
      </c>
      <c r="O1294" s="836">
        <v>1</v>
      </c>
      <c r="P1294" s="835">
        <v>170.52</v>
      </c>
      <c r="Q1294" s="837">
        <v>1</v>
      </c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12</v>
      </c>
      <c r="B1295" s="832" t="s">
        <v>1204</v>
      </c>
      <c r="C1295" s="832" t="s">
        <v>1212</v>
      </c>
      <c r="D1295" s="833" t="s">
        <v>2734</v>
      </c>
      <c r="E1295" s="834" t="s">
        <v>1241</v>
      </c>
      <c r="F1295" s="832" t="s">
        <v>1205</v>
      </c>
      <c r="G1295" s="832" t="s">
        <v>1263</v>
      </c>
      <c r="H1295" s="832" t="s">
        <v>621</v>
      </c>
      <c r="I1295" s="832" t="s">
        <v>1307</v>
      </c>
      <c r="J1295" s="832" t="s">
        <v>1121</v>
      </c>
      <c r="K1295" s="832" t="s">
        <v>1308</v>
      </c>
      <c r="L1295" s="835">
        <v>272.83</v>
      </c>
      <c r="M1295" s="835">
        <v>272.83</v>
      </c>
      <c r="N1295" s="832">
        <v>1</v>
      </c>
      <c r="O1295" s="836">
        <v>1</v>
      </c>
      <c r="P1295" s="835">
        <v>272.83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12</v>
      </c>
      <c r="B1296" s="832" t="s">
        <v>1204</v>
      </c>
      <c r="C1296" s="832" t="s">
        <v>1212</v>
      </c>
      <c r="D1296" s="833" t="s">
        <v>2734</v>
      </c>
      <c r="E1296" s="834" t="s">
        <v>1241</v>
      </c>
      <c r="F1296" s="832" t="s">
        <v>1205</v>
      </c>
      <c r="G1296" s="832" t="s">
        <v>1374</v>
      </c>
      <c r="H1296" s="832" t="s">
        <v>583</v>
      </c>
      <c r="I1296" s="832" t="s">
        <v>2650</v>
      </c>
      <c r="J1296" s="832" t="s">
        <v>2609</v>
      </c>
      <c r="K1296" s="832" t="s">
        <v>1376</v>
      </c>
      <c r="L1296" s="835">
        <v>46.99</v>
      </c>
      <c r="M1296" s="835">
        <v>46.99</v>
      </c>
      <c r="N1296" s="832">
        <v>1</v>
      </c>
      <c r="O1296" s="836">
        <v>1</v>
      </c>
      <c r="P1296" s="835">
        <v>46.99</v>
      </c>
      <c r="Q1296" s="837">
        <v>1</v>
      </c>
      <c r="R1296" s="832">
        <v>1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12</v>
      </c>
      <c r="B1297" s="832" t="s">
        <v>1204</v>
      </c>
      <c r="C1297" s="832" t="s">
        <v>1212</v>
      </c>
      <c r="D1297" s="833" t="s">
        <v>2734</v>
      </c>
      <c r="E1297" s="834" t="s">
        <v>1241</v>
      </c>
      <c r="F1297" s="832" t="s">
        <v>1205</v>
      </c>
      <c r="G1297" s="832" t="s">
        <v>1395</v>
      </c>
      <c r="H1297" s="832" t="s">
        <v>583</v>
      </c>
      <c r="I1297" s="832" t="s">
        <v>1715</v>
      </c>
      <c r="J1297" s="832" t="s">
        <v>1397</v>
      </c>
      <c r="K1297" s="832" t="s">
        <v>1716</v>
      </c>
      <c r="L1297" s="835">
        <v>91.78</v>
      </c>
      <c r="M1297" s="835">
        <v>91.78</v>
      </c>
      <c r="N1297" s="832">
        <v>1</v>
      </c>
      <c r="O1297" s="836">
        <v>0.5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12</v>
      </c>
      <c r="B1298" s="832" t="s">
        <v>1204</v>
      </c>
      <c r="C1298" s="832" t="s">
        <v>1212</v>
      </c>
      <c r="D1298" s="833" t="s">
        <v>2734</v>
      </c>
      <c r="E1298" s="834" t="s">
        <v>1241</v>
      </c>
      <c r="F1298" s="832" t="s">
        <v>1205</v>
      </c>
      <c r="G1298" s="832" t="s">
        <v>1324</v>
      </c>
      <c r="H1298" s="832" t="s">
        <v>583</v>
      </c>
      <c r="I1298" s="832" t="s">
        <v>1325</v>
      </c>
      <c r="J1298" s="832" t="s">
        <v>1326</v>
      </c>
      <c r="K1298" s="832" t="s">
        <v>1327</v>
      </c>
      <c r="L1298" s="835">
        <v>78.33</v>
      </c>
      <c r="M1298" s="835">
        <v>313.32</v>
      </c>
      <c r="N1298" s="832">
        <v>4</v>
      </c>
      <c r="O1298" s="836">
        <v>2</v>
      </c>
      <c r="P1298" s="835">
        <v>313.32</v>
      </c>
      <c r="Q1298" s="837">
        <v>1</v>
      </c>
      <c r="R1298" s="832">
        <v>4</v>
      </c>
      <c r="S1298" s="837">
        <v>1</v>
      </c>
      <c r="T1298" s="836">
        <v>2</v>
      </c>
      <c r="U1298" s="838">
        <v>1</v>
      </c>
    </row>
    <row r="1299" spans="1:21" ht="14.4" customHeight="1" x14ac:dyDescent="0.3">
      <c r="A1299" s="831">
        <v>12</v>
      </c>
      <c r="B1299" s="832" t="s">
        <v>1204</v>
      </c>
      <c r="C1299" s="832" t="s">
        <v>1212</v>
      </c>
      <c r="D1299" s="833" t="s">
        <v>2734</v>
      </c>
      <c r="E1299" s="834" t="s">
        <v>1241</v>
      </c>
      <c r="F1299" s="832" t="s">
        <v>1205</v>
      </c>
      <c r="G1299" s="832" t="s">
        <v>1276</v>
      </c>
      <c r="H1299" s="832" t="s">
        <v>583</v>
      </c>
      <c r="I1299" s="832" t="s">
        <v>1277</v>
      </c>
      <c r="J1299" s="832" t="s">
        <v>617</v>
      </c>
      <c r="K1299" s="832" t="s">
        <v>1278</v>
      </c>
      <c r="L1299" s="835">
        <v>127.91</v>
      </c>
      <c r="M1299" s="835">
        <v>255.82</v>
      </c>
      <c r="N1299" s="832">
        <v>2</v>
      </c>
      <c r="O1299" s="836">
        <v>1.5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12</v>
      </c>
      <c r="B1300" s="832" t="s">
        <v>1204</v>
      </c>
      <c r="C1300" s="832" t="s">
        <v>1212</v>
      </c>
      <c r="D1300" s="833" t="s">
        <v>2734</v>
      </c>
      <c r="E1300" s="834" t="s">
        <v>1241</v>
      </c>
      <c r="F1300" s="832" t="s">
        <v>1205</v>
      </c>
      <c r="G1300" s="832" t="s">
        <v>1279</v>
      </c>
      <c r="H1300" s="832" t="s">
        <v>583</v>
      </c>
      <c r="I1300" s="832" t="s">
        <v>1280</v>
      </c>
      <c r="J1300" s="832" t="s">
        <v>1281</v>
      </c>
      <c r="K1300" s="832" t="s">
        <v>1282</v>
      </c>
      <c r="L1300" s="835">
        <v>308.69</v>
      </c>
      <c r="M1300" s="835">
        <v>617.38</v>
      </c>
      <c r="N1300" s="832">
        <v>2</v>
      </c>
      <c r="O1300" s="836">
        <v>0.5</v>
      </c>
      <c r="P1300" s="835">
        <v>617.38</v>
      </c>
      <c r="Q1300" s="837">
        <v>1</v>
      </c>
      <c r="R1300" s="832">
        <v>2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12</v>
      </c>
      <c r="B1301" s="832" t="s">
        <v>1204</v>
      </c>
      <c r="C1301" s="832" t="s">
        <v>1212</v>
      </c>
      <c r="D1301" s="833" t="s">
        <v>2734</v>
      </c>
      <c r="E1301" s="834" t="s">
        <v>1241</v>
      </c>
      <c r="F1301" s="832" t="s">
        <v>1205</v>
      </c>
      <c r="G1301" s="832" t="s">
        <v>1255</v>
      </c>
      <c r="H1301" s="832" t="s">
        <v>583</v>
      </c>
      <c r="I1301" s="832" t="s">
        <v>1256</v>
      </c>
      <c r="J1301" s="832" t="s">
        <v>1257</v>
      </c>
      <c r="K1301" s="832" t="s">
        <v>1258</v>
      </c>
      <c r="L1301" s="835">
        <v>42.54</v>
      </c>
      <c r="M1301" s="835">
        <v>127.62</v>
      </c>
      <c r="N1301" s="832">
        <v>3</v>
      </c>
      <c r="O1301" s="836">
        <v>2.5</v>
      </c>
      <c r="P1301" s="835">
        <v>127.62</v>
      </c>
      <c r="Q1301" s="837">
        <v>1</v>
      </c>
      <c r="R1301" s="832">
        <v>3</v>
      </c>
      <c r="S1301" s="837">
        <v>1</v>
      </c>
      <c r="T1301" s="836">
        <v>2.5</v>
      </c>
      <c r="U1301" s="838">
        <v>1</v>
      </c>
    </row>
    <row r="1302" spans="1:21" ht="14.4" customHeight="1" x14ac:dyDescent="0.3">
      <c r="A1302" s="831">
        <v>12</v>
      </c>
      <c r="B1302" s="832" t="s">
        <v>1204</v>
      </c>
      <c r="C1302" s="832" t="s">
        <v>1212</v>
      </c>
      <c r="D1302" s="833" t="s">
        <v>2734</v>
      </c>
      <c r="E1302" s="834" t="s">
        <v>1241</v>
      </c>
      <c r="F1302" s="832" t="s">
        <v>1205</v>
      </c>
      <c r="G1302" s="832" t="s">
        <v>1632</v>
      </c>
      <c r="H1302" s="832" t="s">
        <v>583</v>
      </c>
      <c r="I1302" s="832" t="s">
        <v>1633</v>
      </c>
      <c r="J1302" s="832" t="s">
        <v>1634</v>
      </c>
      <c r="K1302" s="832" t="s">
        <v>1635</v>
      </c>
      <c r="L1302" s="835">
        <v>1514.87</v>
      </c>
      <c r="M1302" s="835">
        <v>1514.87</v>
      </c>
      <c r="N1302" s="832">
        <v>1</v>
      </c>
      <c r="O1302" s="836">
        <v>1</v>
      </c>
      <c r="P1302" s="835">
        <v>1514.87</v>
      </c>
      <c r="Q1302" s="837">
        <v>1</v>
      </c>
      <c r="R1302" s="832">
        <v>1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12</v>
      </c>
      <c r="B1303" s="832" t="s">
        <v>1204</v>
      </c>
      <c r="C1303" s="832" t="s">
        <v>1212</v>
      </c>
      <c r="D1303" s="833" t="s">
        <v>2734</v>
      </c>
      <c r="E1303" s="834" t="s">
        <v>1241</v>
      </c>
      <c r="F1303" s="832" t="s">
        <v>1205</v>
      </c>
      <c r="G1303" s="832" t="s">
        <v>1254</v>
      </c>
      <c r="H1303" s="832" t="s">
        <v>621</v>
      </c>
      <c r="I1303" s="832" t="s">
        <v>1110</v>
      </c>
      <c r="J1303" s="832" t="s">
        <v>903</v>
      </c>
      <c r="K1303" s="832" t="s">
        <v>1111</v>
      </c>
      <c r="L1303" s="835">
        <v>154.36000000000001</v>
      </c>
      <c r="M1303" s="835">
        <v>308.72000000000003</v>
      </c>
      <c r="N1303" s="832">
        <v>2</v>
      </c>
      <c r="O1303" s="836">
        <v>1</v>
      </c>
      <c r="P1303" s="835">
        <v>308.72000000000003</v>
      </c>
      <c r="Q1303" s="837">
        <v>1</v>
      </c>
      <c r="R1303" s="832">
        <v>2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12</v>
      </c>
      <c r="B1304" s="832" t="s">
        <v>1204</v>
      </c>
      <c r="C1304" s="832" t="s">
        <v>1212</v>
      </c>
      <c r="D1304" s="833" t="s">
        <v>2734</v>
      </c>
      <c r="E1304" s="834" t="s">
        <v>1234</v>
      </c>
      <c r="F1304" s="832" t="s">
        <v>1205</v>
      </c>
      <c r="G1304" s="832" t="s">
        <v>1276</v>
      </c>
      <c r="H1304" s="832" t="s">
        <v>583</v>
      </c>
      <c r="I1304" s="832" t="s">
        <v>1328</v>
      </c>
      <c r="J1304" s="832" t="s">
        <v>617</v>
      </c>
      <c r="K1304" s="832" t="s">
        <v>1329</v>
      </c>
      <c r="L1304" s="835">
        <v>52.61</v>
      </c>
      <c r="M1304" s="835">
        <v>52.61</v>
      </c>
      <c r="N1304" s="832">
        <v>1</v>
      </c>
      <c r="O1304" s="836">
        <v>0.5</v>
      </c>
      <c r="P1304" s="835">
        <v>52.61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12</v>
      </c>
      <c r="B1305" s="832" t="s">
        <v>1204</v>
      </c>
      <c r="C1305" s="832" t="s">
        <v>1212</v>
      </c>
      <c r="D1305" s="833" t="s">
        <v>2734</v>
      </c>
      <c r="E1305" s="834" t="s">
        <v>1234</v>
      </c>
      <c r="F1305" s="832" t="s">
        <v>1205</v>
      </c>
      <c r="G1305" s="832" t="s">
        <v>1338</v>
      </c>
      <c r="H1305" s="832" t="s">
        <v>621</v>
      </c>
      <c r="I1305" s="832" t="s">
        <v>1162</v>
      </c>
      <c r="J1305" s="832" t="s">
        <v>823</v>
      </c>
      <c r="K1305" s="832" t="s">
        <v>825</v>
      </c>
      <c r="L1305" s="835">
        <v>0</v>
      </c>
      <c r="M1305" s="835">
        <v>0</v>
      </c>
      <c r="N1305" s="832">
        <v>5</v>
      </c>
      <c r="O1305" s="836">
        <v>1</v>
      </c>
      <c r="P1305" s="835"/>
      <c r="Q1305" s="837"/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12</v>
      </c>
      <c r="B1306" s="832" t="s">
        <v>1204</v>
      </c>
      <c r="C1306" s="832" t="s">
        <v>1212</v>
      </c>
      <c r="D1306" s="833" t="s">
        <v>2734</v>
      </c>
      <c r="E1306" s="834" t="s">
        <v>1234</v>
      </c>
      <c r="F1306" s="832" t="s">
        <v>1205</v>
      </c>
      <c r="G1306" s="832" t="s">
        <v>1446</v>
      </c>
      <c r="H1306" s="832" t="s">
        <v>583</v>
      </c>
      <c r="I1306" s="832" t="s">
        <v>1450</v>
      </c>
      <c r="J1306" s="832" t="s">
        <v>1448</v>
      </c>
      <c r="K1306" s="832" t="s">
        <v>1451</v>
      </c>
      <c r="L1306" s="835">
        <v>3086.53</v>
      </c>
      <c r="M1306" s="835">
        <v>3086.53</v>
      </c>
      <c r="N1306" s="832">
        <v>1</v>
      </c>
      <c r="O1306" s="836">
        <v>1</v>
      </c>
      <c r="P1306" s="835">
        <v>3086.53</v>
      </c>
      <c r="Q1306" s="837">
        <v>1</v>
      </c>
      <c r="R1306" s="832">
        <v>1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12</v>
      </c>
      <c r="B1307" s="832" t="s">
        <v>1204</v>
      </c>
      <c r="C1307" s="832" t="s">
        <v>1212</v>
      </c>
      <c r="D1307" s="833" t="s">
        <v>2734</v>
      </c>
      <c r="E1307" s="834" t="s">
        <v>1234</v>
      </c>
      <c r="F1307" s="832" t="s">
        <v>1205</v>
      </c>
      <c r="G1307" s="832" t="s">
        <v>1255</v>
      </c>
      <c r="H1307" s="832" t="s">
        <v>583</v>
      </c>
      <c r="I1307" s="832" t="s">
        <v>1824</v>
      </c>
      <c r="J1307" s="832" t="s">
        <v>1822</v>
      </c>
      <c r="K1307" s="832" t="s">
        <v>1825</v>
      </c>
      <c r="L1307" s="835">
        <v>66.88</v>
      </c>
      <c r="M1307" s="835">
        <v>66.88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12</v>
      </c>
      <c r="B1308" s="832" t="s">
        <v>1204</v>
      </c>
      <c r="C1308" s="832" t="s">
        <v>1212</v>
      </c>
      <c r="D1308" s="833" t="s">
        <v>2734</v>
      </c>
      <c r="E1308" s="834" t="s">
        <v>1234</v>
      </c>
      <c r="F1308" s="832" t="s">
        <v>1205</v>
      </c>
      <c r="G1308" s="832" t="s">
        <v>1452</v>
      </c>
      <c r="H1308" s="832" t="s">
        <v>621</v>
      </c>
      <c r="I1308" s="832" t="s">
        <v>1093</v>
      </c>
      <c r="J1308" s="832" t="s">
        <v>707</v>
      </c>
      <c r="K1308" s="832" t="s">
        <v>1094</v>
      </c>
      <c r="L1308" s="835">
        <v>300.31</v>
      </c>
      <c r="M1308" s="835">
        <v>600.62</v>
      </c>
      <c r="N1308" s="832">
        <v>2</v>
      </c>
      <c r="O1308" s="836">
        <v>2</v>
      </c>
      <c r="P1308" s="835">
        <v>300.31</v>
      </c>
      <c r="Q1308" s="837">
        <v>0.5</v>
      </c>
      <c r="R1308" s="832">
        <v>1</v>
      </c>
      <c r="S1308" s="837">
        <v>0.5</v>
      </c>
      <c r="T1308" s="836">
        <v>1</v>
      </c>
      <c r="U1308" s="838">
        <v>0.5</v>
      </c>
    </row>
    <row r="1309" spans="1:21" ht="14.4" customHeight="1" x14ac:dyDescent="0.3">
      <c r="A1309" s="831">
        <v>12</v>
      </c>
      <c r="B1309" s="832" t="s">
        <v>1204</v>
      </c>
      <c r="C1309" s="832" t="s">
        <v>1212</v>
      </c>
      <c r="D1309" s="833" t="s">
        <v>2734</v>
      </c>
      <c r="E1309" s="834" t="s">
        <v>1234</v>
      </c>
      <c r="F1309" s="832" t="s">
        <v>1205</v>
      </c>
      <c r="G1309" s="832" t="s">
        <v>2435</v>
      </c>
      <c r="H1309" s="832" t="s">
        <v>621</v>
      </c>
      <c r="I1309" s="832" t="s">
        <v>2651</v>
      </c>
      <c r="J1309" s="832" t="s">
        <v>2652</v>
      </c>
      <c r="K1309" s="832" t="s">
        <v>2653</v>
      </c>
      <c r="L1309" s="835">
        <v>544.38</v>
      </c>
      <c r="M1309" s="835">
        <v>544.38</v>
      </c>
      <c r="N1309" s="832">
        <v>1</v>
      </c>
      <c r="O1309" s="836">
        <v>1</v>
      </c>
      <c r="P1309" s="835">
        <v>544.38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12</v>
      </c>
      <c r="B1310" s="832" t="s">
        <v>1204</v>
      </c>
      <c r="C1310" s="832" t="s">
        <v>1212</v>
      </c>
      <c r="D1310" s="833" t="s">
        <v>2734</v>
      </c>
      <c r="E1310" s="834" t="s">
        <v>1234</v>
      </c>
      <c r="F1310" s="832" t="s">
        <v>1205</v>
      </c>
      <c r="G1310" s="832" t="s">
        <v>1481</v>
      </c>
      <c r="H1310" s="832" t="s">
        <v>583</v>
      </c>
      <c r="I1310" s="832" t="s">
        <v>2654</v>
      </c>
      <c r="J1310" s="832" t="s">
        <v>1483</v>
      </c>
      <c r="K1310" s="832" t="s">
        <v>2655</v>
      </c>
      <c r="L1310" s="835">
        <v>478.4</v>
      </c>
      <c r="M1310" s="835">
        <v>956.8</v>
      </c>
      <c r="N1310" s="832">
        <v>2</v>
      </c>
      <c r="O1310" s="836">
        <v>1.5</v>
      </c>
      <c r="P1310" s="835">
        <v>956.8</v>
      </c>
      <c r="Q1310" s="837">
        <v>1</v>
      </c>
      <c r="R1310" s="832">
        <v>2</v>
      </c>
      <c r="S1310" s="837">
        <v>1</v>
      </c>
      <c r="T1310" s="836">
        <v>1.5</v>
      </c>
      <c r="U1310" s="838">
        <v>1</v>
      </c>
    </row>
    <row r="1311" spans="1:21" ht="14.4" customHeight="1" x14ac:dyDescent="0.3">
      <c r="A1311" s="831">
        <v>12</v>
      </c>
      <c r="B1311" s="832" t="s">
        <v>1204</v>
      </c>
      <c r="C1311" s="832" t="s">
        <v>1212</v>
      </c>
      <c r="D1311" s="833" t="s">
        <v>2734</v>
      </c>
      <c r="E1311" s="834" t="s">
        <v>1234</v>
      </c>
      <c r="F1311" s="832" t="s">
        <v>1205</v>
      </c>
      <c r="G1311" s="832" t="s">
        <v>1481</v>
      </c>
      <c r="H1311" s="832" t="s">
        <v>583</v>
      </c>
      <c r="I1311" s="832" t="s">
        <v>1485</v>
      </c>
      <c r="J1311" s="832" t="s">
        <v>1483</v>
      </c>
      <c r="K1311" s="832" t="s">
        <v>1486</v>
      </c>
      <c r="L1311" s="835">
        <v>1674.38</v>
      </c>
      <c r="M1311" s="835">
        <v>1674.38</v>
      </c>
      <c r="N1311" s="832">
        <v>1</v>
      </c>
      <c r="O1311" s="836">
        <v>1</v>
      </c>
      <c r="P1311" s="835">
        <v>1674.38</v>
      </c>
      <c r="Q1311" s="837">
        <v>1</v>
      </c>
      <c r="R1311" s="832">
        <v>1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12</v>
      </c>
      <c r="B1312" s="832" t="s">
        <v>1204</v>
      </c>
      <c r="C1312" s="832" t="s">
        <v>1212</v>
      </c>
      <c r="D1312" s="833" t="s">
        <v>2734</v>
      </c>
      <c r="E1312" s="834" t="s">
        <v>1234</v>
      </c>
      <c r="F1312" s="832" t="s">
        <v>1205</v>
      </c>
      <c r="G1312" s="832" t="s">
        <v>1254</v>
      </c>
      <c r="H1312" s="832" t="s">
        <v>621</v>
      </c>
      <c r="I1312" s="832" t="s">
        <v>1110</v>
      </c>
      <c r="J1312" s="832" t="s">
        <v>903</v>
      </c>
      <c r="K1312" s="832" t="s">
        <v>1111</v>
      </c>
      <c r="L1312" s="835">
        <v>154.36000000000001</v>
      </c>
      <c r="M1312" s="835">
        <v>154.36000000000001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12</v>
      </c>
      <c r="B1313" s="832" t="s">
        <v>1204</v>
      </c>
      <c r="C1313" s="832" t="s">
        <v>1212</v>
      </c>
      <c r="D1313" s="833" t="s">
        <v>2734</v>
      </c>
      <c r="E1313" s="834" t="s">
        <v>1234</v>
      </c>
      <c r="F1313" s="832" t="s">
        <v>1205</v>
      </c>
      <c r="G1313" s="832" t="s">
        <v>1254</v>
      </c>
      <c r="H1313" s="832" t="s">
        <v>621</v>
      </c>
      <c r="I1313" s="832" t="s">
        <v>1108</v>
      </c>
      <c r="J1313" s="832" t="s">
        <v>903</v>
      </c>
      <c r="K1313" s="832" t="s">
        <v>1109</v>
      </c>
      <c r="L1313" s="835">
        <v>225.06</v>
      </c>
      <c r="M1313" s="835">
        <v>450.12</v>
      </c>
      <c r="N1313" s="832">
        <v>2</v>
      </c>
      <c r="O1313" s="836">
        <v>2</v>
      </c>
      <c r="P1313" s="835">
        <v>225.06</v>
      </c>
      <c r="Q1313" s="837">
        <v>0.5</v>
      </c>
      <c r="R1313" s="832">
        <v>1</v>
      </c>
      <c r="S1313" s="837">
        <v>0.5</v>
      </c>
      <c r="T1313" s="836">
        <v>1</v>
      </c>
      <c r="U1313" s="838">
        <v>0.5</v>
      </c>
    </row>
    <row r="1314" spans="1:21" ht="14.4" customHeight="1" x14ac:dyDescent="0.3">
      <c r="A1314" s="831">
        <v>12</v>
      </c>
      <c r="B1314" s="832" t="s">
        <v>1204</v>
      </c>
      <c r="C1314" s="832" t="s">
        <v>1212</v>
      </c>
      <c r="D1314" s="833" t="s">
        <v>2734</v>
      </c>
      <c r="E1314" s="834" t="s">
        <v>1226</v>
      </c>
      <c r="F1314" s="832" t="s">
        <v>1205</v>
      </c>
      <c r="G1314" s="832" t="s">
        <v>1330</v>
      </c>
      <c r="H1314" s="832" t="s">
        <v>583</v>
      </c>
      <c r="I1314" s="832" t="s">
        <v>1432</v>
      </c>
      <c r="J1314" s="832" t="s">
        <v>1429</v>
      </c>
      <c r="K1314" s="832" t="s">
        <v>1430</v>
      </c>
      <c r="L1314" s="835">
        <v>89.88</v>
      </c>
      <c r="M1314" s="835">
        <v>89.88</v>
      </c>
      <c r="N1314" s="832">
        <v>1</v>
      </c>
      <c r="O1314" s="836">
        <v>1</v>
      </c>
      <c r="P1314" s="835">
        <v>89.88</v>
      </c>
      <c r="Q1314" s="837">
        <v>1</v>
      </c>
      <c r="R1314" s="832">
        <v>1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12</v>
      </c>
      <c r="B1315" s="832" t="s">
        <v>1204</v>
      </c>
      <c r="C1315" s="832" t="s">
        <v>1212</v>
      </c>
      <c r="D1315" s="833" t="s">
        <v>2734</v>
      </c>
      <c r="E1315" s="834" t="s">
        <v>1226</v>
      </c>
      <c r="F1315" s="832" t="s">
        <v>1205</v>
      </c>
      <c r="G1315" s="832" t="s">
        <v>1279</v>
      </c>
      <c r="H1315" s="832" t="s">
        <v>583</v>
      </c>
      <c r="I1315" s="832" t="s">
        <v>1280</v>
      </c>
      <c r="J1315" s="832" t="s">
        <v>1281</v>
      </c>
      <c r="K1315" s="832" t="s">
        <v>1282</v>
      </c>
      <c r="L1315" s="835">
        <v>308.69</v>
      </c>
      <c r="M1315" s="835">
        <v>308.69</v>
      </c>
      <c r="N1315" s="832">
        <v>1</v>
      </c>
      <c r="O1315" s="836">
        <v>0.5</v>
      </c>
      <c r="P1315" s="835">
        <v>308.69</v>
      </c>
      <c r="Q1315" s="837">
        <v>1</v>
      </c>
      <c r="R1315" s="832">
        <v>1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12</v>
      </c>
      <c r="B1316" s="832" t="s">
        <v>1204</v>
      </c>
      <c r="C1316" s="832" t="s">
        <v>1212</v>
      </c>
      <c r="D1316" s="833" t="s">
        <v>2734</v>
      </c>
      <c r="E1316" s="834" t="s">
        <v>1226</v>
      </c>
      <c r="F1316" s="832" t="s">
        <v>1205</v>
      </c>
      <c r="G1316" s="832" t="s">
        <v>1255</v>
      </c>
      <c r="H1316" s="832" t="s">
        <v>583</v>
      </c>
      <c r="I1316" s="832" t="s">
        <v>1256</v>
      </c>
      <c r="J1316" s="832" t="s">
        <v>1257</v>
      </c>
      <c r="K1316" s="832" t="s">
        <v>1258</v>
      </c>
      <c r="L1316" s="835">
        <v>42.54</v>
      </c>
      <c r="M1316" s="835">
        <v>42.54</v>
      </c>
      <c r="N1316" s="832">
        <v>1</v>
      </c>
      <c r="O1316" s="836">
        <v>0.5</v>
      </c>
      <c r="P1316" s="835">
        <v>42.54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12</v>
      </c>
      <c r="B1317" s="832" t="s">
        <v>1204</v>
      </c>
      <c r="C1317" s="832" t="s">
        <v>1212</v>
      </c>
      <c r="D1317" s="833" t="s">
        <v>2734</v>
      </c>
      <c r="E1317" s="834" t="s">
        <v>1224</v>
      </c>
      <c r="F1317" s="832" t="s">
        <v>1205</v>
      </c>
      <c r="G1317" s="832" t="s">
        <v>1267</v>
      </c>
      <c r="H1317" s="832" t="s">
        <v>583</v>
      </c>
      <c r="I1317" s="832" t="s">
        <v>1268</v>
      </c>
      <c r="J1317" s="832" t="s">
        <v>704</v>
      </c>
      <c r="K1317" s="832" t="s">
        <v>825</v>
      </c>
      <c r="L1317" s="835">
        <v>163.54</v>
      </c>
      <c r="M1317" s="835">
        <v>163.54</v>
      </c>
      <c r="N1317" s="832">
        <v>1</v>
      </c>
      <c r="O1317" s="836">
        <v>1</v>
      </c>
      <c r="P1317" s="835">
        <v>163.54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12</v>
      </c>
      <c r="B1318" s="832" t="s">
        <v>1204</v>
      </c>
      <c r="C1318" s="832" t="s">
        <v>1212</v>
      </c>
      <c r="D1318" s="833" t="s">
        <v>2734</v>
      </c>
      <c r="E1318" s="834" t="s">
        <v>1224</v>
      </c>
      <c r="F1318" s="832" t="s">
        <v>1205</v>
      </c>
      <c r="G1318" s="832" t="s">
        <v>1452</v>
      </c>
      <c r="H1318" s="832" t="s">
        <v>621</v>
      </c>
      <c r="I1318" s="832" t="s">
        <v>1756</v>
      </c>
      <c r="J1318" s="832" t="s">
        <v>707</v>
      </c>
      <c r="K1318" s="832" t="s">
        <v>1757</v>
      </c>
      <c r="L1318" s="835">
        <v>100.1</v>
      </c>
      <c r="M1318" s="835">
        <v>100.1</v>
      </c>
      <c r="N1318" s="832">
        <v>1</v>
      </c>
      <c r="O1318" s="836">
        <v>1</v>
      </c>
      <c r="P1318" s="835">
        <v>100.1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12</v>
      </c>
      <c r="B1319" s="832" t="s">
        <v>1204</v>
      </c>
      <c r="C1319" s="832" t="s">
        <v>1212</v>
      </c>
      <c r="D1319" s="833" t="s">
        <v>2734</v>
      </c>
      <c r="E1319" s="834" t="s">
        <v>1231</v>
      </c>
      <c r="F1319" s="832" t="s">
        <v>1205</v>
      </c>
      <c r="G1319" s="832" t="s">
        <v>1265</v>
      </c>
      <c r="H1319" s="832" t="s">
        <v>583</v>
      </c>
      <c r="I1319" s="832" t="s">
        <v>2590</v>
      </c>
      <c r="J1319" s="832" t="s">
        <v>1365</v>
      </c>
      <c r="K1319" s="832" t="s">
        <v>1362</v>
      </c>
      <c r="L1319" s="835">
        <v>39.17</v>
      </c>
      <c r="M1319" s="835">
        <v>39.17</v>
      </c>
      <c r="N1319" s="832">
        <v>1</v>
      </c>
      <c r="O1319" s="836">
        <v>1</v>
      </c>
      <c r="P1319" s="835">
        <v>39.17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12</v>
      </c>
      <c r="B1320" s="832" t="s">
        <v>1204</v>
      </c>
      <c r="C1320" s="832" t="s">
        <v>1212</v>
      </c>
      <c r="D1320" s="833" t="s">
        <v>2734</v>
      </c>
      <c r="E1320" s="834" t="s">
        <v>1231</v>
      </c>
      <c r="F1320" s="832" t="s">
        <v>1205</v>
      </c>
      <c r="G1320" s="832" t="s">
        <v>1395</v>
      </c>
      <c r="H1320" s="832" t="s">
        <v>583</v>
      </c>
      <c r="I1320" s="832" t="s">
        <v>1396</v>
      </c>
      <c r="J1320" s="832" t="s">
        <v>1397</v>
      </c>
      <c r="K1320" s="832" t="s">
        <v>1398</v>
      </c>
      <c r="L1320" s="835">
        <v>45.89</v>
      </c>
      <c r="M1320" s="835">
        <v>45.89</v>
      </c>
      <c r="N1320" s="832">
        <v>1</v>
      </c>
      <c r="O1320" s="836">
        <v>0.5</v>
      </c>
      <c r="P1320" s="835">
        <v>45.89</v>
      </c>
      <c r="Q1320" s="837">
        <v>1</v>
      </c>
      <c r="R1320" s="832">
        <v>1</v>
      </c>
      <c r="S1320" s="837">
        <v>1</v>
      </c>
      <c r="T1320" s="836">
        <v>0.5</v>
      </c>
      <c r="U1320" s="838">
        <v>1</v>
      </c>
    </row>
    <row r="1321" spans="1:21" ht="14.4" customHeight="1" x14ac:dyDescent="0.3">
      <c r="A1321" s="831">
        <v>12</v>
      </c>
      <c r="B1321" s="832" t="s">
        <v>1204</v>
      </c>
      <c r="C1321" s="832" t="s">
        <v>1212</v>
      </c>
      <c r="D1321" s="833" t="s">
        <v>2734</v>
      </c>
      <c r="E1321" s="834" t="s">
        <v>1231</v>
      </c>
      <c r="F1321" s="832" t="s">
        <v>1205</v>
      </c>
      <c r="G1321" s="832" t="s">
        <v>1276</v>
      </c>
      <c r="H1321" s="832" t="s">
        <v>583</v>
      </c>
      <c r="I1321" s="832" t="s">
        <v>1328</v>
      </c>
      <c r="J1321" s="832" t="s">
        <v>617</v>
      </c>
      <c r="K1321" s="832" t="s">
        <v>1329</v>
      </c>
      <c r="L1321" s="835">
        <v>52.61</v>
      </c>
      <c r="M1321" s="835">
        <v>52.61</v>
      </c>
      <c r="N1321" s="832">
        <v>1</v>
      </c>
      <c r="O1321" s="836">
        <v>0.5</v>
      </c>
      <c r="P1321" s="835">
        <v>52.61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12</v>
      </c>
      <c r="B1322" s="832" t="s">
        <v>1204</v>
      </c>
      <c r="C1322" s="832" t="s">
        <v>1212</v>
      </c>
      <c r="D1322" s="833" t="s">
        <v>2734</v>
      </c>
      <c r="E1322" s="834" t="s">
        <v>1231</v>
      </c>
      <c r="F1322" s="832" t="s">
        <v>1205</v>
      </c>
      <c r="G1322" s="832" t="s">
        <v>1276</v>
      </c>
      <c r="H1322" s="832" t="s">
        <v>583</v>
      </c>
      <c r="I1322" s="832" t="s">
        <v>2305</v>
      </c>
      <c r="J1322" s="832" t="s">
        <v>2306</v>
      </c>
      <c r="K1322" s="832" t="s">
        <v>2307</v>
      </c>
      <c r="L1322" s="835">
        <v>42.09</v>
      </c>
      <c r="M1322" s="835">
        <v>42.09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12</v>
      </c>
      <c r="B1323" s="832" t="s">
        <v>1204</v>
      </c>
      <c r="C1323" s="832" t="s">
        <v>1212</v>
      </c>
      <c r="D1323" s="833" t="s">
        <v>2734</v>
      </c>
      <c r="E1323" s="834" t="s">
        <v>1231</v>
      </c>
      <c r="F1323" s="832" t="s">
        <v>1205</v>
      </c>
      <c r="G1323" s="832" t="s">
        <v>1255</v>
      </c>
      <c r="H1323" s="832" t="s">
        <v>583</v>
      </c>
      <c r="I1323" s="832" t="s">
        <v>1303</v>
      </c>
      <c r="J1323" s="832" t="s">
        <v>947</v>
      </c>
      <c r="K1323" s="832" t="s">
        <v>1258</v>
      </c>
      <c r="L1323" s="835">
        <v>42.54</v>
      </c>
      <c r="M1323" s="835">
        <v>255.23999999999998</v>
      </c>
      <c r="N1323" s="832">
        <v>6</v>
      </c>
      <c r="O1323" s="836">
        <v>5</v>
      </c>
      <c r="P1323" s="835">
        <v>255.23999999999998</v>
      </c>
      <c r="Q1323" s="837">
        <v>1</v>
      </c>
      <c r="R1323" s="832">
        <v>6</v>
      </c>
      <c r="S1323" s="837">
        <v>1</v>
      </c>
      <c r="T1323" s="836">
        <v>5</v>
      </c>
      <c r="U1323" s="838">
        <v>1</v>
      </c>
    </row>
    <row r="1324" spans="1:21" ht="14.4" customHeight="1" x14ac:dyDescent="0.3">
      <c r="A1324" s="831">
        <v>12</v>
      </c>
      <c r="B1324" s="832" t="s">
        <v>1204</v>
      </c>
      <c r="C1324" s="832" t="s">
        <v>1212</v>
      </c>
      <c r="D1324" s="833" t="s">
        <v>2734</v>
      </c>
      <c r="E1324" s="834" t="s">
        <v>1231</v>
      </c>
      <c r="F1324" s="832" t="s">
        <v>1205</v>
      </c>
      <c r="G1324" s="832" t="s">
        <v>1452</v>
      </c>
      <c r="H1324" s="832" t="s">
        <v>621</v>
      </c>
      <c r="I1324" s="832" t="s">
        <v>1756</v>
      </c>
      <c r="J1324" s="832" t="s">
        <v>707</v>
      </c>
      <c r="K1324" s="832" t="s">
        <v>1757</v>
      </c>
      <c r="L1324" s="835">
        <v>100.1</v>
      </c>
      <c r="M1324" s="835">
        <v>100.1</v>
      </c>
      <c r="N1324" s="832">
        <v>1</v>
      </c>
      <c r="O1324" s="836">
        <v>1</v>
      </c>
      <c r="P1324" s="835">
        <v>100.1</v>
      </c>
      <c r="Q1324" s="837">
        <v>1</v>
      </c>
      <c r="R1324" s="832">
        <v>1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12</v>
      </c>
      <c r="B1325" s="832" t="s">
        <v>1204</v>
      </c>
      <c r="C1325" s="832" t="s">
        <v>1212</v>
      </c>
      <c r="D1325" s="833" t="s">
        <v>2734</v>
      </c>
      <c r="E1325" s="834" t="s">
        <v>1231</v>
      </c>
      <c r="F1325" s="832" t="s">
        <v>1205</v>
      </c>
      <c r="G1325" s="832" t="s">
        <v>1254</v>
      </c>
      <c r="H1325" s="832" t="s">
        <v>621</v>
      </c>
      <c r="I1325" s="832" t="s">
        <v>1110</v>
      </c>
      <c r="J1325" s="832" t="s">
        <v>903</v>
      </c>
      <c r="K1325" s="832" t="s">
        <v>1111</v>
      </c>
      <c r="L1325" s="835">
        <v>154.36000000000001</v>
      </c>
      <c r="M1325" s="835">
        <v>154.36000000000001</v>
      </c>
      <c r="N1325" s="832">
        <v>1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12</v>
      </c>
      <c r="B1326" s="832" t="s">
        <v>1204</v>
      </c>
      <c r="C1326" s="832" t="s">
        <v>1212</v>
      </c>
      <c r="D1326" s="833" t="s">
        <v>2734</v>
      </c>
      <c r="E1326" s="834" t="s">
        <v>1229</v>
      </c>
      <c r="F1326" s="832" t="s">
        <v>1205</v>
      </c>
      <c r="G1326" s="832" t="s">
        <v>1374</v>
      </c>
      <c r="H1326" s="832" t="s">
        <v>583</v>
      </c>
      <c r="I1326" s="832" t="s">
        <v>2606</v>
      </c>
      <c r="J1326" s="832" t="s">
        <v>684</v>
      </c>
      <c r="K1326" s="832" t="s">
        <v>2607</v>
      </c>
      <c r="L1326" s="835">
        <v>35.25</v>
      </c>
      <c r="M1326" s="835">
        <v>35.25</v>
      </c>
      <c r="N1326" s="832">
        <v>1</v>
      </c>
      <c r="O1326" s="836">
        <v>1</v>
      </c>
      <c r="P1326" s="835">
        <v>35.25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" customHeight="1" x14ac:dyDescent="0.3">
      <c r="A1327" s="831">
        <v>12</v>
      </c>
      <c r="B1327" s="832" t="s">
        <v>1204</v>
      </c>
      <c r="C1327" s="832" t="s">
        <v>1214</v>
      </c>
      <c r="D1327" s="833" t="s">
        <v>2735</v>
      </c>
      <c r="E1327" s="834" t="s">
        <v>1222</v>
      </c>
      <c r="F1327" s="832" t="s">
        <v>1205</v>
      </c>
      <c r="G1327" s="832" t="s">
        <v>2296</v>
      </c>
      <c r="H1327" s="832" t="s">
        <v>583</v>
      </c>
      <c r="I1327" s="832" t="s">
        <v>2356</v>
      </c>
      <c r="J1327" s="832" t="s">
        <v>2357</v>
      </c>
      <c r="K1327" s="832" t="s">
        <v>2358</v>
      </c>
      <c r="L1327" s="835">
        <v>0</v>
      </c>
      <c r="M1327" s="835">
        <v>0</v>
      </c>
      <c r="N1327" s="832">
        <v>1</v>
      </c>
      <c r="O1327" s="836">
        <v>1</v>
      </c>
      <c r="P1327" s="835">
        <v>0</v>
      </c>
      <c r="Q1327" s="837"/>
      <c r="R1327" s="832">
        <v>1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12</v>
      </c>
      <c r="B1328" s="832" t="s">
        <v>1204</v>
      </c>
      <c r="C1328" s="832" t="s">
        <v>1214</v>
      </c>
      <c r="D1328" s="833" t="s">
        <v>2735</v>
      </c>
      <c r="E1328" s="834" t="s">
        <v>1227</v>
      </c>
      <c r="F1328" s="832" t="s">
        <v>1205</v>
      </c>
      <c r="G1328" s="832" t="s">
        <v>2296</v>
      </c>
      <c r="H1328" s="832" t="s">
        <v>583</v>
      </c>
      <c r="I1328" s="832" t="s">
        <v>2356</v>
      </c>
      <c r="J1328" s="832" t="s">
        <v>2357</v>
      </c>
      <c r="K1328" s="832" t="s">
        <v>2358</v>
      </c>
      <c r="L1328" s="835">
        <v>0</v>
      </c>
      <c r="M1328" s="835">
        <v>0</v>
      </c>
      <c r="N1328" s="832">
        <v>2</v>
      </c>
      <c r="O1328" s="836">
        <v>1</v>
      </c>
      <c r="P1328" s="835">
        <v>0</v>
      </c>
      <c r="Q1328" s="837"/>
      <c r="R1328" s="832">
        <v>2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12</v>
      </c>
      <c r="B1329" s="832" t="s">
        <v>1204</v>
      </c>
      <c r="C1329" s="832" t="s">
        <v>1214</v>
      </c>
      <c r="D1329" s="833" t="s">
        <v>2735</v>
      </c>
      <c r="E1329" s="834" t="s">
        <v>1235</v>
      </c>
      <c r="F1329" s="832" t="s">
        <v>1205</v>
      </c>
      <c r="G1329" s="832" t="s">
        <v>1584</v>
      </c>
      <c r="H1329" s="832" t="s">
        <v>583</v>
      </c>
      <c r="I1329" s="832" t="s">
        <v>1585</v>
      </c>
      <c r="J1329" s="832" t="s">
        <v>1586</v>
      </c>
      <c r="K1329" s="832" t="s">
        <v>1587</v>
      </c>
      <c r="L1329" s="835">
        <v>46.03</v>
      </c>
      <c r="M1329" s="835">
        <v>460.30000000000007</v>
      </c>
      <c r="N1329" s="832">
        <v>10</v>
      </c>
      <c r="O1329" s="836">
        <v>9.5</v>
      </c>
      <c r="P1329" s="835">
        <v>138.09</v>
      </c>
      <c r="Q1329" s="837">
        <v>0.3</v>
      </c>
      <c r="R1329" s="832">
        <v>3</v>
      </c>
      <c r="S1329" s="837">
        <v>0.3</v>
      </c>
      <c r="T1329" s="836">
        <v>3</v>
      </c>
      <c r="U1329" s="838">
        <v>0.31578947368421051</v>
      </c>
    </row>
    <row r="1330" spans="1:21" ht="14.4" customHeight="1" x14ac:dyDescent="0.3">
      <c r="A1330" s="831">
        <v>12</v>
      </c>
      <c r="B1330" s="832" t="s">
        <v>1204</v>
      </c>
      <c r="C1330" s="832" t="s">
        <v>1214</v>
      </c>
      <c r="D1330" s="833" t="s">
        <v>2735</v>
      </c>
      <c r="E1330" s="834" t="s">
        <v>1235</v>
      </c>
      <c r="F1330" s="832" t="s">
        <v>1205</v>
      </c>
      <c r="G1330" s="832" t="s">
        <v>1366</v>
      </c>
      <c r="H1330" s="832" t="s">
        <v>583</v>
      </c>
      <c r="I1330" s="832" t="s">
        <v>1367</v>
      </c>
      <c r="J1330" s="832" t="s">
        <v>1368</v>
      </c>
      <c r="K1330" s="832" t="s">
        <v>1369</v>
      </c>
      <c r="L1330" s="835">
        <v>741.88</v>
      </c>
      <c r="M1330" s="835">
        <v>2967.52</v>
      </c>
      <c r="N1330" s="832">
        <v>4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12</v>
      </c>
      <c r="B1331" s="832" t="s">
        <v>1204</v>
      </c>
      <c r="C1331" s="832" t="s">
        <v>1214</v>
      </c>
      <c r="D1331" s="833" t="s">
        <v>2735</v>
      </c>
      <c r="E1331" s="834" t="s">
        <v>1235</v>
      </c>
      <c r="F1331" s="832" t="s">
        <v>1205</v>
      </c>
      <c r="G1331" s="832" t="s">
        <v>1366</v>
      </c>
      <c r="H1331" s="832" t="s">
        <v>583</v>
      </c>
      <c r="I1331" s="832" t="s">
        <v>1370</v>
      </c>
      <c r="J1331" s="832" t="s">
        <v>1368</v>
      </c>
      <c r="K1331" s="832" t="s">
        <v>1371</v>
      </c>
      <c r="L1331" s="835">
        <v>1154.81</v>
      </c>
      <c r="M1331" s="835">
        <v>3464.43</v>
      </c>
      <c r="N1331" s="832">
        <v>3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12</v>
      </c>
      <c r="B1332" s="832" t="s">
        <v>1204</v>
      </c>
      <c r="C1332" s="832" t="s">
        <v>1214</v>
      </c>
      <c r="D1332" s="833" t="s">
        <v>2735</v>
      </c>
      <c r="E1332" s="834" t="s">
        <v>1235</v>
      </c>
      <c r="F1332" s="832" t="s">
        <v>1205</v>
      </c>
      <c r="G1332" s="832" t="s">
        <v>1366</v>
      </c>
      <c r="H1332" s="832" t="s">
        <v>583</v>
      </c>
      <c r="I1332" s="832" t="s">
        <v>1370</v>
      </c>
      <c r="J1332" s="832" t="s">
        <v>1368</v>
      </c>
      <c r="K1332" s="832" t="s">
        <v>1371</v>
      </c>
      <c r="L1332" s="835">
        <v>1047.94</v>
      </c>
      <c r="M1332" s="835">
        <v>3143.82</v>
      </c>
      <c r="N1332" s="832">
        <v>3</v>
      </c>
      <c r="O1332" s="836">
        <v>0.5</v>
      </c>
      <c r="P1332" s="835">
        <v>3143.82</v>
      </c>
      <c r="Q1332" s="837">
        <v>1</v>
      </c>
      <c r="R1332" s="832">
        <v>3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12</v>
      </c>
      <c r="B1333" s="832" t="s">
        <v>1204</v>
      </c>
      <c r="C1333" s="832" t="s">
        <v>1214</v>
      </c>
      <c r="D1333" s="833" t="s">
        <v>2735</v>
      </c>
      <c r="E1333" s="834" t="s">
        <v>1235</v>
      </c>
      <c r="F1333" s="832" t="s">
        <v>1205</v>
      </c>
      <c r="G1333" s="832" t="s">
        <v>1242</v>
      </c>
      <c r="H1333" s="832" t="s">
        <v>583</v>
      </c>
      <c r="I1333" s="832" t="s">
        <v>2656</v>
      </c>
      <c r="J1333" s="832" t="s">
        <v>2657</v>
      </c>
      <c r="K1333" s="832" t="s">
        <v>2658</v>
      </c>
      <c r="L1333" s="835">
        <v>89.91</v>
      </c>
      <c r="M1333" s="835">
        <v>89.91</v>
      </c>
      <c r="N1333" s="832">
        <v>1</v>
      </c>
      <c r="O1333" s="836">
        <v>0.5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" customHeight="1" x14ac:dyDescent="0.3">
      <c r="A1334" s="831">
        <v>12</v>
      </c>
      <c r="B1334" s="832" t="s">
        <v>1204</v>
      </c>
      <c r="C1334" s="832" t="s">
        <v>1214</v>
      </c>
      <c r="D1334" s="833" t="s">
        <v>2735</v>
      </c>
      <c r="E1334" s="834" t="s">
        <v>1235</v>
      </c>
      <c r="F1334" s="832" t="s">
        <v>1205</v>
      </c>
      <c r="G1334" s="832" t="s">
        <v>1883</v>
      </c>
      <c r="H1334" s="832" t="s">
        <v>583</v>
      </c>
      <c r="I1334" s="832" t="s">
        <v>2659</v>
      </c>
      <c r="J1334" s="832" t="s">
        <v>638</v>
      </c>
      <c r="K1334" s="832" t="s">
        <v>2660</v>
      </c>
      <c r="L1334" s="835">
        <v>132.19</v>
      </c>
      <c r="M1334" s="835">
        <v>132.19</v>
      </c>
      <c r="N1334" s="832">
        <v>1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12</v>
      </c>
      <c r="B1335" s="832" t="s">
        <v>1204</v>
      </c>
      <c r="C1335" s="832" t="s">
        <v>1214</v>
      </c>
      <c r="D1335" s="833" t="s">
        <v>2735</v>
      </c>
      <c r="E1335" s="834" t="s">
        <v>1235</v>
      </c>
      <c r="F1335" s="832" t="s">
        <v>1205</v>
      </c>
      <c r="G1335" s="832" t="s">
        <v>1717</v>
      </c>
      <c r="H1335" s="832" t="s">
        <v>583</v>
      </c>
      <c r="I1335" s="832" t="s">
        <v>1718</v>
      </c>
      <c r="J1335" s="832" t="s">
        <v>1719</v>
      </c>
      <c r="K1335" s="832" t="s">
        <v>1720</v>
      </c>
      <c r="L1335" s="835">
        <v>111.72</v>
      </c>
      <c r="M1335" s="835">
        <v>223.44</v>
      </c>
      <c r="N1335" s="832">
        <v>2</v>
      </c>
      <c r="O1335" s="836">
        <v>1.5</v>
      </c>
      <c r="P1335" s="835">
        <v>111.72</v>
      </c>
      <c r="Q1335" s="837">
        <v>0.5</v>
      </c>
      <c r="R1335" s="832">
        <v>1</v>
      </c>
      <c r="S1335" s="837">
        <v>0.5</v>
      </c>
      <c r="T1335" s="836">
        <v>1</v>
      </c>
      <c r="U1335" s="838">
        <v>0.66666666666666663</v>
      </c>
    </row>
    <row r="1336" spans="1:21" ht="14.4" customHeight="1" x14ac:dyDescent="0.3">
      <c r="A1336" s="831">
        <v>12</v>
      </c>
      <c r="B1336" s="832" t="s">
        <v>1204</v>
      </c>
      <c r="C1336" s="832" t="s">
        <v>1214</v>
      </c>
      <c r="D1336" s="833" t="s">
        <v>2735</v>
      </c>
      <c r="E1336" s="834" t="s">
        <v>1235</v>
      </c>
      <c r="F1336" s="832" t="s">
        <v>1205</v>
      </c>
      <c r="G1336" s="832" t="s">
        <v>2296</v>
      </c>
      <c r="H1336" s="832" t="s">
        <v>583</v>
      </c>
      <c r="I1336" s="832" t="s">
        <v>2356</v>
      </c>
      <c r="J1336" s="832" t="s">
        <v>2357</v>
      </c>
      <c r="K1336" s="832" t="s">
        <v>2358</v>
      </c>
      <c r="L1336" s="835">
        <v>0</v>
      </c>
      <c r="M1336" s="835">
        <v>0</v>
      </c>
      <c r="N1336" s="832">
        <v>3</v>
      </c>
      <c r="O1336" s="836">
        <v>2</v>
      </c>
      <c r="P1336" s="835"/>
      <c r="Q1336" s="837"/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12</v>
      </c>
      <c r="B1337" s="832" t="s">
        <v>1204</v>
      </c>
      <c r="C1337" s="832" t="s">
        <v>1214</v>
      </c>
      <c r="D1337" s="833" t="s">
        <v>2735</v>
      </c>
      <c r="E1337" s="834" t="s">
        <v>1235</v>
      </c>
      <c r="F1337" s="832" t="s">
        <v>1205</v>
      </c>
      <c r="G1337" s="832" t="s">
        <v>2661</v>
      </c>
      <c r="H1337" s="832" t="s">
        <v>583</v>
      </c>
      <c r="I1337" s="832" t="s">
        <v>2662</v>
      </c>
      <c r="J1337" s="832" t="s">
        <v>2663</v>
      </c>
      <c r="K1337" s="832" t="s">
        <v>2664</v>
      </c>
      <c r="L1337" s="835">
        <v>90.95</v>
      </c>
      <c r="M1337" s="835">
        <v>90.95</v>
      </c>
      <c r="N1337" s="832">
        <v>1</v>
      </c>
      <c r="O1337" s="836">
        <v>0.5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12</v>
      </c>
      <c r="B1338" s="832" t="s">
        <v>1204</v>
      </c>
      <c r="C1338" s="832" t="s">
        <v>1214</v>
      </c>
      <c r="D1338" s="833" t="s">
        <v>2735</v>
      </c>
      <c r="E1338" s="834" t="s">
        <v>1235</v>
      </c>
      <c r="F1338" s="832" t="s">
        <v>1205</v>
      </c>
      <c r="G1338" s="832" t="s">
        <v>1292</v>
      </c>
      <c r="H1338" s="832" t="s">
        <v>583</v>
      </c>
      <c r="I1338" s="832" t="s">
        <v>1293</v>
      </c>
      <c r="J1338" s="832" t="s">
        <v>1294</v>
      </c>
      <c r="K1338" s="832" t="s">
        <v>1295</v>
      </c>
      <c r="L1338" s="835">
        <v>174.59</v>
      </c>
      <c r="M1338" s="835">
        <v>174.59</v>
      </c>
      <c r="N1338" s="832">
        <v>1</v>
      </c>
      <c r="O1338" s="836">
        <v>0.5</v>
      </c>
      <c r="P1338" s="835">
        <v>174.59</v>
      </c>
      <c r="Q1338" s="837">
        <v>1</v>
      </c>
      <c r="R1338" s="832">
        <v>1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12</v>
      </c>
      <c r="B1339" s="832" t="s">
        <v>1204</v>
      </c>
      <c r="C1339" s="832" t="s">
        <v>1214</v>
      </c>
      <c r="D1339" s="833" t="s">
        <v>2735</v>
      </c>
      <c r="E1339" s="834" t="s">
        <v>1235</v>
      </c>
      <c r="F1339" s="832" t="s">
        <v>1205</v>
      </c>
      <c r="G1339" s="832" t="s">
        <v>1744</v>
      </c>
      <c r="H1339" s="832" t="s">
        <v>583</v>
      </c>
      <c r="I1339" s="832" t="s">
        <v>1745</v>
      </c>
      <c r="J1339" s="832" t="s">
        <v>1746</v>
      </c>
      <c r="K1339" s="832" t="s">
        <v>1747</v>
      </c>
      <c r="L1339" s="835">
        <v>59.92</v>
      </c>
      <c r="M1339" s="835">
        <v>838.88</v>
      </c>
      <c r="N1339" s="832">
        <v>14</v>
      </c>
      <c r="O1339" s="836">
        <v>3</v>
      </c>
      <c r="P1339" s="835">
        <v>359.52</v>
      </c>
      <c r="Q1339" s="837">
        <v>0.42857142857142855</v>
      </c>
      <c r="R1339" s="832">
        <v>6</v>
      </c>
      <c r="S1339" s="837">
        <v>0.42857142857142855</v>
      </c>
      <c r="T1339" s="836">
        <v>1</v>
      </c>
      <c r="U1339" s="838">
        <v>0.33333333333333331</v>
      </c>
    </row>
    <row r="1340" spans="1:21" ht="14.4" customHeight="1" x14ac:dyDescent="0.3">
      <c r="A1340" s="831">
        <v>12</v>
      </c>
      <c r="B1340" s="832" t="s">
        <v>1204</v>
      </c>
      <c r="C1340" s="832" t="s">
        <v>1214</v>
      </c>
      <c r="D1340" s="833" t="s">
        <v>2735</v>
      </c>
      <c r="E1340" s="834" t="s">
        <v>1235</v>
      </c>
      <c r="F1340" s="832" t="s">
        <v>1205</v>
      </c>
      <c r="G1340" s="832" t="s">
        <v>1744</v>
      </c>
      <c r="H1340" s="832" t="s">
        <v>583</v>
      </c>
      <c r="I1340" s="832" t="s">
        <v>2205</v>
      </c>
      <c r="J1340" s="832" t="s">
        <v>2206</v>
      </c>
      <c r="K1340" s="832" t="s">
        <v>2207</v>
      </c>
      <c r="L1340" s="835">
        <v>119.84</v>
      </c>
      <c r="M1340" s="835">
        <v>958.72</v>
      </c>
      <c r="N1340" s="832">
        <v>8</v>
      </c>
      <c r="O1340" s="836">
        <v>3</v>
      </c>
      <c r="P1340" s="835">
        <v>359.52</v>
      </c>
      <c r="Q1340" s="837">
        <v>0.37499999999999994</v>
      </c>
      <c r="R1340" s="832">
        <v>3</v>
      </c>
      <c r="S1340" s="837">
        <v>0.375</v>
      </c>
      <c r="T1340" s="836">
        <v>1</v>
      </c>
      <c r="U1340" s="838">
        <v>0.33333333333333331</v>
      </c>
    </row>
    <row r="1341" spans="1:21" ht="14.4" customHeight="1" x14ac:dyDescent="0.3">
      <c r="A1341" s="831">
        <v>12</v>
      </c>
      <c r="B1341" s="832" t="s">
        <v>1204</v>
      </c>
      <c r="C1341" s="832" t="s">
        <v>1214</v>
      </c>
      <c r="D1341" s="833" t="s">
        <v>2735</v>
      </c>
      <c r="E1341" s="834" t="s">
        <v>1235</v>
      </c>
      <c r="F1341" s="832" t="s">
        <v>1205</v>
      </c>
      <c r="G1341" s="832" t="s">
        <v>2665</v>
      </c>
      <c r="H1341" s="832" t="s">
        <v>583</v>
      </c>
      <c r="I1341" s="832" t="s">
        <v>2666</v>
      </c>
      <c r="J1341" s="832" t="s">
        <v>2667</v>
      </c>
      <c r="K1341" s="832" t="s">
        <v>2668</v>
      </c>
      <c r="L1341" s="835">
        <v>0</v>
      </c>
      <c r="M1341" s="835">
        <v>0</v>
      </c>
      <c r="N1341" s="832">
        <v>2</v>
      </c>
      <c r="O1341" s="836">
        <v>0.5</v>
      </c>
      <c r="P1341" s="835">
        <v>0</v>
      </c>
      <c r="Q1341" s="837"/>
      <c r="R1341" s="832">
        <v>2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12</v>
      </c>
      <c r="B1342" s="832" t="s">
        <v>1204</v>
      </c>
      <c r="C1342" s="832" t="s">
        <v>1214</v>
      </c>
      <c r="D1342" s="833" t="s">
        <v>2735</v>
      </c>
      <c r="E1342" s="834" t="s">
        <v>1235</v>
      </c>
      <c r="F1342" s="832" t="s">
        <v>1205</v>
      </c>
      <c r="G1342" s="832" t="s">
        <v>1330</v>
      </c>
      <c r="H1342" s="832" t="s">
        <v>583</v>
      </c>
      <c r="I1342" s="832" t="s">
        <v>1331</v>
      </c>
      <c r="J1342" s="832" t="s">
        <v>1332</v>
      </c>
      <c r="K1342" s="832" t="s">
        <v>1333</v>
      </c>
      <c r="L1342" s="835">
        <v>432.12</v>
      </c>
      <c r="M1342" s="835">
        <v>1296.3600000000001</v>
      </c>
      <c r="N1342" s="832">
        <v>3</v>
      </c>
      <c r="O1342" s="836">
        <v>1</v>
      </c>
      <c r="P1342" s="835">
        <v>1296.3600000000001</v>
      </c>
      <c r="Q1342" s="837">
        <v>1</v>
      </c>
      <c r="R1342" s="832">
        <v>3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12</v>
      </c>
      <c r="B1343" s="832" t="s">
        <v>1204</v>
      </c>
      <c r="C1343" s="832" t="s">
        <v>1214</v>
      </c>
      <c r="D1343" s="833" t="s">
        <v>2735</v>
      </c>
      <c r="E1343" s="834" t="s">
        <v>1235</v>
      </c>
      <c r="F1343" s="832" t="s">
        <v>1205</v>
      </c>
      <c r="G1343" s="832" t="s">
        <v>1330</v>
      </c>
      <c r="H1343" s="832" t="s">
        <v>583</v>
      </c>
      <c r="I1343" s="832" t="s">
        <v>2503</v>
      </c>
      <c r="J1343" s="832" t="s">
        <v>1423</v>
      </c>
      <c r="K1343" s="832" t="s">
        <v>2504</v>
      </c>
      <c r="L1343" s="835">
        <v>116.43</v>
      </c>
      <c r="M1343" s="835">
        <v>1047.8700000000001</v>
      </c>
      <c r="N1343" s="832">
        <v>9</v>
      </c>
      <c r="O1343" s="836">
        <v>2.5</v>
      </c>
      <c r="P1343" s="835">
        <v>582.15000000000009</v>
      </c>
      <c r="Q1343" s="837">
        <v>0.55555555555555558</v>
      </c>
      <c r="R1343" s="832">
        <v>5</v>
      </c>
      <c r="S1343" s="837">
        <v>0.55555555555555558</v>
      </c>
      <c r="T1343" s="836">
        <v>2</v>
      </c>
      <c r="U1343" s="838">
        <v>0.8</v>
      </c>
    </row>
    <row r="1344" spans="1:21" ht="14.4" customHeight="1" x14ac:dyDescent="0.3">
      <c r="A1344" s="831">
        <v>12</v>
      </c>
      <c r="B1344" s="832" t="s">
        <v>1204</v>
      </c>
      <c r="C1344" s="832" t="s">
        <v>1214</v>
      </c>
      <c r="D1344" s="833" t="s">
        <v>2735</v>
      </c>
      <c r="E1344" s="834" t="s">
        <v>1235</v>
      </c>
      <c r="F1344" s="832" t="s">
        <v>1205</v>
      </c>
      <c r="G1344" s="832" t="s">
        <v>1330</v>
      </c>
      <c r="H1344" s="832" t="s">
        <v>583</v>
      </c>
      <c r="I1344" s="832" t="s">
        <v>1886</v>
      </c>
      <c r="J1344" s="832" t="s">
        <v>1429</v>
      </c>
      <c r="K1344" s="832" t="s">
        <v>1618</v>
      </c>
      <c r="L1344" s="835">
        <v>89.88</v>
      </c>
      <c r="M1344" s="835">
        <v>539.28</v>
      </c>
      <c r="N1344" s="832">
        <v>6</v>
      </c>
      <c r="O1344" s="836">
        <v>1</v>
      </c>
      <c r="P1344" s="835">
        <v>269.64</v>
      </c>
      <c r="Q1344" s="837">
        <v>0.5</v>
      </c>
      <c r="R1344" s="832">
        <v>3</v>
      </c>
      <c r="S1344" s="837">
        <v>0.5</v>
      </c>
      <c r="T1344" s="836">
        <v>0.5</v>
      </c>
      <c r="U1344" s="838">
        <v>0.5</v>
      </c>
    </row>
    <row r="1345" spans="1:21" ht="14.4" customHeight="1" x14ac:dyDescent="0.3">
      <c r="A1345" s="831">
        <v>12</v>
      </c>
      <c r="B1345" s="832" t="s">
        <v>1204</v>
      </c>
      <c r="C1345" s="832" t="s">
        <v>1214</v>
      </c>
      <c r="D1345" s="833" t="s">
        <v>2735</v>
      </c>
      <c r="E1345" s="834" t="s">
        <v>1235</v>
      </c>
      <c r="F1345" s="832" t="s">
        <v>1205</v>
      </c>
      <c r="G1345" s="832" t="s">
        <v>1446</v>
      </c>
      <c r="H1345" s="832" t="s">
        <v>583</v>
      </c>
      <c r="I1345" s="832" t="s">
        <v>1447</v>
      </c>
      <c r="J1345" s="832" t="s">
        <v>1448</v>
      </c>
      <c r="K1345" s="832" t="s">
        <v>1449</v>
      </c>
      <c r="L1345" s="835">
        <v>1543.27</v>
      </c>
      <c r="M1345" s="835">
        <v>12346.16</v>
      </c>
      <c r="N1345" s="832">
        <v>8</v>
      </c>
      <c r="O1345" s="836">
        <v>5.5</v>
      </c>
      <c r="P1345" s="835">
        <v>7716.35</v>
      </c>
      <c r="Q1345" s="837">
        <v>0.625</v>
      </c>
      <c r="R1345" s="832">
        <v>5</v>
      </c>
      <c r="S1345" s="837">
        <v>0.625</v>
      </c>
      <c r="T1345" s="836">
        <v>3</v>
      </c>
      <c r="U1345" s="838">
        <v>0.54545454545454541</v>
      </c>
    </row>
    <row r="1346" spans="1:21" ht="14.4" customHeight="1" x14ac:dyDescent="0.3">
      <c r="A1346" s="831">
        <v>12</v>
      </c>
      <c r="B1346" s="832" t="s">
        <v>1204</v>
      </c>
      <c r="C1346" s="832" t="s">
        <v>1214</v>
      </c>
      <c r="D1346" s="833" t="s">
        <v>2735</v>
      </c>
      <c r="E1346" s="834" t="s">
        <v>1235</v>
      </c>
      <c r="F1346" s="832" t="s">
        <v>1205</v>
      </c>
      <c r="G1346" s="832" t="s">
        <v>1446</v>
      </c>
      <c r="H1346" s="832" t="s">
        <v>621</v>
      </c>
      <c r="I1346" s="832" t="s">
        <v>1622</v>
      </c>
      <c r="J1346" s="832" t="s">
        <v>1623</v>
      </c>
      <c r="K1346" s="832" t="s">
        <v>1449</v>
      </c>
      <c r="L1346" s="835">
        <v>1543.26</v>
      </c>
      <c r="M1346" s="835">
        <v>3086.52</v>
      </c>
      <c r="N1346" s="832">
        <v>2</v>
      </c>
      <c r="O1346" s="836">
        <v>2</v>
      </c>
      <c r="P1346" s="835">
        <v>1543.26</v>
      </c>
      <c r="Q1346" s="837">
        <v>0.5</v>
      </c>
      <c r="R1346" s="832">
        <v>1</v>
      </c>
      <c r="S1346" s="837">
        <v>0.5</v>
      </c>
      <c r="T1346" s="836">
        <v>1</v>
      </c>
      <c r="U1346" s="838">
        <v>0.5</v>
      </c>
    </row>
    <row r="1347" spans="1:21" ht="14.4" customHeight="1" x14ac:dyDescent="0.3">
      <c r="A1347" s="831">
        <v>12</v>
      </c>
      <c r="B1347" s="832" t="s">
        <v>1204</v>
      </c>
      <c r="C1347" s="832" t="s">
        <v>1214</v>
      </c>
      <c r="D1347" s="833" t="s">
        <v>2735</v>
      </c>
      <c r="E1347" s="834" t="s">
        <v>1235</v>
      </c>
      <c r="F1347" s="832" t="s">
        <v>1205</v>
      </c>
      <c r="G1347" s="832" t="s">
        <v>1255</v>
      </c>
      <c r="H1347" s="832" t="s">
        <v>583</v>
      </c>
      <c r="I1347" s="832" t="s">
        <v>1303</v>
      </c>
      <c r="J1347" s="832" t="s">
        <v>947</v>
      </c>
      <c r="K1347" s="832" t="s">
        <v>1258</v>
      </c>
      <c r="L1347" s="835">
        <v>42.54</v>
      </c>
      <c r="M1347" s="835">
        <v>127.62</v>
      </c>
      <c r="N1347" s="832">
        <v>3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12</v>
      </c>
      <c r="B1348" s="832" t="s">
        <v>1204</v>
      </c>
      <c r="C1348" s="832" t="s">
        <v>1214</v>
      </c>
      <c r="D1348" s="833" t="s">
        <v>2735</v>
      </c>
      <c r="E1348" s="834" t="s">
        <v>1235</v>
      </c>
      <c r="F1348" s="832" t="s">
        <v>1205</v>
      </c>
      <c r="G1348" s="832" t="s">
        <v>1255</v>
      </c>
      <c r="H1348" s="832" t="s">
        <v>583</v>
      </c>
      <c r="I1348" s="832" t="s">
        <v>2669</v>
      </c>
      <c r="J1348" s="832" t="s">
        <v>947</v>
      </c>
      <c r="K1348" s="832" t="s">
        <v>2670</v>
      </c>
      <c r="L1348" s="835">
        <v>60.28</v>
      </c>
      <c r="M1348" s="835">
        <v>60.28</v>
      </c>
      <c r="N1348" s="832">
        <v>1</v>
      </c>
      <c r="O1348" s="836">
        <v>1</v>
      </c>
      <c r="P1348" s="835">
        <v>60.28</v>
      </c>
      <c r="Q1348" s="837">
        <v>1</v>
      </c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12</v>
      </c>
      <c r="B1349" s="832" t="s">
        <v>1204</v>
      </c>
      <c r="C1349" s="832" t="s">
        <v>1214</v>
      </c>
      <c r="D1349" s="833" t="s">
        <v>2735</v>
      </c>
      <c r="E1349" s="834" t="s">
        <v>1235</v>
      </c>
      <c r="F1349" s="832" t="s">
        <v>1205</v>
      </c>
      <c r="G1349" s="832" t="s">
        <v>1255</v>
      </c>
      <c r="H1349" s="832" t="s">
        <v>583</v>
      </c>
      <c r="I1349" s="832" t="s">
        <v>1296</v>
      </c>
      <c r="J1349" s="832" t="s">
        <v>1257</v>
      </c>
      <c r="K1349" s="832" t="s">
        <v>1297</v>
      </c>
      <c r="L1349" s="835">
        <v>59.56</v>
      </c>
      <c r="M1349" s="835">
        <v>119.12</v>
      </c>
      <c r="N1349" s="832">
        <v>2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12</v>
      </c>
      <c r="B1350" s="832" t="s">
        <v>1204</v>
      </c>
      <c r="C1350" s="832" t="s">
        <v>1214</v>
      </c>
      <c r="D1350" s="833" t="s">
        <v>2735</v>
      </c>
      <c r="E1350" s="834" t="s">
        <v>1235</v>
      </c>
      <c r="F1350" s="832" t="s">
        <v>1205</v>
      </c>
      <c r="G1350" s="832" t="s">
        <v>1452</v>
      </c>
      <c r="H1350" s="832" t="s">
        <v>583</v>
      </c>
      <c r="I1350" s="832" t="s">
        <v>1453</v>
      </c>
      <c r="J1350" s="832" t="s">
        <v>1454</v>
      </c>
      <c r="K1350" s="832" t="s">
        <v>1455</v>
      </c>
      <c r="L1350" s="835">
        <v>333.68</v>
      </c>
      <c r="M1350" s="835">
        <v>667.36</v>
      </c>
      <c r="N1350" s="832">
        <v>2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12</v>
      </c>
      <c r="B1351" s="832" t="s">
        <v>1204</v>
      </c>
      <c r="C1351" s="832" t="s">
        <v>1214</v>
      </c>
      <c r="D1351" s="833" t="s">
        <v>2735</v>
      </c>
      <c r="E1351" s="834" t="s">
        <v>1235</v>
      </c>
      <c r="F1351" s="832" t="s">
        <v>1205</v>
      </c>
      <c r="G1351" s="832" t="s">
        <v>1452</v>
      </c>
      <c r="H1351" s="832" t="s">
        <v>621</v>
      </c>
      <c r="I1351" s="832" t="s">
        <v>1093</v>
      </c>
      <c r="J1351" s="832" t="s">
        <v>707</v>
      </c>
      <c r="K1351" s="832" t="s">
        <v>1094</v>
      </c>
      <c r="L1351" s="835">
        <v>300.31</v>
      </c>
      <c r="M1351" s="835">
        <v>1201.24</v>
      </c>
      <c r="N1351" s="832">
        <v>4</v>
      </c>
      <c r="O1351" s="836">
        <v>2</v>
      </c>
      <c r="P1351" s="835">
        <v>900.93000000000006</v>
      </c>
      <c r="Q1351" s="837">
        <v>0.75</v>
      </c>
      <c r="R1351" s="832">
        <v>3</v>
      </c>
      <c r="S1351" s="837">
        <v>0.75</v>
      </c>
      <c r="T1351" s="836">
        <v>1</v>
      </c>
      <c r="U1351" s="838">
        <v>0.5</v>
      </c>
    </row>
    <row r="1352" spans="1:21" ht="14.4" customHeight="1" x14ac:dyDescent="0.3">
      <c r="A1352" s="831">
        <v>12</v>
      </c>
      <c r="B1352" s="832" t="s">
        <v>1204</v>
      </c>
      <c r="C1352" s="832" t="s">
        <v>1214</v>
      </c>
      <c r="D1352" s="833" t="s">
        <v>2735</v>
      </c>
      <c r="E1352" s="834" t="s">
        <v>1235</v>
      </c>
      <c r="F1352" s="832" t="s">
        <v>1205</v>
      </c>
      <c r="G1352" s="832" t="s">
        <v>2329</v>
      </c>
      <c r="H1352" s="832" t="s">
        <v>583</v>
      </c>
      <c r="I1352" s="832" t="s">
        <v>2330</v>
      </c>
      <c r="J1352" s="832" t="s">
        <v>2331</v>
      </c>
      <c r="K1352" s="832" t="s">
        <v>1747</v>
      </c>
      <c r="L1352" s="835">
        <v>100.1</v>
      </c>
      <c r="M1352" s="835">
        <v>100.1</v>
      </c>
      <c r="N1352" s="832">
        <v>1</v>
      </c>
      <c r="O1352" s="836">
        <v>1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12</v>
      </c>
      <c r="B1353" s="832" t="s">
        <v>1204</v>
      </c>
      <c r="C1353" s="832" t="s">
        <v>1214</v>
      </c>
      <c r="D1353" s="833" t="s">
        <v>2735</v>
      </c>
      <c r="E1353" s="834" t="s">
        <v>1235</v>
      </c>
      <c r="F1353" s="832" t="s">
        <v>1205</v>
      </c>
      <c r="G1353" s="832" t="s">
        <v>1762</v>
      </c>
      <c r="H1353" s="832" t="s">
        <v>583</v>
      </c>
      <c r="I1353" s="832" t="s">
        <v>1763</v>
      </c>
      <c r="J1353" s="832" t="s">
        <v>1764</v>
      </c>
      <c r="K1353" s="832" t="s">
        <v>1765</v>
      </c>
      <c r="L1353" s="835">
        <v>25.12</v>
      </c>
      <c r="M1353" s="835">
        <v>25.12</v>
      </c>
      <c r="N1353" s="832">
        <v>1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12</v>
      </c>
      <c r="B1354" s="832" t="s">
        <v>1204</v>
      </c>
      <c r="C1354" s="832" t="s">
        <v>1214</v>
      </c>
      <c r="D1354" s="833" t="s">
        <v>2735</v>
      </c>
      <c r="E1354" s="834" t="s">
        <v>1235</v>
      </c>
      <c r="F1354" s="832" t="s">
        <v>1205</v>
      </c>
      <c r="G1354" s="832" t="s">
        <v>1459</v>
      </c>
      <c r="H1354" s="832" t="s">
        <v>583</v>
      </c>
      <c r="I1354" s="832" t="s">
        <v>1460</v>
      </c>
      <c r="J1354" s="832" t="s">
        <v>1461</v>
      </c>
      <c r="K1354" s="832" t="s">
        <v>1462</v>
      </c>
      <c r="L1354" s="835">
        <v>224.69</v>
      </c>
      <c r="M1354" s="835">
        <v>449.38</v>
      </c>
      <c r="N1354" s="832">
        <v>2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12</v>
      </c>
      <c r="B1355" s="832" t="s">
        <v>1204</v>
      </c>
      <c r="C1355" s="832" t="s">
        <v>1214</v>
      </c>
      <c r="D1355" s="833" t="s">
        <v>2735</v>
      </c>
      <c r="E1355" s="834" t="s">
        <v>1235</v>
      </c>
      <c r="F1355" s="832" t="s">
        <v>1205</v>
      </c>
      <c r="G1355" s="832" t="s">
        <v>1254</v>
      </c>
      <c r="H1355" s="832" t="s">
        <v>621</v>
      </c>
      <c r="I1355" s="832" t="s">
        <v>1110</v>
      </c>
      <c r="J1355" s="832" t="s">
        <v>903</v>
      </c>
      <c r="K1355" s="832" t="s">
        <v>1111</v>
      </c>
      <c r="L1355" s="835">
        <v>154.36000000000001</v>
      </c>
      <c r="M1355" s="835">
        <v>154.36000000000001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12</v>
      </c>
      <c r="B1356" s="832" t="s">
        <v>1204</v>
      </c>
      <c r="C1356" s="832" t="s">
        <v>1214</v>
      </c>
      <c r="D1356" s="833" t="s">
        <v>2735</v>
      </c>
      <c r="E1356" s="834" t="s">
        <v>1235</v>
      </c>
      <c r="F1356" s="832" t="s">
        <v>1206</v>
      </c>
      <c r="G1356" s="832" t="s">
        <v>1661</v>
      </c>
      <c r="H1356" s="832" t="s">
        <v>583</v>
      </c>
      <c r="I1356" s="832" t="s">
        <v>2649</v>
      </c>
      <c r="J1356" s="832" t="s">
        <v>1663</v>
      </c>
      <c r="K1356" s="832"/>
      <c r="L1356" s="835">
        <v>0</v>
      </c>
      <c r="M1356" s="835">
        <v>0</v>
      </c>
      <c r="N1356" s="832">
        <v>2</v>
      </c>
      <c r="O1356" s="836">
        <v>2</v>
      </c>
      <c r="P1356" s="835">
        <v>0</v>
      </c>
      <c r="Q1356" s="837"/>
      <c r="R1356" s="832">
        <v>1</v>
      </c>
      <c r="S1356" s="837">
        <v>0.5</v>
      </c>
      <c r="T1356" s="836">
        <v>1</v>
      </c>
      <c r="U1356" s="838">
        <v>0.5</v>
      </c>
    </row>
    <row r="1357" spans="1:21" ht="14.4" customHeight="1" x14ac:dyDescent="0.3">
      <c r="A1357" s="831">
        <v>12</v>
      </c>
      <c r="B1357" s="832" t="s">
        <v>1204</v>
      </c>
      <c r="C1357" s="832" t="s">
        <v>1214</v>
      </c>
      <c r="D1357" s="833" t="s">
        <v>2735</v>
      </c>
      <c r="E1357" s="834" t="s">
        <v>1235</v>
      </c>
      <c r="F1357" s="832" t="s">
        <v>1207</v>
      </c>
      <c r="G1357" s="832" t="s">
        <v>1250</v>
      </c>
      <c r="H1357" s="832" t="s">
        <v>583</v>
      </c>
      <c r="I1357" s="832" t="s">
        <v>2671</v>
      </c>
      <c r="J1357" s="832" t="s">
        <v>2672</v>
      </c>
      <c r="K1357" s="832" t="s">
        <v>2673</v>
      </c>
      <c r="L1357" s="835">
        <v>342.72</v>
      </c>
      <c r="M1357" s="835">
        <v>3427.2000000000003</v>
      </c>
      <c r="N1357" s="832">
        <v>10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12</v>
      </c>
      <c r="B1358" s="832" t="s">
        <v>1204</v>
      </c>
      <c r="C1358" s="832" t="s">
        <v>1214</v>
      </c>
      <c r="D1358" s="833" t="s">
        <v>2735</v>
      </c>
      <c r="E1358" s="834" t="s">
        <v>1235</v>
      </c>
      <c r="F1358" s="832" t="s">
        <v>1207</v>
      </c>
      <c r="G1358" s="832" t="s">
        <v>1547</v>
      </c>
      <c r="H1358" s="832" t="s">
        <v>583</v>
      </c>
      <c r="I1358" s="832" t="s">
        <v>2674</v>
      </c>
      <c r="J1358" s="832" t="s">
        <v>2675</v>
      </c>
      <c r="K1358" s="832" t="s">
        <v>2676</v>
      </c>
      <c r="L1358" s="835">
        <v>1500</v>
      </c>
      <c r="M1358" s="835">
        <v>22500</v>
      </c>
      <c r="N1358" s="832">
        <v>15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12</v>
      </c>
      <c r="B1359" s="832" t="s">
        <v>1204</v>
      </c>
      <c r="C1359" s="832" t="s">
        <v>1214</v>
      </c>
      <c r="D1359" s="833" t="s">
        <v>2735</v>
      </c>
      <c r="E1359" s="834" t="s">
        <v>1236</v>
      </c>
      <c r="F1359" s="832" t="s">
        <v>1205</v>
      </c>
      <c r="G1359" s="832" t="s">
        <v>2677</v>
      </c>
      <c r="H1359" s="832" t="s">
        <v>583</v>
      </c>
      <c r="I1359" s="832" t="s">
        <v>2678</v>
      </c>
      <c r="J1359" s="832" t="s">
        <v>2679</v>
      </c>
      <c r="K1359" s="832" t="s">
        <v>2355</v>
      </c>
      <c r="L1359" s="835">
        <v>80.23</v>
      </c>
      <c r="M1359" s="835">
        <v>80.23</v>
      </c>
      <c r="N1359" s="832">
        <v>1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12</v>
      </c>
      <c r="B1360" s="832" t="s">
        <v>1204</v>
      </c>
      <c r="C1360" s="832" t="s">
        <v>1214</v>
      </c>
      <c r="D1360" s="833" t="s">
        <v>2735</v>
      </c>
      <c r="E1360" s="834" t="s">
        <v>1236</v>
      </c>
      <c r="F1360" s="832" t="s">
        <v>1205</v>
      </c>
      <c r="G1360" s="832" t="s">
        <v>1263</v>
      </c>
      <c r="H1360" s="832" t="s">
        <v>583</v>
      </c>
      <c r="I1360" s="832" t="s">
        <v>2680</v>
      </c>
      <c r="J1360" s="832" t="s">
        <v>1687</v>
      </c>
      <c r="K1360" s="832" t="s">
        <v>2681</v>
      </c>
      <c r="L1360" s="835">
        <v>42.63</v>
      </c>
      <c r="M1360" s="835">
        <v>42.63</v>
      </c>
      <c r="N1360" s="832">
        <v>1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12</v>
      </c>
      <c r="B1361" s="832" t="s">
        <v>1204</v>
      </c>
      <c r="C1361" s="832" t="s">
        <v>1214</v>
      </c>
      <c r="D1361" s="833" t="s">
        <v>2735</v>
      </c>
      <c r="E1361" s="834" t="s">
        <v>1236</v>
      </c>
      <c r="F1361" s="832" t="s">
        <v>1205</v>
      </c>
      <c r="G1361" s="832" t="s">
        <v>2371</v>
      </c>
      <c r="H1361" s="832" t="s">
        <v>583</v>
      </c>
      <c r="I1361" s="832" t="s">
        <v>2372</v>
      </c>
      <c r="J1361" s="832" t="s">
        <v>2373</v>
      </c>
      <c r="K1361" s="832" t="s">
        <v>2374</v>
      </c>
      <c r="L1361" s="835">
        <v>0</v>
      </c>
      <c r="M1361" s="835">
        <v>0</v>
      </c>
      <c r="N1361" s="832">
        <v>1</v>
      </c>
      <c r="O1361" s="836">
        <v>1</v>
      </c>
      <c r="P1361" s="835">
        <v>0</v>
      </c>
      <c r="Q1361" s="837"/>
      <c r="R1361" s="832">
        <v>1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12</v>
      </c>
      <c r="B1362" s="832" t="s">
        <v>1204</v>
      </c>
      <c r="C1362" s="832" t="s">
        <v>1214</v>
      </c>
      <c r="D1362" s="833" t="s">
        <v>2735</v>
      </c>
      <c r="E1362" s="834" t="s">
        <v>1236</v>
      </c>
      <c r="F1362" s="832" t="s">
        <v>1205</v>
      </c>
      <c r="G1362" s="832" t="s">
        <v>2352</v>
      </c>
      <c r="H1362" s="832" t="s">
        <v>583</v>
      </c>
      <c r="I1362" s="832" t="s">
        <v>2353</v>
      </c>
      <c r="J1362" s="832" t="s">
        <v>2354</v>
      </c>
      <c r="K1362" s="832" t="s">
        <v>2355</v>
      </c>
      <c r="L1362" s="835">
        <v>61.97</v>
      </c>
      <c r="M1362" s="835">
        <v>61.97</v>
      </c>
      <c r="N1362" s="832">
        <v>1</v>
      </c>
      <c r="O1362" s="836">
        <v>0.5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12</v>
      </c>
      <c r="B1363" s="832" t="s">
        <v>1204</v>
      </c>
      <c r="C1363" s="832" t="s">
        <v>1214</v>
      </c>
      <c r="D1363" s="833" t="s">
        <v>2735</v>
      </c>
      <c r="E1363" s="834" t="s">
        <v>1236</v>
      </c>
      <c r="F1363" s="832" t="s">
        <v>1205</v>
      </c>
      <c r="G1363" s="832" t="s">
        <v>2296</v>
      </c>
      <c r="H1363" s="832" t="s">
        <v>583</v>
      </c>
      <c r="I1363" s="832" t="s">
        <v>2356</v>
      </c>
      <c r="J1363" s="832" t="s">
        <v>2357</v>
      </c>
      <c r="K1363" s="832" t="s">
        <v>2358</v>
      </c>
      <c r="L1363" s="835">
        <v>0</v>
      </c>
      <c r="M1363" s="835">
        <v>0</v>
      </c>
      <c r="N1363" s="832">
        <v>1</v>
      </c>
      <c r="O1363" s="836">
        <v>0.5</v>
      </c>
      <c r="P1363" s="835"/>
      <c r="Q1363" s="837"/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12</v>
      </c>
      <c r="B1364" s="832" t="s">
        <v>1204</v>
      </c>
      <c r="C1364" s="832" t="s">
        <v>1214</v>
      </c>
      <c r="D1364" s="833" t="s">
        <v>2735</v>
      </c>
      <c r="E1364" s="834" t="s">
        <v>1236</v>
      </c>
      <c r="F1364" s="832" t="s">
        <v>1205</v>
      </c>
      <c r="G1364" s="832" t="s">
        <v>2296</v>
      </c>
      <c r="H1364" s="832" t="s">
        <v>583</v>
      </c>
      <c r="I1364" s="832" t="s">
        <v>2682</v>
      </c>
      <c r="J1364" s="832" t="s">
        <v>2357</v>
      </c>
      <c r="K1364" s="832" t="s">
        <v>2683</v>
      </c>
      <c r="L1364" s="835">
        <v>0</v>
      </c>
      <c r="M1364" s="835">
        <v>0</v>
      </c>
      <c r="N1364" s="832">
        <v>1</v>
      </c>
      <c r="O1364" s="836">
        <v>0.5</v>
      </c>
      <c r="P1364" s="835"/>
      <c r="Q1364" s="837"/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12</v>
      </c>
      <c r="B1365" s="832" t="s">
        <v>1204</v>
      </c>
      <c r="C1365" s="832" t="s">
        <v>1214</v>
      </c>
      <c r="D1365" s="833" t="s">
        <v>2735</v>
      </c>
      <c r="E1365" s="834" t="s">
        <v>1236</v>
      </c>
      <c r="F1365" s="832" t="s">
        <v>1205</v>
      </c>
      <c r="G1365" s="832" t="s">
        <v>1744</v>
      </c>
      <c r="H1365" s="832" t="s">
        <v>583</v>
      </c>
      <c r="I1365" s="832" t="s">
        <v>2684</v>
      </c>
      <c r="J1365" s="832" t="s">
        <v>2206</v>
      </c>
      <c r="K1365" s="832" t="s">
        <v>2207</v>
      </c>
      <c r="L1365" s="835">
        <v>119.84</v>
      </c>
      <c r="M1365" s="835">
        <v>359.52</v>
      </c>
      <c r="N1365" s="832">
        <v>3</v>
      </c>
      <c r="O1365" s="836">
        <v>1</v>
      </c>
      <c r="P1365" s="835">
        <v>359.52</v>
      </c>
      <c r="Q1365" s="837">
        <v>1</v>
      </c>
      <c r="R1365" s="832">
        <v>3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12</v>
      </c>
      <c r="B1366" s="832" t="s">
        <v>1204</v>
      </c>
      <c r="C1366" s="832" t="s">
        <v>1214</v>
      </c>
      <c r="D1366" s="833" t="s">
        <v>2735</v>
      </c>
      <c r="E1366" s="834" t="s">
        <v>1236</v>
      </c>
      <c r="F1366" s="832" t="s">
        <v>1205</v>
      </c>
      <c r="G1366" s="832" t="s">
        <v>1330</v>
      </c>
      <c r="H1366" s="832" t="s">
        <v>583</v>
      </c>
      <c r="I1366" s="832" t="s">
        <v>2503</v>
      </c>
      <c r="J1366" s="832" t="s">
        <v>1423</v>
      </c>
      <c r="K1366" s="832" t="s">
        <v>2504</v>
      </c>
      <c r="L1366" s="835">
        <v>116.43</v>
      </c>
      <c r="M1366" s="835">
        <v>465.72</v>
      </c>
      <c r="N1366" s="832">
        <v>4</v>
      </c>
      <c r="O1366" s="836">
        <v>2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12</v>
      </c>
      <c r="B1367" s="832" t="s">
        <v>1204</v>
      </c>
      <c r="C1367" s="832" t="s">
        <v>1214</v>
      </c>
      <c r="D1367" s="833" t="s">
        <v>2735</v>
      </c>
      <c r="E1367" s="834" t="s">
        <v>1236</v>
      </c>
      <c r="F1367" s="832" t="s">
        <v>1205</v>
      </c>
      <c r="G1367" s="832" t="s">
        <v>1330</v>
      </c>
      <c r="H1367" s="832" t="s">
        <v>583</v>
      </c>
      <c r="I1367" s="832" t="s">
        <v>2685</v>
      </c>
      <c r="J1367" s="832" t="s">
        <v>1423</v>
      </c>
      <c r="K1367" s="832" t="s">
        <v>2504</v>
      </c>
      <c r="L1367" s="835">
        <v>116.43</v>
      </c>
      <c r="M1367" s="835">
        <v>465.72</v>
      </c>
      <c r="N1367" s="832">
        <v>4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12</v>
      </c>
      <c r="B1368" s="832" t="s">
        <v>1204</v>
      </c>
      <c r="C1368" s="832" t="s">
        <v>1214</v>
      </c>
      <c r="D1368" s="833" t="s">
        <v>2735</v>
      </c>
      <c r="E1368" s="834" t="s">
        <v>1236</v>
      </c>
      <c r="F1368" s="832" t="s">
        <v>1205</v>
      </c>
      <c r="G1368" s="832" t="s">
        <v>1255</v>
      </c>
      <c r="H1368" s="832" t="s">
        <v>583</v>
      </c>
      <c r="I1368" s="832" t="s">
        <v>1303</v>
      </c>
      <c r="J1368" s="832" t="s">
        <v>947</v>
      </c>
      <c r="K1368" s="832" t="s">
        <v>1258</v>
      </c>
      <c r="L1368" s="835">
        <v>42.54</v>
      </c>
      <c r="M1368" s="835">
        <v>85.08</v>
      </c>
      <c r="N1368" s="832">
        <v>2</v>
      </c>
      <c r="O1368" s="836">
        <v>2</v>
      </c>
      <c r="P1368" s="835">
        <v>85.08</v>
      </c>
      <c r="Q1368" s="837">
        <v>1</v>
      </c>
      <c r="R1368" s="832">
        <v>2</v>
      </c>
      <c r="S1368" s="837">
        <v>1</v>
      </c>
      <c r="T1368" s="836">
        <v>2</v>
      </c>
      <c r="U1368" s="838">
        <v>1</v>
      </c>
    </row>
    <row r="1369" spans="1:21" ht="14.4" customHeight="1" x14ac:dyDescent="0.3">
      <c r="A1369" s="831">
        <v>12</v>
      </c>
      <c r="B1369" s="832" t="s">
        <v>1204</v>
      </c>
      <c r="C1369" s="832" t="s">
        <v>1214</v>
      </c>
      <c r="D1369" s="833" t="s">
        <v>2735</v>
      </c>
      <c r="E1369" s="834" t="s">
        <v>1236</v>
      </c>
      <c r="F1369" s="832" t="s">
        <v>1205</v>
      </c>
      <c r="G1369" s="832" t="s">
        <v>1452</v>
      </c>
      <c r="H1369" s="832" t="s">
        <v>621</v>
      </c>
      <c r="I1369" s="832" t="s">
        <v>1628</v>
      </c>
      <c r="J1369" s="832" t="s">
        <v>707</v>
      </c>
      <c r="K1369" s="832" t="s">
        <v>1629</v>
      </c>
      <c r="L1369" s="835">
        <v>333.68</v>
      </c>
      <c r="M1369" s="835">
        <v>333.68</v>
      </c>
      <c r="N1369" s="832">
        <v>1</v>
      </c>
      <c r="O1369" s="836">
        <v>1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12</v>
      </c>
      <c r="B1370" s="832" t="s">
        <v>1204</v>
      </c>
      <c r="C1370" s="832" t="s">
        <v>1214</v>
      </c>
      <c r="D1370" s="833" t="s">
        <v>2735</v>
      </c>
      <c r="E1370" s="834" t="s">
        <v>1236</v>
      </c>
      <c r="F1370" s="832" t="s">
        <v>1205</v>
      </c>
      <c r="G1370" s="832" t="s">
        <v>1762</v>
      </c>
      <c r="H1370" s="832" t="s">
        <v>583</v>
      </c>
      <c r="I1370" s="832" t="s">
        <v>2383</v>
      </c>
      <c r="J1370" s="832" t="s">
        <v>2384</v>
      </c>
      <c r="K1370" s="832" t="s">
        <v>2385</v>
      </c>
      <c r="L1370" s="835">
        <v>25.12</v>
      </c>
      <c r="M1370" s="835">
        <v>276.32</v>
      </c>
      <c r="N1370" s="832">
        <v>11</v>
      </c>
      <c r="O1370" s="836">
        <v>11</v>
      </c>
      <c r="P1370" s="835">
        <v>150.72</v>
      </c>
      <c r="Q1370" s="837">
        <v>0.54545454545454541</v>
      </c>
      <c r="R1370" s="832">
        <v>6</v>
      </c>
      <c r="S1370" s="837">
        <v>0.54545454545454541</v>
      </c>
      <c r="T1370" s="836">
        <v>6</v>
      </c>
      <c r="U1370" s="838">
        <v>0.54545454545454541</v>
      </c>
    </row>
    <row r="1371" spans="1:21" ht="14.4" customHeight="1" x14ac:dyDescent="0.3">
      <c r="A1371" s="831">
        <v>12</v>
      </c>
      <c r="B1371" s="832" t="s">
        <v>1204</v>
      </c>
      <c r="C1371" s="832" t="s">
        <v>1214</v>
      </c>
      <c r="D1371" s="833" t="s">
        <v>2735</v>
      </c>
      <c r="E1371" s="834" t="s">
        <v>1236</v>
      </c>
      <c r="F1371" s="832" t="s">
        <v>1205</v>
      </c>
      <c r="G1371" s="832" t="s">
        <v>1828</v>
      </c>
      <c r="H1371" s="832" t="s">
        <v>621</v>
      </c>
      <c r="I1371" s="832" t="s">
        <v>2395</v>
      </c>
      <c r="J1371" s="832" t="s">
        <v>2396</v>
      </c>
      <c r="K1371" s="832" t="s">
        <v>2397</v>
      </c>
      <c r="L1371" s="835">
        <v>50.32</v>
      </c>
      <c r="M1371" s="835">
        <v>50.32</v>
      </c>
      <c r="N1371" s="832">
        <v>1</v>
      </c>
      <c r="O1371" s="836">
        <v>1</v>
      </c>
      <c r="P1371" s="835">
        <v>50.32</v>
      </c>
      <c r="Q1371" s="837">
        <v>1</v>
      </c>
      <c r="R1371" s="832">
        <v>1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12</v>
      </c>
      <c r="B1372" s="832" t="s">
        <v>1204</v>
      </c>
      <c r="C1372" s="832" t="s">
        <v>1214</v>
      </c>
      <c r="D1372" s="833" t="s">
        <v>2735</v>
      </c>
      <c r="E1372" s="834" t="s">
        <v>1236</v>
      </c>
      <c r="F1372" s="832" t="s">
        <v>1205</v>
      </c>
      <c r="G1372" s="832" t="s">
        <v>2686</v>
      </c>
      <c r="H1372" s="832" t="s">
        <v>583</v>
      </c>
      <c r="I1372" s="832" t="s">
        <v>2687</v>
      </c>
      <c r="J1372" s="832" t="s">
        <v>2688</v>
      </c>
      <c r="K1372" s="832" t="s">
        <v>2689</v>
      </c>
      <c r="L1372" s="835">
        <v>104.29</v>
      </c>
      <c r="M1372" s="835">
        <v>104.29</v>
      </c>
      <c r="N1372" s="832">
        <v>1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12</v>
      </c>
      <c r="B1373" s="832" t="s">
        <v>1204</v>
      </c>
      <c r="C1373" s="832" t="s">
        <v>1214</v>
      </c>
      <c r="D1373" s="833" t="s">
        <v>2735</v>
      </c>
      <c r="E1373" s="834" t="s">
        <v>1236</v>
      </c>
      <c r="F1373" s="832" t="s">
        <v>1206</v>
      </c>
      <c r="G1373" s="832" t="s">
        <v>1661</v>
      </c>
      <c r="H1373" s="832" t="s">
        <v>583</v>
      </c>
      <c r="I1373" s="832" t="s">
        <v>2649</v>
      </c>
      <c r="J1373" s="832" t="s">
        <v>1663</v>
      </c>
      <c r="K1373" s="832"/>
      <c r="L1373" s="835">
        <v>0</v>
      </c>
      <c r="M1373" s="835">
        <v>0</v>
      </c>
      <c r="N1373" s="832">
        <v>1</v>
      </c>
      <c r="O1373" s="836">
        <v>1</v>
      </c>
      <c r="P1373" s="835">
        <v>0</v>
      </c>
      <c r="Q1373" s="837"/>
      <c r="R1373" s="832">
        <v>1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12</v>
      </c>
      <c r="B1374" s="832" t="s">
        <v>1204</v>
      </c>
      <c r="C1374" s="832" t="s">
        <v>1214</v>
      </c>
      <c r="D1374" s="833" t="s">
        <v>2735</v>
      </c>
      <c r="E1374" s="834" t="s">
        <v>1236</v>
      </c>
      <c r="F1374" s="832" t="s">
        <v>1207</v>
      </c>
      <c r="G1374" s="832" t="s">
        <v>1547</v>
      </c>
      <c r="H1374" s="832" t="s">
        <v>583</v>
      </c>
      <c r="I1374" s="832" t="s">
        <v>2690</v>
      </c>
      <c r="J1374" s="832" t="s">
        <v>1799</v>
      </c>
      <c r="K1374" s="832" t="s">
        <v>2691</v>
      </c>
      <c r="L1374" s="835">
        <v>1500</v>
      </c>
      <c r="M1374" s="835">
        <v>22500</v>
      </c>
      <c r="N1374" s="832">
        <v>15</v>
      </c>
      <c r="O1374" s="836">
        <v>1</v>
      </c>
      <c r="P1374" s="835">
        <v>22500</v>
      </c>
      <c r="Q1374" s="837">
        <v>1</v>
      </c>
      <c r="R1374" s="832">
        <v>15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12</v>
      </c>
      <c r="B1375" s="832" t="s">
        <v>1204</v>
      </c>
      <c r="C1375" s="832" t="s">
        <v>1214</v>
      </c>
      <c r="D1375" s="833" t="s">
        <v>2735</v>
      </c>
      <c r="E1375" s="834" t="s">
        <v>1239</v>
      </c>
      <c r="F1375" s="832" t="s">
        <v>1205</v>
      </c>
      <c r="G1375" s="832" t="s">
        <v>2677</v>
      </c>
      <c r="H1375" s="832" t="s">
        <v>583</v>
      </c>
      <c r="I1375" s="832" t="s">
        <v>2678</v>
      </c>
      <c r="J1375" s="832" t="s">
        <v>2679</v>
      </c>
      <c r="K1375" s="832" t="s">
        <v>2355</v>
      </c>
      <c r="L1375" s="835">
        <v>80.23</v>
      </c>
      <c r="M1375" s="835">
        <v>401.15000000000003</v>
      </c>
      <c r="N1375" s="832">
        <v>5</v>
      </c>
      <c r="O1375" s="836">
        <v>4.5</v>
      </c>
      <c r="P1375" s="835">
        <v>320.92</v>
      </c>
      <c r="Q1375" s="837">
        <v>0.79999999999999993</v>
      </c>
      <c r="R1375" s="832">
        <v>4</v>
      </c>
      <c r="S1375" s="837">
        <v>0.8</v>
      </c>
      <c r="T1375" s="836">
        <v>4</v>
      </c>
      <c r="U1375" s="838">
        <v>0.88888888888888884</v>
      </c>
    </row>
    <row r="1376" spans="1:21" ht="14.4" customHeight="1" x14ac:dyDescent="0.3">
      <c r="A1376" s="831">
        <v>12</v>
      </c>
      <c r="B1376" s="832" t="s">
        <v>1204</v>
      </c>
      <c r="C1376" s="832" t="s">
        <v>1214</v>
      </c>
      <c r="D1376" s="833" t="s">
        <v>2735</v>
      </c>
      <c r="E1376" s="834" t="s">
        <v>1239</v>
      </c>
      <c r="F1376" s="832" t="s">
        <v>1205</v>
      </c>
      <c r="G1376" s="832" t="s">
        <v>1349</v>
      </c>
      <c r="H1376" s="832" t="s">
        <v>583</v>
      </c>
      <c r="I1376" s="832" t="s">
        <v>1353</v>
      </c>
      <c r="J1376" s="832" t="s">
        <v>1351</v>
      </c>
      <c r="K1376" s="832" t="s">
        <v>1354</v>
      </c>
      <c r="L1376" s="835">
        <v>128.55000000000001</v>
      </c>
      <c r="M1376" s="835">
        <v>385.65000000000003</v>
      </c>
      <c r="N1376" s="832">
        <v>3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12</v>
      </c>
      <c r="B1377" s="832" t="s">
        <v>1204</v>
      </c>
      <c r="C1377" s="832" t="s">
        <v>1214</v>
      </c>
      <c r="D1377" s="833" t="s">
        <v>2735</v>
      </c>
      <c r="E1377" s="834" t="s">
        <v>1239</v>
      </c>
      <c r="F1377" s="832" t="s">
        <v>1205</v>
      </c>
      <c r="G1377" s="832" t="s">
        <v>1584</v>
      </c>
      <c r="H1377" s="832" t="s">
        <v>583</v>
      </c>
      <c r="I1377" s="832" t="s">
        <v>2692</v>
      </c>
      <c r="J1377" s="832" t="s">
        <v>1586</v>
      </c>
      <c r="K1377" s="832" t="s">
        <v>2693</v>
      </c>
      <c r="L1377" s="835">
        <v>46.03</v>
      </c>
      <c r="M1377" s="835">
        <v>4188.7300000000005</v>
      </c>
      <c r="N1377" s="832">
        <v>91</v>
      </c>
      <c r="O1377" s="836">
        <v>86</v>
      </c>
      <c r="P1377" s="835">
        <v>2577.6800000000012</v>
      </c>
      <c r="Q1377" s="837">
        <v>0.61538461538461564</v>
      </c>
      <c r="R1377" s="832">
        <v>56</v>
      </c>
      <c r="S1377" s="837">
        <v>0.61538461538461542</v>
      </c>
      <c r="T1377" s="836">
        <v>53.5</v>
      </c>
      <c r="U1377" s="838">
        <v>0.62209302325581395</v>
      </c>
    </row>
    <row r="1378" spans="1:21" ht="14.4" customHeight="1" x14ac:dyDescent="0.3">
      <c r="A1378" s="831">
        <v>12</v>
      </c>
      <c r="B1378" s="832" t="s">
        <v>1204</v>
      </c>
      <c r="C1378" s="832" t="s">
        <v>1214</v>
      </c>
      <c r="D1378" s="833" t="s">
        <v>2735</v>
      </c>
      <c r="E1378" s="834" t="s">
        <v>1239</v>
      </c>
      <c r="F1378" s="832" t="s">
        <v>1205</v>
      </c>
      <c r="G1378" s="832" t="s">
        <v>1584</v>
      </c>
      <c r="H1378" s="832" t="s">
        <v>583</v>
      </c>
      <c r="I1378" s="832" t="s">
        <v>1585</v>
      </c>
      <c r="J1378" s="832" t="s">
        <v>1586</v>
      </c>
      <c r="K1378" s="832" t="s">
        <v>1587</v>
      </c>
      <c r="L1378" s="835">
        <v>46.03</v>
      </c>
      <c r="M1378" s="835">
        <v>46.03</v>
      </c>
      <c r="N1378" s="832">
        <v>1</v>
      </c>
      <c r="O1378" s="836">
        <v>1</v>
      </c>
      <c r="P1378" s="835">
        <v>46.03</v>
      </c>
      <c r="Q1378" s="837">
        <v>1</v>
      </c>
      <c r="R1378" s="832">
        <v>1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12</v>
      </c>
      <c r="B1379" s="832" t="s">
        <v>1204</v>
      </c>
      <c r="C1379" s="832" t="s">
        <v>1214</v>
      </c>
      <c r="D1379" s="833" t="s">
        <v>2735</v>
      </c>
      <c r="E1379" s="834" t="s">
        <v>1239</v>
      </c>
      <c r="F1379" s="832" t="s">
        <v>1205</v>
      </c>
      <c r="G1379" s="832" t="s">
        <v>1263</v>
      </c>
      <c r="H1379" s="832" t="s">
        <v>583</v>
      </c>
      <c r="I1379" s="832" t="s">
        <v>2694</v>
      </c>
      <c r="J1379" s="832" t="s">
        <v>1687</v>
      </c>
      <c r="K1379" s="832" t="s">
        <v>2681</v>
      </c>
      <c r="L1379" s="835">
        <v>42.63</v>
      </c>
      <c r="M1379" s="835">
        <v>42.63</v>
      </c>
      <c r="N1379" s="832">
        <v>1</v>
      </c>
      <c r="O1379" s="836">
        <v>1</v>
      </c>
      <c r="P1379" s="835">
        <v>42.63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12</v>
      </c>
      <c r="B1380" s="832" t="s">
        <v>1204</v>
      </c>
      <c r="C1380" s="832" t="s">
        <v>1214</v>
      </c>
      <c r="D1380" s="833" t="s">
        <v>2735</v>
      </c>
      <c r="E1380" s="834" t="s">
        <v>1239</v>
      </c>
      <c r="F1380" s="832" t="s">
        <v>1205</v>
      </c>
      <c r="G1380" s="832" t="s">
        <v>2572</v>
      </c>
      <c r="H1380" s="832" t="s">
        <v>621</v>
      </c>
      <c r="I1380" s="832" t="s">
        <v>2646</v>
      </c>
      <c r="J1380" s="832" t="s">
        <v>2647</v>
      </c>
      <c r="K1380" s="832" t="s">
        <v>2648</v>
      </c>
      <c r="L1380" s="835">
        <v>264</v>
      </c>
      <c r="M1380" s="835">
        <v>264</v>
      </c>
      <c r="N1380" s="832">
        <v>1</v>
      </c>
      <c r="O1380" s="836">
        <v>1</v>
      </c>
      <c r="P1380" s="835">
        <v>264</v>
      </c>
      <c r="Q1380" s="837">
        <v>1</v>
      </c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12</v>
      </c>
      <c r="B1381" s="832" t="s">
        <v>1204</v>
      </c>
      <c r="C1381" s="832" t="s">
        <v>1214</v>
      </c>
      <c r="D1381" s="833" t="s">
        <v>2735</v>
      </c>
      <c r="E1381" s="834" t="s">
        <v>1239</v>
      </c>
      <c r="F1381" s="832" t="s">
        <v>1205</v>
      </c>
      <c r="G1381" s="832" t="s">
        <v>2572</v>
      </c>
      <c r="H1381" s="832" t="s">
        <v>621</v>
      </c>
      <c r="I1381" s="832" t="s">
        <v>2695</v>
      </c>
      <c r="J1381" s="832" t="s">
        <v>2647</v>
      </c>
      <c r="K1381" s="832" t="s">
        <v>2648</v>
      </c>
      <c r="L1381" s="835">
        <v>264</v>
      </c>
      <c r="M1381" s="835">
        <v>264</v>
      </c>
      <c r="N1381" s="832">
        <v>1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12</v>
      </c>
      <c r="B1382" s="832" t="s">
        <v>1204</v>
      </c>
      <c r="C1382" s="832" t="s">
        <v>1214</v>
      </c>
      <c r="D1382" s="833" t="s">
        <v>2735</v>
      </c>
      <c r="E1382" s="834" t="s">
        <v>1239</v>
      </c>
      <c r="F1382" s="832" t="s">
        <v>1205</v>
      </c>
      <c r="G1382" s="832" t="s">
        <v>1366</v>
      </c>
      <c r="H1382" s="832" t="s">
        <v>583</v>
      </c>
      <c r="I1382" s="832" t="s">
        <v>1367</v>
      </c>
      <c r="J1382" s="832" t="s">
        <v>1368</v>
      </c>
      <c r="K1382" s="832" t="s">
        <v>1369</v>
      </c>
      <c r="L1382" s="835">
        <v>741.88</v>
      </c>
      <c r="M1382" s="835">
        <v>28933.319999999996</v>
      </c>
      <c r="N1382" s="832">
        <v>39</v>
      </c>
      <c r="O1382" s="836">
        <v>8</v>
      </c>
      <c r="P1382" s="835">
        <v>14837.599999999999</v>
      </c>
      <c r="Q1382" s="837">
        <v>0.51282051282051289</v>
      </c>
      <c r="R1382" s="832">
        <v>20</v>
      </c>
      <c r="S1382" s="837">
        <v>0.51282051282051277</v>
      </c>
      <c r="T1382" s="836">
        <v>4</v>
      </c>
      <c r="U1382" s="838">
        <v>0.5</v>
      </c>
    </row>
    <row r="1383" spans="1:21" ht="14.4" customHeight="1" x14ac:dyDescent="0.3">
      <c r="A1383" s="831">
        <v>12</v>
      </c>
      <c r="B1383" s="832" t="s">
        <v>1204</v>
      </c>
      <c r="C1383" s="832" t="s">
        <v>1214</v>
      </c>
      <c r="D1383" s="833" t="s">
        <v>2735</v>
      </c>
      <c r="E1383" s="834" t="s">
        <v>1239</v>
      </c>
      <c r="F1383" s="832" t="s">
        <v>1205</v>
      </c>
      <c r="G1383" s="832" t="s">
        <v>1366</v>
      </c>
      <c r="H1383" s="832" t="s">
        <v>583</v>
      </c>
      <c r="I1383" s="832" t="s">
        <v>1367</v>
      </c>
      <c r="J1383" s="832" t="s">
        <v>1368</v>
      </c>
      <c r="K1383" s="832" t="s">
        <v>1369</v>
      </c>
      <c r="L1383" s="835">
        <v>672.43</v>
      </c>
      <c r="M1383" s="835">
        <v>14121.029999999999</v>
      </c>
      <c r="N1383" s="832">
        <v>21</v>
      </c>
      <c r="O1383" s="836">
        <v>4</v>
      </c>
      <c r="P1383" s="835">
        <v>6051.87</v>
      </c>
      <c r="Q1383" s="837">
        <v>0.4285714285714286</v>
      </c>
      <c r="R1383" s="832">
        <v>9</v>
      </c>
      <c r="S1383" s="837">
        <v>0.42857142857142855</v>
      </c>
      <c r="T1383" s="836">
        <v>1.5</v>
      </c>
      <c r="U1383" s="838">
        <v>0.375</v>
      </c>
    </row>
    <row r="1384" spans="1:21" ht="14.4" customHeight="1" x14ac:dyDescent="0.3">
      <c r="A1384" s="831">
        <v>12</v>
      </c>
      <c r="B1384" s="832" t="s">
        <v>1204</v>
      </c>
      <c r="C1384" s="832" t="s">
        <v>1214</v>
      </c>
      <c r="D1384" s="833" t="s">
        <v>2735</v>
      </c>
      <c r="E1384" s="834" t="s">
        <v>1239</v>
      </c>
      <c r="F1384" s="832" t="s">
        <v>1205</v>
      </c>
      <c r="G1384" s="832" t="s">
        <v>1366</v>
      </c>
      <c r="H1384" s="832" t="s">
        <v>583</v>
      </c>
      <c r="I1384" s="832" t="s">
        <v>1370</v>
      </c>
      <c r="J1384" s="832" t="s">
        <v>1368</v>
      </c>
      <c r="K1384" s="832" t="s">
        <v>1371</v>
      </c>
      <c r="L1384" s="835">
        <v>1154.81</v>
      </c>
      <c r="M1384" s="835">
        <v>310643.88999999978</v>
      </c>
      <c r="N1384" s="832">
        <v>269</v>
      </c>
      <c r="O1384" s="836">
        <v>44.5</v>
      </c>
      <c r="P1384" s="835">
        <v>176685.92999999988</v>
      </c>
      <c r="Q1384" s="837">
        <v>0.56877323420074355</v>
      </c>
      <c r="R1384" s="832">
        <v>153</v>
      </c>
      <c r="S1384" s="837">
        <v>0.56877323420074355</v>
      </c>
      <c r="T1384" s="836">
        <v>24</v>
      </c>
      <c r="U1384" s="838">
        <v>0.5393258426966292</v>
      </c>
    </row>
    <row r="1385" spans="1:21" ht="14.4" customHeight="1" x14ac:dyDescent="0.3">
      <c r="A1385" s="831">
        <v>12</v>
      </c>
      <c r="B1385" s="832" t="s">
        <v>1204</v>
      </c>
      <c r="C1385" s="832" t="s">
        <v>1214</v>
      </c>
      <c r="D1385" s="833" t="s">
        <v>2735</v>
      </c>
      <c r="E1385" s="834" t="s">
        <v>1239</v>
      </c>
      <c r="F1385" s="832" t="s">
        <v>1205</v>
      </c>
      <c r="G1385" s="832" t="s">
        <v>1366</v>
      </c>
      <c r="H1385" s="832" t="s">
        <v>583</v>
      </c>
      <c r="I1385" s="832" t="s">
        <v>1370</v>
      </c>
      <c r="J1385" s="832" t="s">
        <v>1368</v>
      </c>
      <c r="K1385" s="832" t="s">
        <v>1371</v>
      </c>
      <c r="L1385" s="835">
        <v>1047.94</v>
      </c>
      <c r="M1385" s="835">
        <v>82787.260000000009</v>
      </c>
      <c r="N1385" s="832">
        <v>79</v>
      </c>
      <c r="O1385" s="836">
        <v>13.5</v>
      </c>
      <c r="P1385" s="835">
        <v>40869.660000000011</v>
      </c>
      <c r="Q1385" s="837">
        <v>0.49367088607594944</v>
      </c>
      <c r="R1385" s="832">
        <v>39</v>
      </c>
      <c r="S1385" s="837">
        <v>0.49367088607594939</v>
      </c>
      <c r="T1385" s="836">
        <v>6</v>
      </c>
      <c r="U1385" s="838">
        <v>0.44444444444444442</v>
      </c>
    </row>
    <row r="1386" spans="1:21" ht="14.4" customHeight="1" x14ac:dyDescent="0.3">
      <c r="A1386" s="831">
        <v>12</v>
      </c>
      <c r="B1386" s="832" t="s">
        <v>1204</v>
      </c>
      <c r="C1386" s="832" t="s">
        <v>1214</v>
      </c>
      <c r="D1386" s="833" t="s">
        <v>2735</v>
      </c>
      <c r="E1386" s="834" t="s">
        <v>1239</v>
      </c>
      <c r="F1386" s="832" t="s">
        <v>1205</v>
      </c>
      <c r="G1386" s="832" t="s">
        <v>2162</v>
      </c>
      <c r="H1386" s="832" t="s">
        <v>583</v>
      </c>
      <c r="I1386" s="832" t="s">
        <v>2696</v>
      </c>
      <c r="J1386" s="832" t="s">
        <v>671</v>
      </c>
      <c r="K1386" s="832" t="s">
        <v>2697</v>
      </c>
      <c r="L1386" s="835">
        <v>273.33</v>
      </c>
      <c r="M1386" s="835">
        <v>273.33</v>
      </c>
      <c r="N1386" s="832">
        <v>1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12</v>
      </c>
      <c r="B1387" s="832" t="s">
        <v>1204</v>
      </c>
      <c r="C1387" s="832" t="s">
        <v>1214</v>
      </c>
      <c r="D1387" s="833" t="s">
        <v>2735</v>
      </c>
      <c r="E1387" s="834" t="s">
        <v>1239</v>
      </c>
      <c r="F1387" s="832" t="s">
        <v>1205</v>
      </c>
      <c r="G1387" s="832" t="s">
        <v>2698</v>
      </c>
      <c r="H1387" s="832" t="s">
        <v>583</v>
      </c>
      <c r="I1387" s="832" t="s">
        <v>2699</v>
      </c>
      <c r="J1387" s="832" t="s">
        <v>2700</v>
      </c>
      <c r="K1387" s="832" t="s">
        <v>2701</v>
      </c>
      <c r="L1387" s="835">
        <v>0</v>
      </c>
      <c r="M1387" s="835">
        <v>0</v>
      </c>
      <c r="N1387" s="832">
        <v>1</v>
      </c>
      <c r="O1387" s="836">
        <v>0.5</v>
      </c>
      <c r="P1387" s="835">
        <v>0</v>
      </c>
      <c r="Q1387" s="837"/>
      <c r="R1387" s="832">
        <v>1</v>
      </c>
      <c r="S1387" s="837">
        <v>1</v>
      </c>
      <c r="T1387" s="836">
        <v>0.5</v>
      </c>
      <c r="U1387" s="838">
        <v>1</v>
      </c>
    </row>
    <row r="1388" spans="1:21" ht="14.4" customHeight="1" x14ac:dyDescent="0.3">
      <c r="A1388" s="831">
        <v>12</v>
      </c>
      <c r="B1388" s="832" t="s">
        <v>1204</v>
      </c>
      <c r="C1388" s="832" t="s">
        <v>1214</v>
      </c>
      <c r="D1388" s="833" t="s">
        <v>2735</v>
      </c>
      <c r="E1388" s="834" t="s">
        <v>1239</v>
      </c>
      <c r="F1388" s="832" t="s">
        <v>1205</v>
      </c>
      <c r="G1388" s="832" t="s">
        <v>1389</v>
      </c>
      <c r="H1388" s="832" t="s">
        <v>583</v>
      </c>
      <c r="I1388" s="832" t="s">
        <v>1390</v>
      </c>
      <c r="J1388" s="832" t="s">
        <v>1391</v>
      </c>
      <c r="K1388" s="832" t="s">
        <v>1392</v>
      </c>
      <c r="L1388" s="835">
        <v>1435.18</v>
      </c>
      <c r="M1388" s="835">
        <v>8611.08</v>
      </c>
      <c r="N1388" s="832">
        <v>6</v>
      </c>
      <c r="O1388" s="836">
        <v>4.5</v>
      </c>
      <c r="P1388" s="835">
        <v>1435.18</v>
      </c>
      <c r="Q1388" s="837">
        <v>0.16666666666666669</v>
      </c>
      <c r="R1388" s="832">
        <v>1</v>
      </c>
      <c r="S1388" s="837">
        <v>0.16666666666666666</v>
      </c>
      <c r="T1388" s="836">
        <v>1</v>
      </c>
      <c r="U1388" s="838">
        <v>0.22222222222222221</v>
      </c>
    </row>
    <row r="1389" spans="1:21" ht="14.4" customHeight="1" x14ac:dyDescent="0.3">
      <c r="A1389" s="831">
        <v>12</v>
      </c>
      <c r="B1389" s="832" t="s">
        <v>1204</v>
      </c>
      <c r="C1389" s="832" t="s">
        <v>1214</v>
      </c>
      <c r="D1389" s="833" t="s">
        <v>2735</v>
      </c>
      <c r="E1389" s="834" t="s">
        <v>1239</v>
      </c>
      <c r="F1389" s="832" t="s">
        <v>1205</v>
      </c>
      <c r="G1389" s="832" t="s">
        <v>1389</v>
      </c>
      <c r="H1389" s="832" t="s">
        <v>583</v>
      </c>
      <c r="I1389" s="832" t="s">
        <v>1393</v>
      </c>
      <c r="J1389" s="832" t="s">
        <v>1391</v>
      </c>
      <c r="K1389" s="832" t="s">
        <v>1394</v>
      </c>
      <c r="L1389" s="835">
        <v>717.59</v>
      </c>
      <c r="M1389" s="835">
        <v>4305.54</v>
      </c>
      <c r="N1389" s="832">
        <v>6</v>
      </c>
      <c r="O1389" s="836">
        <v>4</v>
      </c>
      <c r="P1389" s="835">
        <v>2152.77</v>
      </c>
      <c r="Q1389" s="837">
        <v>0.5</v>
      </c>
      <c r="R1389" s="832">
        <v>3</v>
      </c>
      <c r="S1389" s="837">
        <v>0.5</v>
      </c>
      <c r="T1389" s="836">
        <v>2</v>
      </c>
      <c r="U1389" s="838">
        <v>0.5</v>
      </c>
    </row>
    <row r="1390" spans="1:21" ht="14.4" customHeight="1" x14ac:dyDescent="0.3">
      <c r="A1390" s="831">
        <v>12</v>
      </c>
      <c r="B1390" s="832" t="s">
        <v>1204</v>
      </c>
      <c r="C1390" s="832" t="s">
        <v>1214</v>
      </c>
      <c r="D1390" s="833" t="s">
        <v>2735</v>
      </c>
      <c r="E1390" s="834" t="s">
        <v>1239</v>
      </c>
      <c r="F1390" s="832" t="s">
        <v>1205</v>
      </c>
      <c r="G1390" s="832" t="s">
        <v>2371</v>
      </c>
      <c r="H1390" s="832" t="s">
        <v>583</v>
      </c>
      <c r="I1390" s="832" t="s">
        <v>2372</v>
      </c>
      <c r="J1390" s="832" t="s">
        <v>2373</v>
      </c>
      <c r="K1390" s="832" t="s">
        <v>2374</v>
      </c>
      <c r="L1390" s="835">
        <v>0</v>
      </c>
      <c r="M1390" s="835">
        <v>0</v>
      </c>
      <c r="N1390" s="832">
        <v>1</v>
      </c>
      <c r="O1390" s="836">
        <v>0.5</v>
      </c>
      <c r="P1390" s="835">
        <v>0</v>
      </c>
      <c r="Q1390" s="837"/>
      <c r="R1390" s="832">
        <v>1</v>
      </c>
      <c r="S1390" s="837">
        <v>1</v>
      </c>
      <c r="T1390" s="836">
        <v>0.5</v>
      </c>
      <c r="U1390" s="838">
        <v>1</v>
      </c>
    </row>
    <row r="1391" spans="1:21" ht="14.4" customHeight="1" x14ac:dyDescent="0.3">
      <c r="A1391" s="831">
        <v>12</v>
      </c>
      <c r="B1391" s="832" t="s">
        <v>1204</v>
      </c>
      <c r="C1391" s="832" t="s">
        <v>1214</v>
      </c>
      <c r="D1391" s="833" t="s">
        <v>2735</v>
      </c>
      <c r="E1391" s="834" t="s">
        <v>1239</v>
      </c>
      <c r="F1391" s="832" t="s">
        <v>1205</v>
      </c>
      <c r="G1391" s="832" t="s">
        <v>1318</v>
      </c>
      <c r="H1391" s="832" t="s">
        <v>583</v>
      </c>
      <c r="I1391" s="832" t="s">
        <v>2702</v>
      </c>
      <c r="J1391" s="832" t="s">
        <v>2703</v>
      </c>
      <c r="K1391" s="832" t="s">
        <v>2704</v>
      </c>
      <c r="L1391" s="835">
        <v>38.47</v>
      </c>
      <c r="M1391" s="835">
        <v>153.88</v>
      </c>
      <c r="N1391" s="832">
        <v>4</v>
      </c>
      <c r="O1391" s="836">
        <v>2</v>
      </c>
      <c r="P1391" s="835">
        <v>76.94</v>
      </c>
      <c r="Q1391" s="837">
        <v>0.5</v>
      </c>
      <c r="R1391" s="832">
        <v>2</v>
      </c>
      <c r="S1391" s="837">
        <v>0.5</v>
      </c>
      <c r="T1391" s="836">
        <v>0.5</v>
      </c>
      <c r="U1391" s="838">
        <v>0.25</v>
      </c>
    </row>
    <row r="1392" spans="1:21" ht="14.4" customHeight="1" x14ac:dyDescent="0.3">
      <c r="A1392" s="831">
        <v>12</v>
      </c>
      <c r="B1392" s="832" t="s">
        <v>1204</v>
      </c>
      <c r="C1392" s="832" t="s">
        <v>1214</v>
      </c>
      <c r="D1392" s="833" t="s">
        <v>2735</v>
      </c>
      <c r="E1392" s="834" t="s">
        <v>1239</v>
      </c>
      <c r="F1392" s="832" t="s">
        <v>1205</v>
      </c>
      <c r="G1392" s="832" t="s">
        <v>2705</v>
      </c>
      <c r="H1392" s="832" t="s">
        <v>583</v>
      </c>
      <c r="I1392" s="832" t="s">
        <v>2706</v>
      </c>
      <c r="J1392" s="832" t="s">
        <v>2707</v>
      </c>
      <c r="K1392" s="832" t="s">
        <v>2708</v>
      </c>
      <c r="L1392" s="835">
        <v>79.64</v>
      </c>
      <c r="M1392" s="835">
        <v>79.64</v>
      </c>
      <c r="N1392" s="832">
        <v>1</v>
      </c>
      <c r="O1392" s="836">
        <v>0.5</v>
      </c>
      <c r="P1392" s="835">
        <v>79.64</v>
      </c>
      <c r="Q1392" s="837">
        <v>1</v>
      </c>
      <c r="R1392" s="832">
        <v>1</v>
      </c>
      <c r="S1392" s="837">
        <v>1</v>
      </c>
      <c r="T1392" s="836">
        <v>0.5</v>
      </c>
      <c r="U1392" s="838">
        <v>1</v>
      </c>
    </row>
    <row r="1393" spans="1:21" ht="14.4" customHeight="1" x14ac:dyDescent="0.3">
      <c r="A1393" s="831">
        <v>12</v>
      </c>
      <c r="B1393" s="832" t="s">
        <v>1204</v>
      </c>
      <c r="C1393" s="832" t="s">
        <v>1214</v>
      </c>
      <c r="D1393" s="833" t="s">
        <v>2735</v>
      </c>
      <c r="E1393" s="834" t="s">
        <v>1239</v>
      </c>
      <c r="F1393" s="832" t="s">
        <v>1205</v>
      </c>
      <c r="G1393" s="832" t="s">
        <v>2709</v>
      </c>
      <c r="H1393" s="832" t="s">
        <v>583</v>
      </c>
      <c r="I1393" s="832" t="s">
        <v>2710</v>
      </c>
      <c r="J1393" s="832" t="s">
        <v>2711</v>
      </c>
      <c r="K1393" s="832" t="s">
        <v>2712</v>
      </c>
      <c r="L1393" s="835">
        <v>0</v>
      </c>
      <c r="M1393" s="835">
        <v>0</v>
      </c>
      <c r="N1393" s="832">
        <v>1</v>
      </c>
      <c r="O1393" s="836">
        <v>1</v>
      </c>
      <c r="P1393" s="835"/>
      <c r="Q1393" s="837"/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12</v>
      </c>
      <c r="B1394" s="832" t="s">
        <v>1204</v>
      </c>
      <c r="C1394" s="832" t="s">
        <v>1214</v>
      </c>
      <c r="D1394" s="833" t="s">
        <v>2735</v>
      </c>
      <c r="E1394" s="834" t="s">
        <v>1239</v>
      </c>
      <c r="F1394" s="832" t="s">
        <v>1205</v>
      </c>
      <c r="G1394" s="832" t="s">
        <v>1242</v>
      </c>
      <c r="H1394" s="832" t="s">
        <v>583</v>
      </c>
      <c r="I1394" s="832" t="s">
        <v>1243</v>
      </c>
      <c r="J1394" s="832" t="s">
        <v>1244</v>
      </c>
      <c r="K1394" s="832" t="s">
        <v>1245</v>
      </c>
      <c r="L1394" s="835">
        <v>48.09</v>
      </c>
      <c r="M1394" s="835">
        <v>144.27000000000001</v>
      </c>
      <c r="N1394" s="832">
        <v>3</v>
      </c>
      <c r="O1394" s="836">
        <v>2</v>
      </c>
      <c r="P1394" s="835">
        <v>48.09</v>
      </c>
      <c r="Q1394" s="837">
        <v>0.33333333333333331</v>
      </c>
      <c r="R1394" s="832">
        <v>1</v>
      </c>
      <c r="S1394" s="837">
        <v>0.33333333333333331</v>
      </c>
      <c r="T1394" s="836">
        <v>0.5</v>
      </c>
      <c r="U1394" s="838">
        <v>0.25</v>
      </c>
    </row>
    <row r="1395" spans="1:21" ht="14.4" customHeight="1" x14ac:dyDescent="0.3">
      <c r="A1395" s="831">
        <v>12</v>
      </c>
      <c r="B1395" s="832" t="s">
        <v>1204</v>
      </c>
      <c r="C1395" s="832" t="s">
        <v>1214</v>
      </c>
      <c r="D1395" s="833" t="s">
        <v>2735</v>
      </c>
      <c r="E1395" s="834" t="s">
        <v>1239</v>
      </c>
      <c r="F1395" s="832" t="s">
        <v>1205</v>
      </c>
      <c r="G1395" s="832" t="s">
        <v>1242</v>
      </c>
      <c r="H1395" s="832" t="s">
        <v>583</v>
      </c>
      <c r="I1395" s="832" t="s">
        <v>1243</v>
      </c>
      <c r="J1395" s="832" t="s">
        <v>1244</v>
      </c>
      <c r="K1395" s="832" t="s">
        <v>1245</v>
      </c>
      <c r="L1395" s="835">
        <v>42.14</v>
      </c>
      <c r="M1395" s="835">
        <v>210.7</v>
      </c>
      <c r="N1395" s="832">
        <v>5</v>
      </c>
      <c r="O1395" s="836">
        <v>4</v>
      </c>
      <c r="P1395" s="835">
        <v>168.56</v>
      </c>
      <c r="Q1395" s="837">
        <v>0.8</v>
      </c>
      <c r="R1395" s="832">
        <v>4</v>
      </c>
      <c r="S1395" s="837">
        <v>0.8</v>
      </c>
      <c r="T1395" s="836">
        <v>3</v>
      </c>
      <c r="U1395" s="838">
        <v>0.75</v>
      </c>
    </row>
    <row r="1396" spans="1:21" ht="14.4" customHeight="1" x14ac:dyDescent="0.3">
      <c r="A1396" s="831">
        <v>12</v>
      </c>
      <c r="B1396" s="832" t="s">
        <v>1204</v>
      </c>
      <c r="C1396" s="832" t="s">
        <v>1214</v>
      </c>
      <c r="D1396" s="833" t="s">
        <v>2735</v>
      </c>
      <c r="E1396" s="834" t="s">
        <v>1239</v>
      </c>
      <c r="F1396" s="832" t="s">
        <v>1205</v>
      </c>
      <c r="G1396" s="832" t="s">
        <v>1604</v>
      </c>
      <c r="H1396" s="832" t="s">
        <v>583</v>
      </c>
      <c r="I1396" s="832" t="s">
        <v>2713</v>
      </c>
      <c r="J1396" s="832" t="s">
        <v>1606</v>
      </c>
      <c r="K1396" s="832" t="s">
        <v>2714</v>
      </c>
      <c r="L1396" s="835">
        <v>316.79000000000002</v>
      </c>
      <c r="M1396" s="835">
        <v>633.58000000000004</v>
      </c>
      <c r="N1396" s="832">
        <v>2</v>
      </c>
      <c r="O1396" s="836">
        <v>1</v>
      </c>
      <c r="P1396" s="835">
        <v>633.58000000000004</v>
      </c>
      <c r="Q1396" s="837">
        <v>1</v>
      </c>
      <c r="R1396" s="832">
        <v>2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12</v>
      </c>
      <c r="B1397" s="832" t="s">
        <v>1204</v>
      </c>
      <c r="C1397" s="832" t="s">
        <v>1214</v>
      </c>
      <c r="D1397" s="833" t="s">
        <v>2735</v>
      </c>
      <c r="E1397" s="834" t="s">
        <v>1239</v>
      </c>
      <c r="F1397" s="832" t="s">
        <v>1205</v>
      </c>
      <c r="G1397" s="832" t="s">
        <v>1883</v>
      </c>
      <c r="H1397" s="832" t="s">
        <v>583</v>
      </c>
      <c r="I1397" s="832" t="s">
        <v>1884</v>
      </c>
      <c r="J1397" s="832" t="s">
        <v>638</v>
      </c>
      <c r="K1397" s="832" t="s">
        <v>1885</v>
      </c>
      <c r="L1397" s="835">
        <v>0</v>
      </c>
      <c r="M1397" s="835">
        <v>0</v>
      </c>
      <c r="N1397" s="832">
        <v>1</v>
      </c>
      <c r="O1397" s="836">
        <v>0.5</v>
      </c>
      <c r="P1397" s="835"/>
      <c r="Q1397" s="837"/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12</v>
      </c>
      <c r="B1398" s="832" t="s">
        <v>1204</v>
      </c>
      <c r="C1398" s="832" t="s">
        <v>1214</v>
      </c>
      <c r="D1398" s="833" t="s">
        <v>2735</v>
      </c>
      <c r="E1398" s="834" t="s">
        <v>1239</v>
      </c>
      <c r="F1398" s="832" t="s">
        <v>1205</v>
      </c>
      <c r="G1398" s="832" t="s">
        <v>2352</v>
      </c>
      <c r="H1398" s="832" t="s">
        <v>583</v>
      </c>
      <c r="I1398" s="832" t="s">
        <v>2353</v>
      </c>
      <c r="J1398" s="832" t="s">
        <v>2354</v>
      </c>
      <c r="K1398" s="832" t="s">
        <v>2355</v>
      </c>
      <c r="L1398" s="835">
        <v>61.97</v>
      </c>
      <c r="M1398" s="835">
        <v>185.91</v>
      </c>
      <c r="N1398" s="832">
        <v>3</v>
      </c>
      <c r="O1398" s="836">
        <v>2.5</v>
      </c>
      <c r="P1398" s="835">
        <v>123.94</v>
      </c>
      <c r="Q1398" s="837">
        <v>0.66666666666666663</v>
      </c>
      <c r="R1398" s="832">
        <v>2</v>
      </c>
      <c r="S1398" s="837">
        <v>0.66666666666666663</v>
      </c>
      <c r="T1398" s="836">
        <v>2</v>
      </c>
      <c r="U1398" s="838">
        <v>0.8</v>
      </c>
    </row>
    <row r="1399" spans="1:21" ht="14.4" customHeight="1" x14ac:dyDescent="0.3">
      <c r="A1399" s="831">
        <v>12</v>
      </c>
      <c r="B1399" s="832" t="s">
        <v>1204</v>
      </c>
      <c r="C1399" s="832" t="s">
        <v>1214</v>
      </c>
      <c r="D1399" s="833" t="s">
        <v>2735</v>
      </c>
      <c r="E1399" s="834" t="s">
        <v>1239</v>
      </c>
      <c r="F1399" s="832" t="s">
        <v>1205</v>
      </c>
      <c r="G1399" s="832" t="s">
        <v>2296</v>
      </c>
      <c r="H1399" s="832" t="s">
        <v>583</v>
      </c>
      <c r="I1399" s="832" t="s">
        <v>2682</v>
      </c>
      <c r="J1399" s="832" t="s">
        <v>2357</v>
      </c>
      <c r="K1399" s="832" t="s">
        <v>2683</v>
      </c>
      <c r="L1399" s="835">
        <v>0</v>
      </c>
      <c r="M1399" s="835">
        <v>0</v>
      </c>
      <c r="N1399" s="832">
        <v>3</v>
      </c>
      <c r="O1399" s="836">
        <v>2</v>
      </c>
      <c r="P1399" s="835">
        <v>0</v>
      </c>
      <c r="Q1399" s="837"/>
      <c r="R1399" s="832">
        <v>2</v>
      </c>
      <c r="S1399" s="837">
        <v>0.66666666666666663</v>
      </c>
      <c r="T1399" s="836">
        <v>1.5</v>
      </c>
      <c r="U1399" s="838">
        <v>0.75</v>
      </c>
    </row>
    <row r="1400" spans="1:21" ht="14.4" customHeight="1" x14ac:dyDescent="0.3">
      <c r="A1400" s="831">
        <v>12</v>
      </c>
      <c r="B1400" s="832" t="s">
        <v>1204</v>
      </c>
      <c r="C1400" s="832" t="s">
        <v>1214</v>
      </c>
      <c r="D1400" s="833" t="s">
        <v>2735</v>
      </c>
      <c r="E1400" s="834" t="s">
        <v>1239</v>
      </c>
      <c r="F1400" s="832" t="s">
        <v>1205</v>
      </c>
      <c r="G1400" s="832" t="s">
        <v>1292</v>
      </c>
      <c r="H1400" s="832" t="s">
        <v>583</v>
      </c>
      <c r="I1400" s="832" t="s">
        <v>1293</v>
      </c>
      <c r="J1400" s="832" t="s">
        <v>1294</v>
      </c>
      <c r="K1400" s="832" t="s">
        <v>1295</v>
      </c>
      <c r="L1400" s="835">
        <v>174.59</v>
      </c>
      <c r="M1400" s="835">
        <v>4713.93</v>
      </c>
      <c r="N1400" s="832">
        <v>27</v>
      </c>
      <c r="O1400" s="836">
        <v>15.5</v>
      </c>
      <c r="P1400" s="835">
        <v>2269.67</v>
      </c>
      <c r="Q1400" s="837">
        <v>0.48148148148148145</v>
      </c>
      <c r="R1400" s="832">
        <v>13</v>
      </c>
      <c r="S1400" s="837">
        <v>0.48148148148148145</v>
      </c>
      <c r="T1400" s="836">
        <v>10.5</v>
      </c>
      <c r="U1400" s="838">
        <v>0.67741935483870963</v>
      </c>
    </row>
    <row r="1401" spans="1:21" ht="14.4" customHeight="1" x14ac:dyDescent="0.3">
      <c r="A1401" s="831">
        <v>12</v>
      </c>
      <c r="B1401" s="832" t="s">
        <v>1204</v>
      </c>
      <c r="C1401" s="832" t="s">
        <v>1214</v>
      </c>
      <c r="D1401" s="833" t="s">
        <v>2735</v>
      </c>
      <c r="E1401" s="834" t="s">
        <v>1239</v>
      </c>
      <c r="F1401" s="832" t="s">
        <v>1205</v>
      </c>
      <c r="G1401" s="832" t="s">
        <v>1744</v>
      </c>
      <c r="H1401" s="832" t="s">
        <v>583</v>
      </c>
      <c r="I1401" s="832" t="s">
        <v>1745</v>
      </c>
      <c r="J1401" s="832" t="s">
        <v>1746</v>
      </c>
      <c r="K1401" s="832" t="s">
        <v>1747</v>
      </c>
      <c r="L1401" s="835">
        <v>59.92</v>
      </c>
      <c r="M1401" s="835">
        <v>7070.5600000000013</v>
      </c>
      <c r="N1401" s="832">
        <v>118</v>
      </c>
      <c r="O1401" s="836">
        <v>24</v>
      </c>
      <c r="P1401" s="835">
        <v>5033.2800000000016</v>
      </c>
      <c r="Q1401" s="837">
        <v>0.71186440677966112</v>
      </c>
      <c r="R1401" s="832">
        <v>84</v>
      </c>
      <c r="S1401" s="837">
        <v>0.71186440677966101</v>
      </c>
      <c r="T1401" s="836">
        <v>17</v>
      </c>
      <c r="U1401" s="838">
        <v>0.70833333333333337</v>
      </c>
    </row>
    <row r="1402" spans="1:21" ht="14.4" customHeight="1" x14ac:dyDescent="0.3">
      <c r="A1402" s="831">
        <v>12</v>
      </c>
      <c r="B1402" s="832" t="s">
        <v>1204</v>
      </c>
      <c r="C1402" s="832" t="s">
        <v>1214</v>
      </c>
      <c r="D1402" s="833" t="s">
        <v>2735</v>
      </c>
      <c r="E1402" s="834" t="s">
        <v>1239</v>
      </c>
      <c r="F1402" s="832" t="s">
        <v>1205</v>
      </c>
      <c r="G1402" s="832" t="s">
        <v>1744</v>
      </c>
      <c r="H1402" s="832" t="s">
        <v>583</v>
      </c>
      <c r="I1402" s="832" t="s">
        <v>2205</v>
      </c>
      <c r="J1402" s="832" t="s">
        <v>2206</v>
      </c>
      <c r="K1402" s="832" t="s">
        <v>2207</v>
      </c>
      <c r="L1402" s="835">
        <v>119.84</v>
      </c>
      <c r="M1402" s="835">
        <v>10785.600000000002</v>
      </c>
      <c r="N1402" s="832">
        <v>90</v>
      </c>
      <c r="O1402" s="836">
        <v>28</v>
      </c>
      <c r="P1402" s="835">
        <v>7190.4000000000033</v>
      </c>
      <c r="Q1402" s="837">
        <v>0.66666666666666685</v>
      </c>
      <c r="R1402" s="832">
        <v>60</v>
      </c>
      <c r="S1402" s="837">
        <v>0.66666666666666663</v>
      </c>
      <c r="T1402" s="836">
        <v>19</v>
      </c>
      <c r="U1402" s="838">
        <v>0.6785714285714286</v>
      </c>
    </row>
    <row r="1403" spans="1:21" ht="14.4" customHeight="1" x14ac:dyDescent="0.3">
      <c r="A1403" s="831">
        <v>12</v>
      </c>
      <c r="B1403" s="832" t="s">
        <v>1204</v>
      </c>
      <c r="C1403" s="832" t="s">
        <v>1214</v>
      </c>
      <c r="D1403" s="833" t="s">
        <v>2735</v>
      </c>
      <c r="E1403" s="834" t="s">
        <v>1239</v>
      </c>
      <c r="F1403" s="832" t="s">
        <v>1205</v>
      </c>
      <c r="G1403" s="832" t="s">
        <v>1744</v>
      </c>
      <c r="H1403" s="832" t="s">
        <v>583</v>
      </c>
      <c r="I1403" s="832" t="s">
        <v>2684</v>
      </c>
      <c r="J1403" s="832" t="s">
        <v>2206</v>
      </c>
      <c r="K1403" s="832" t="s">
        <v>2207</v>
      </c>
      <c r="L1403" s="835">
        <v>119.84</v>
      </c>
      <c r="M1403" s="835">
        <v>4074.56</v>
      </c>
      <c r="N1403" s="832">
        <v>34</v>
      </c>
      <c r="O1403" s="836">
        <v>10</v>
      </c>
      <c r="P1403" s="835">
        <v>2516.64</v>
      </c>
      <c r="Q1403" s="837">
        <v>0.61764705882352944</v>
      </c>
      <c r="R1403" s="832">
        <v>21</v>
      </c>
      <c r="S1403" s="837">
        <v>0.61764705882352944</v>
      </c>
      <c r="T1403" s="836">
        <v>6</v>
      </c>
      <c r="U1403" s="838">
        <v>0.6</v>
      </c>
    </row>
    <row r="1404" spans="1:21" ht="14.4" customHeight="1" x14ac:dyDescent="0.3">
      <c r="A1404" s="831">
        <v>12</v>
      </c>
      <c r="B1404" s="832" t="s">
        <v>1204</v>
      </c>
      <c r="C1404" s="832" t="s">
        <v>1214</v>
      </c>
      <c r="D1404" s="833" t="s">
        <v>2735</v>
      </c>
      <c r="E1404" s="834" t="s">
        <v>1239</v>
      </c>
      <c r="F1404" s="832" t="s">
        <v>1205</v>
      </c>
      <c r="G1404" s="832" t="s">
        <v>2299</v>
      </c>
      <c r="H1404" s="832" t="s">
        <v>583</v>
      </c>
      <c r="I1404" s="832" t="s">
        <v>2303</v>
      </c>
      <c r="J1404" s="832" t="s">
        <v>2301</v>
      </c>
      <c r="K1404" s="832" t="s">
        <v>2304</v>
      </c>
      <c r="L1404" s="835">
        <v>330.1</v>
      </c>
      <c r="M1404" s="835">
        <v>660.2</v>
      </c>
      <c r="N1404" s="832">
        <v>2</v>
      </c>
      <c r="O1404" s="836">
        <v>1</v>
      </c>
      <c r="P1404" s="835">
        <v>660.2</v>
      </c>
      <c r="Q1404" s="837">
        <v>1</v>
      </c>
      <c r="R1404" s="832">
        <v>2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12</v>
      </c>
      <c r="B1405" s="832" t="s">
        <v>1204</v>
      </c>
      <c r="C1405" s="832" t="s">
        <v>1214</v>
      </c>
      <c r="D1405" s="833" t="s">
        <v>2735</v>
      </c>
      <c r="E1405" s="834" t="s">
        <v>1239</v>
      </c>
      <c r="F1405" s="832" t="s">
        <v>1205</v>
      </c>
      <c r="G1405" s="832" t="s">
        <v>2212</v>
      </c>
      <c r="H1405" s="832" t="s">
        <v>583</v>
      </c>
      <c r="I1405" s="832" t="s">
        <v>2213</v>
      </c>
      <c r="J1405" s="832" t="s">
        <v>2214</v>
      </c>
      <c r="K1405" s="832" t="s">
        <v>2215</v>
      </c>
      <c r="L1405" s="835">
        <v>87.67</v>
      </c>
      <c r="M1405" s="835">
        <v>87.67</v>
      </c>
      <c r="N1405" s="832">
        <v>1</v>
      </c>
      <c r="O1405" s="836">
        <v>1</v>
      </c>
      <c r="P1405" s="835">
        <v>87.67</v>
      </c>
      <c r="Q1405" s="837">
        <v>1</v>
      </c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12</v>
      </c>
      <c r="B1406" s="832" t="s">
        <v>1204</v>
      </c>
      <c r="C1406" s="832" t="s">
        <v>1214</v>
      </c>
      <c r="D1406" s="833" t="s">
        <v>2735</v>
      </c>
      <c r="E1406" s="834" t="s">
        <v>1239</v>
      </c>
      <c r="F1406" s="832" t="s">
        <v>1205</v>
      </c>
      <c r="G1406" s="832" t="s">
        <v>1330</v>
      </c>
      <c r="H1406" s="832" t="s">
        <v>583</v>
      </c>
      <c r="I1406" s="832" t="s">
        <v>1422</v>
      </c>
      <c r="J1406" s="832" t="s">
        <v>1423</v>
      </c>
      <c r="K1406" s="832" t="s">
        <v>1424</v>
      </c>
      <c r="L1406" s="835">
        <v>58.22</v>
      </c>
      <c r="M1406" s="835">
        <v>116.44</v>
      </c>
      <c r="N1406" s="832">
        <v>2</v>
      </c>
      <c r="O1406" s="836">
        <v>1</v>
      </c>
      <c r="P1406" s="835">
        <v>116.44</v>
      </c>
      <c r="Q1406" s="837">
        <v>1</v>
      </c>
      <c r="R1406" s="832">
        <v>2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12</v>
      </c>
      <c r="B1407" s="832" t="s">
        <v>1204</v>
      </c>
      <c r="C1407" s="832" t="s">
        <v>1214</v>
      </c>
      <c r="D1407" s="833" t="s">
        <v>2735</v>
      </c>
      <c r="E1407" s="834" t="s">
        <v>1239</v>
      </c>
      <c r="F1407" s="832" t="s">
        <v>1205</v>
      </c>
      <c r="G1407" s="832" t="s">
        <v>1330</v>
      </c>
      <c r="H1407" s="832" t="s">
        <v>583</v>
      </c>
      <c r="I1407" s="832" t="s">
        <v>2503</v>
      </c>
      <c r="J1407" s="832" t="s">
        <v>1423</v>
      </c>
      <c r="K1407" s="832" t="s">
        <v>2504</v>
      </c>
      <c r="L1407" s="835">
        <v>116.43</v>
      </c>
      <c r="M1407" s="835">
        <v>14670.179999999995</v>
      </c>
      <c r="N1407" s="832">
        <v>126</v>
      </c>
      <c r="O1407" s="836">
        <v>44.5</v>
      </c>
      <c r="P1407" s="835">
        <v>6869.3699999999972</v>
      </c>
      <c r="Q1407" s="837">
        <v>0.4682539682539682</v>
      </c>
      <c r="R1407" s="832">
        <v>59</v>
      </c>
      <c r="S1407" s="837">
        <v>0.46825396825396826</v>
      </c>
      <c r="T1407" s="836">
        <v>21</v>
      </c>
      <c r="U1407" s="838">
        <v>0.47191011235955055</v>
      </c>
    </row>
    <row r="1408" spans="1:21" ht="14.4" customHeight="1" x14ac:dyDescent="0.3">
      <c r="A1408" s="831">
        <v>12</v>
      </c>
      <c r="B1408" s="832" t="s">
        <v>1204</v>
      </c>
      <c r="C1408" s="832" t="s">
        <v>1214</v>
      </c>
      <c r="D1408" s="833" t="s">
        <v>2735</v>
      </c>
      <c r="E1408" s="834" t="s">
        <v>1239</v>
      </c>
      <c r="F1408" s="832" t="s">
        <v>1205</v>
      </c>
      <c r="G1408" s="832" t="s">
        <v>1330</v>
      </c>
      <c r="H1408" s="832" t="s">
        <v>583</v>
      </c>
      <c r="I1408" s="832" t="s">
        <v>1886</v>
      </c>
      <c r="J1408" s="832" t="s">
        <v>1429</v>
      </c>
      <c r="K1408" s="832" t="s">
        <v>1618</v>
      </c>
      <c r="L1408" s="835">
        <v>89.88</v>
      </c>
      <c r="M1408" s="835">
        <v>269.64</v>
      </c>
      <c r="N1408" s="832">
        <v>3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12</v>
      </c>
      <c r="B1409" s="832" t="s">
        <v>1204</v>
      </c>
      <c r="C1409" s="832" t="s">
        <v>1214</v>
      </c>
      <c r="D1409" s="833" t="s">
        <v>2735</v>
      </c>
      <c r="E1409" s="834" t="s">
        <v>1239</v>
      </c>
      <c r="F1409" s="832" t="s">
        <v>1205</v>
      </c>
      <c r="G1409" s="832" t="s">
        <v>1330</v>
      </c>
      <c r="H1409" s="832" t="s">
        <v>583</v>
      </c>
      <c r="I1409" s="832" t="s">
        <v>1426</v>
      </c>
      <c r="J1409" s="832" t="s">
        <v>1332</v>
      </c>
      <c r="K1409" s="832" t="s">
        <v>1427</v>
      </c>
      <c r="L1409" s="835">
        <v>648.16999999999996</v>
      </c>
      <c r="M1409" s="835">
        <v>1944.5099999999998</v>
      </c>
      <c r="N1409" s="832">
        <v>3</v>
      </c>
      <c r="O1409" s="836">
        <v>0.5</v>
      </c>
      <c r="P1409" s="835">
        <v>1944.5099999999998</v>
      </c>
      <c r="Q1409" s="837">
        <v>1</v>
      </c>
      <c r="R1409" s="832">
        <v>3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12</v>
      </c>
      <c r="B1410" s="832" t="s">
        <v>1204</v>
      </c>
      <c r="C1410" s="832" t="s">
        <v>1214</v>
      </c>
      <c r="D1410" s="833" t="s">
        <v>2735</v>
      </c>
      <c r="E1410" s="834" t="s">
        <v>1239</v>
      </c>
      <c r="F1410" s="832" t="s">
        <v>1205</v>
      </c>
      <c r="G1410" s="832" t="s">
        <v>1330</v>
      </c>
      <c r="H1410" s="832" t="s">
        <v>583</v>
      </c>
      <c r="I1410" s="832" t="s">
        <v>1428</v>
      </c>
      <c r="J1410" s="832" t="s">
        <v>1429</v>
      </c>
      <c r="K1410" s="832" t="s">
        <v>1430</v>
      </c>
      <c r="L1410" s="835">
        <v>89.88</v>
      </c>
      <c r="M1410" s="835">
        <v>359.52</v>
      </c>
      <c r="N1410" s="832">
        <v>4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12</v>
      </c>
      <c r="B1411" s="832" t="s">
        <v>1204</v>
      </c>
      <c r="C1411" s="832" t="s">
        <v>1214</v>
      </c>
      <c r="D1411" s="833" t="s">
        <v>2735</v>
      </c>
      <c r="E1411" s="834" t="s">
        <v>1239</v>
      </c>
      <c r="F1411" s="832" t="s">
        <v>1205</v>
      </c>
      <c r="G1411" s="832" t="s">
        <v>1330</v>
      </c>
      <c r="H1411" s="832" t="s">
        <v>583</v>
      </c>
      <c r="I1411" s="832" t="s">
        <v>2685</v>
      </c>
      <c r="J1411" s="832" t="s">
        <v>1423</v>
      </c>
      <c r="K1411" s="832" t="s">
        <v>2504</v>
      </c>
      <c r="L1411" s="835">
        <v>116.43</v>
      </c>
      <c r="M1411" s="835">
        <v>465.72</v>
      </c>
      <c r="N1411" s="832">
        <v>4</v>
      </c>
      <c r="O1411" s="836">
        <v>3</v>
      </c>
      <c r="P1411" s="835">
        <v>116.43</v>
      </c>
      <c r="Q1411" s="837">
        <v>0.25</v>
      </c>
      <c r="R1411" s="832">
        <v>1</v>
      </c>
      <c r="S1411" s="837">
        <v>0.25</v>
      </c>
      <c r="T1411" s="836">
        <v>0.5</v>
      </c>
      <c r="U1411" s="838">
        <v>0.16666666666666666</v>
      </c>
    </row>
    <row r="1412" spans="1:21" ht="14.4" customHeight="1" x14ac:dyDescent="0.3">
      <c r="A1412" s="831">
        <v>12</v>
      </c>
      <c r="B1412" s="832" t="s">
        <v>1204</v>
      </c>
      <c r="C1412" s="832" t="s">
        <v>1214</v>
      </c>
      <c r="D1412" s="833" t="s">
        <v>2735</v>
      </c>
      <c r="E1412" s="834" t="s">
        <v>1239</v>
      </c>
      <c r="F1412" s="832" t="s">
        <v>1205</v>
      </c>
      <c r="G1412" s="832" t="s">
        <v>1433</v>
      </c>
      <c r="H1412" s="832" t="s">
        <v>583</v>
      </c>
      <c r="I1412" s="832" t="s">
        <v>2505</v>
      </c>
      <c r="J1412" s="832" t="s">
        <v>2506</v>
      </c>
      <c r="K1412" s="832" t="s">
        <v>1436</v>
      </c>
      <c r="L1412" s="835">
        <v>0</v>
      </c>
      <c r="M1412" s="835">
        <v>0</v>
      </c>
      <c r="N1412" s="832">
        <v>1</v>
      </c>
      <c r="O1412" s="836">
        <v>0.5</v>
      </c>
      <c r="P1412" s="835"/>
      <c r="Q1412" s="837"/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12</v>
      </c>
      <c r="B1413" s="832" t="s">
        <v>1204</v>
      </c>
      <c r="C1413" s="832" t="s">
        <v>1214</v>
      </c>
      <c r="D1413" s="833" t="s">
        <v>2735</v>
      </c>
      <c r="E1413" s="834" t="s">
        <v>1239</v>
      </c>
      <c r="F1413" s="832" t="s">
        <v>1205</v>
      </c>
      <c r="G1413" s="832" t="s">
        <v>1446</v>
      </c>
      <c r="H1413" s="832" t="s">
        <v>583</v>
      </c>
      <c r="I1413" s="832" t="s">
        <v>1447</v>
      </c>
      <c r="J1413" s="832" t="s">
        <v>1448</v>
      </c>
      <c r="K1413" s="832" t="s">
        <v>1449</v>
      </c>
      <c r="L1413" s="835">
        <v>1543.27</v>
      </c>
      <c r="M1413" s="835">
        <v>20062.510000000002</v>
      </c>
      <c r="N1413" s="832">
        <v>13</v>
      </c>
      <c r="O1413" s="836">
        <v>9.5</v>
      </c>
      <c r="P1413" s="835">
        <v>13889.430000000002</v>
      </c>
      <c r="Q1413" s="837">
        <v>0.69230769230769229</v>
      </c>
      <c r="R1413" s="832">
        <v>9</v>
      </c>
      <c r="S1413" s="837">
        <v>0.69230769230769229</v>
      </c>
      <c r="T1413" s="836">
        <v>7</v>
      </c>
      <c r="U1413" s="838">
        <v>0.73684210526315785</v>
      </c>
    </row>
    <row r="1414" spans="1:21" ht="14.4" customHeight="1" x14ac:dyDescent="0.3">
      <c r="A1414" s="831">
        <v>12</v>
      </c>
      <c r="B1414" s="832" t="s">
        <v>1204</v>
      </c>
      <c r="C1414" s="832" t="s">
        <v>1214</v>
      </c>
      <c r="D1414" s="833" t="s">
        <v>2735</v>
      </c>
      <c r="E1414" s="834" t="s">
        <v>1239</v>
      </c>
      <c r="F1414" s="832" t="s">
        <v>1205</v>
      </c>
      <c r="G1414" s="832" t="s">
        <v>1446</v>
      </c>
      <c r="H1414" s="832" t="s">
        <v>621</v>
      </c>
      <c r="I1414" s="832" t="s">
        <v>1622</v>
      </c>
      <c r="J1414" s="832" t="s">
        <v>1623</v>
      </c>
      <c r="K1414" s="832" t="s">
        <v>1449</v>
      </c>
      <c r="L1414" s="835">
        <v>1543.26</v>
      </c>
      <c r="M1414" s="835">
        <v>1543.26</v>
      </c>
      <c r="N1414" s="832">
        <v>1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12</v>
      </c>
      <c r="B1415" s="832" t="s">
        <v>1204</v>
      </c>
      <c r="C1415" s="832" t="s">
        <v>1214</v>
      </c>
      <c r="D1415" s="833" t="s">
        <v>2735</v>
      </c>
      <c r="E1415" s="834" t="s">
        <v>1239</v>
      </c>
      <c r="F1415" s="832" t="s">
        <v>1205</v>
      </c>
      <c r="G1415" s="832" t="s">
        <v>1446</v>
      </c>
      <c r="H1415" s="832" t="s">
        <v>583</v>
      </c>
      <c r="I1415" s="832" t="s">
        <v>2715</v>
      </c>
      <c r="J1415" s="832" t="s">
        <v>1623</v>
      </c>
      <c r="K1415" s="832" t="s">
        <v>1449</v>
      </c>
      <c r="L1415" s="835">
        <v>1543.26</v>
      </c>
      <c r="M1415" s="835">
        <v>1543.26</v>
      </c>
      <c r="N1415" s="832">
        <v>1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12</v>
      </c>
      <c r="B1416" s="832" t="s">
        <v>1204</v>
      </c>
      <c r="C1416" s="832" t="s">
        <v>1214</v>
      </c>
      <c r="D1416" s="833" t="s">
        <v>2735</v>
      </c>
      <c r="E1416" s="834" t="s">
        <v>1239</v>
      </c>
      <c r="F1416" s="832" t="s">
        <v>1205</v>
      </c>
      <c r="G1416" s="832" t="s">
        <v>1255</v>
      </c>
      <c r="H1416" s="832" t="s">
        <v>583</v>
      </c>
      <c r="I1416" s="832" t="s">
        <v>1303</v>
      </c>
      <c r="J1416" s="832" t="s">
        <v>947</v>
      </c>
      <c r="K1416" s="832" t="s">
        <v>1258</v>
      </c>
      <c r="L1416" s="835">
        <v>42.54</v>
      </c>
      <c r="M1416" s="835">
        <v>212.7</v>
      </c>
      <c r="N1416" s="832">
        <v>5</v>
      </c>
      <c r="O1416" s="836">
        <v>3.5</v>
      </c>
      <c r="P1416" s="835">
        <v>170.16</v>
      </c>
      <c r="Q1416" s="837">
        <v>0.8</v>
      </c>
      <c r="R1416" s="832">
        <v>4</v>
      </c>
      <c r="S1416" s="837">
        <v>0.8</v>
      </c>
      <c r="T1416" s="836">
        <v>2.5</v>
      </c>
      <c r="U1416" s="838">
        <v>0.7142857142857143</v>
      </c>
    </row>
    <row r="1417" spans="1:21" ht="14.4" customHeight="1" x14ac:dyDescent="0.3">
      <c r="A1417" s="831">
        <v>12</v>
      </c>
      <c r="B1417" s="832" t="s">
        <v>1204</v>
      </c>
      <c r="C1417" s="832" t="s">
        <v>1214</v>
      </c>
      <c r="D1417" s="833" t="s">
        <v>2735</v>
      </c>
      <c r="E1417" s="834" t="s">
        <v>1239</v>
      </c>
      <c r="F1417" s="832" t="s">
        <v>1205</v>
      </c>
      <c r="G1417" s="832" t="s">
        <v>1255</v>
      </c>
      <c r="H1417" s="832" t="s">
        <v>583</v>
      </c>
      <c r="I1417" s="832" t="s">
        <v>1296</v>
      </c>
      <c r="J1417" s="832" t="s">
        <v>1257</v>
      </c>
      <c r="K1417" s="832" t="s">
        <v>1297</v>
      </c>
      <c r="L1417" s="835">
        <v>59.56</v>
      </c>
      <c r="M1417" s="835">
        <v>59.56</v>
      </c>
      <c r="N1417" s="832">
        <v>1</v>
      </c>
      <c r="O1417" s="836">
        <v>0.5</v>
      </c>
      <c r="P1417" s="835">
        <v>59.56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" customHeight="1" x14ac:dyDescent="0.3">
      <c r="A1418" s="831">
        <v>12</v>
      </c>
      <c r="B1418" s="832" t="s">
        <v>1204</v>
      </c>
      <c r="C1418" s="832" t="s">
        <v>1214</v>
      </c>
      <c r="D1418" s="833" t="s">
        <v>2735</v>
      </c>
      <c r="E1418" s="834" t="s">
        <v>1239</v>
      </c>
      <c r="F1418" s="832" t="s">
        <v>1205</v>
      </c>
      <c r="G1418" s="832" t="s">
        <v>1452</v>
      </c>
      <c r="H1418" s="832" t="s">
        <v>621</v>
      </c>
      <c r="I1418" s="832" t="s">
        <v>1093</v>
      </c>
      <c r="J1418" s="832" t="s">
        <v>707</v>
      </c>
      <c r="K1418" s="832" t="s">
        <v>1094</v>
      </c>
      <c r="L1418" s="835">
        <v>300.31</v>
      </c>
      <c r="M1418" s="835">
        <v>2102.17</v>
      </c>
      <c r="N1418" s="832">
        <v>7</v>
      </c>
      <c r="O1418" s="836">
        <v>6</v>
      </c>
      <c r="P1418" s="835">
        <v>900.93000000000006</v>
      </c>
      <c r="Q1418" s="837">
        <v>0.4285714285714286</v>
      </c>
      <c r="R1418" s="832">
        <v>3</v>
      </c>
      <c r="S1418" s="837">
        <v>0.42857142857142855</v>
      </c>
      <c r="T1418" s="836">
        <v>2.5</v>
      </c>
      <c r="U1418" s="838">
        <v>0.41666666666666669</v>
      </c>
    </row>
    <row r="1419" spans="1:21" ht="14.4" customHeight="1" x14ac:dyDescent="0.3">
      <c r="A1419" s="831">
        <v>12</v>
      </c>
      <c r="B1419" s="832" t="s">
        <v>1204</v>
      </c>
      <c r="C1419" s="832" t="s">
        <v>1214</v>
      </c>
      <c r="D1419" s="833" t="s">
        <v>2735</v>
      </c>
      <c r="E1419" s="834" t="s">
        <v>1239</v>
      </c>
      <c r="F1419" s="832" t="s">
        <v>1205</v>
      </c>
      <c r="G1419" s="832" t="s">
        <v>1632</v>
      </c>
      <c r="H1419" s="832" t="s">
        <v>583</v>
      </c>
      <c r="I1419" s="832" t="s">
        <v>1633</v>
      </c>
      <c r="J1419" s="832" t="s">
        <v>1634</v>
      </c>
      <c r="K1419" s="832" t="s">
        <v>1635</v>
      </c>
      <c r="L1419" s="835">
        <v>1514.87</v>
      </c>
      <c r="M1419" s="835">
        <v>1514.87</v>
      </c>
      <c r="N1419" s="832">
        <v>1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12</v>
      </c>
      <c r="B1420" s="832" t="s">
        <v>1204</v>
      </c>
      <c r="C1420" s="832" t="s">
        <v>1214</v>
      </c>
      <c r="D1420" s="833" t="s">
        <v>2735</v>
      </c>
      <c r="E1420" s="834" t="s">
        <v>1239</v>
      </c>
      <c r="F1420" s="832" t="s">
        <v>1205</v>
      </c>
      <c r="G1420" s="832" t="s">
        <v>2329</v>
      </c>
      <c r="H1420" s="832" t="s">
        <v>583</v>
      </c>
      <c r="I1420" s="832" t="s">
        <v>2330</v>
      </c>
      <c r="J1420" s="832" t="s">
        <v>2331</v>
      </c>
      <c r="K1420" s="832" t="s">
        <v>1747</v>
      </c>
      <c r="L1420" s="835">
        <v>100.1</v>
      </c>
      <c r="M1420" s="835">
        <v>3203.2</v>
      </c>
      <c r="N1420" s="832">
        <v>32</v>
      </c>
      <c r="O1420" s="836">
        <v>14</v>
      </c>
      <c r="P1420" s="835">
        <v>1000.9999999999999</v>
      </c>
      <c r="Q1420" s="837">
        <v>0.3125</v>
      </c>
      <c r="R1420" s="832">
        <v>10</v>
      </c>
      <c r="S1420" s="837">
        <v>0.3125</v>
      </c>
      <c r="T1420" s="836">
        <v>3.5</v>
      </c>
      <c r="U1420" s="838">
        <v>0.25</v>
      </c>
    </row>
    <row r="1421" spans="1:21" ht="14.4" customHeight="1" x14ac:dyDescent="0.3">
      <c r="A1421" s="831">
        <v>12</v>
      </c>
      <c r="B1421" s="832" t="s">
        <v>1204</v>
      </c>
      <c r="C1421" s="832" t="s">
        <v>1214</v>
      </c>
      <c r="D1421" s="833" t="s">
        <v>2735</v>
      </c>
      <c r="E1421" s="834" t="s">
        <v>1239</v>
      </c>
      <c r="F1421" s="832" t="s">
        <v>1205</v>
      </c>
      <c r="G1421" s="832" t="s">
        <v>2329</v>
      </c>
      <c r="H1421" s="832" t="s">
        <v>583</v>
      </c>
      <c r="I1421" s="832" t="s">
        <v>2716</v>
      </c>
      <c r="J1421" s="832" t="s">
        <v>2717</v>
      </c>
      <c r="K1421" s="832" t="s">
        <v>2718</v>
      </c>
      <c r="L1421" s="835">
        <v>93.43</v>
      </c>
      <c r="M1421" s="835">
        <v>93.43</v>
      </c>
      <c r="N1421" s="832">
        <v>1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12</v>
      </c>
      <c r="B1422" s="832" t="s">
        <v>1204</v>
      </c>
      <c r="C1422" s="832" t="s">
        <v>1214</v>
      </c>
      <c r="D1422" s="833" t="s">
        <v>2735</v>
      </c>
      <c r="E1422" s="834" t="s">
        <v>1239</v>
      </c>
      <c r="F1422" s="832" t="s">
        <v>1205</v>
      </c>
      <c r="G1422" s="832" t="s">
        <v>1762</v>
      </c>
      <c r="H1422" s="832" t="s">
        <v>583</v>
      </c>
      <c r="I1422" s="832" t="s">
        <v>1763</v>
      </c>
      <c r="J1422" s="832" t="s">
        <v>1764</v>
      </c>
      <c r="K1422" s="832" t="s">
        <v>1765</v>
      </c>
      <c r="L1422" s="835">
        <v>25.12</v>
      </c>
      <c r="M1422" s="835">
        <v>401.92</v>
      </c>
      <c r="N1422" s="832">
        <v>16</v>
      </c>
      <c r="O1422" s="836">
        <v>15</v>
      </c>
      <c r="P1422" s="835">
        <v>150.72</v>
      </c>
      <c r="Q1422" s="837">
        <v>0.375</v>
      </c>
      <c r="R1422" s="832">
        <v>6</v>
      </c>
      <c r="S1422" s="837">
        <v>0.375</v>
      </c>
      <c r="T1422" s="836">
        <v>5.5</v>
      </c>
      <c r="U1422" s="838">
        <v>0.36666666666666664</v>
      </c>
    </row>
    <row r="1423" spans="1:21" ht="14.4" customHeight="1" x14ac:dyDescent="0.3">
      <c r="A1423" s="831">
        <v>12</v>
      </c>
      <c r="B1423" s="832" t="s">
        <v>1204</v>
      </c>
      <c r="C1423" s="832" t="s">
        <v>1214</v>
      </c>
      <c r="D1423" s="833" t="s">
        <v>2735</v>
      </c>
      <c r="E1423" s="834" t="s">
        <v>1239</v>
      </c>
      <c r="F1423" s="832" t="s">
        <v>1205</v>
      </c>
      <c r="G1423" s="832" t="s">
        <v>2229</v>
      </c>
      <c r="H1423" s="832" t="s">
        <v>583</v>
      </c>
      <c r="I1423" s="832" t="s">
        <v>2230</v>
      </c>
      <c r="J1423" s="832" t="s">
        <v>2231</v>
      </c>
      <c r="K1423" s="832" t="s">
        <v>1909</v>
      </c>
      <c r="L1423" s="835">
        <v>88.97</v>
      </c>
      <c r="M1423" s="835">
        <v>355.88</v>
      </c>
      <c r="N1423" s="832">
        <v>4</v>
      </c>
      <c r="O1423" s="836">
        <v>1.5</v>
      </c>
      <c r="P1423" s="835">
        <v>88.97</v>
      </c>
      <c r="Q1423" s="837">
        <v>0.25</v>
      </c>
      <c r="R1423" s="832">
        <v>1</v>
      </c>
      <c r="S1423" s="837">
        <v>0.25</v>
      </c>
      <c r="T1423" s="836">
        <v>1</v>
      </c>
      <c r="U1423" s="838">
        <v>0.66666666666666663</v>
      </c>
    </row>
    <row r="1424" spans="1:21" ht="14.4" customHeight="1" x14ac:dyDescent="0.3">
      <c r="A1424" s="831">
        <v>12</v>
      </c>
      <c r="B1424" s="832" t="s">
        <v>1204</v>
      </c>
      <c r="C1424" s="832" t="s">
        <v>1214</v>
      </c>
      <c r="D1424" s="833" t="s">
        <v>2735</v>
      </c>
      <c r="E1424" s="834" t="s">
        <v>1239</v>
      </c>
      <c r="F1424" s="832" t="s">
        <v>1205</v>
      </c>
      <c r="G1424" s="832" t="s">
        <v>1459</v>
      </c>
      <c r="H1424" s="832" t="s">
        <v>583</v>
      </c>
      <c r="I1424" s="832" t="s">
        <v>1460</v>
      </c>
      <c r="J1424" s="832" t="s">
        <v>1461</v>
      </c>
      <c r="K1424" s="832" t="s">
        <v>1462</v>
      </c>
      <c r="L1424" s="835">
        <v>224.69</v>
      </c>
      <c r="M1424" s="835">
        <v>674.06999999999994</v>
      </c>
      <c r="N1424" s="832">
        <v>3</v>
      </c>
      <c r="O1424" s="836">
        <v>1</v>
      </c>
      <c r="P1424" s="835">
        <v>449.38</v>
      </c>
      <c r="Q1424" s="837">
        <v>0.66666666666666674</v>
      </c>
      <c r="R1424" s="832">
        <v>2</v>
      </c>
      <c r="S1424" s="837">
        <v>0.66666666666666663</v>
      </c>
      <c r="T1424" s="836">
        <v>0.5</v>
      </c>
      <c r="U1424" s="838">
        <v>0.5</v>
      </c>
    </row>
    <row r="1425" spans="1:21" ht="14.4" customHeight="1" x14ac:dyDescent="0.3">
      <c r="A1425" s="831">
        <v>12</v>
      </c>
      <c r="B1425" s="832" t="s">
        <v>1204</v>
      </c>
      <c r="C1425" s="832" t="s">
        <v>1214</v>
      </c>
      <c r="D1425" s="833" t="s">
        <v>2735</v>
      </c>
      <c r="E1425" s="834" t="s">
        <v>1239</v>
      </c>
      <c r="F1425" s="832" t="s">
        <v>1205</v>
      </c>
      <c r="G1425" s="832" t="s">
        <v>1459</v>
      </c>
      <c r="H1425" s="832" t="s">
        <v>583</v>
      </c>
      <c r="I1425" s="832" t="s">
        <v>1766</v>
      </c>
      <c r="J1425" s="832" t="s">
        <v>1461</v>
      </c>
      <c r="K1425" s="832" t="s">
        <v>1767</v>
      </c>
      <c r="L1425" s="835">
        <v>224.69</v>
      </c>
      <c r="M1425" s="835">
        <v>1572.83</v>
      </c>
      <c r="N1425" s="832">
        <v>7</v>
      </c>
      <c r="O1425" s="836">
        <v>3</v>
      </c>
      <c r="P1425" s="835">
        <v>674.06999999999994</v>
      </c>
      <c r="Q1425" s="837">
        <v>0.42857142857142855</v>
      </c>
      <c r="R1425" s="832">
        <v>3</v>
      </c>
      <c r="S1425" s="837">
        <v>0.42857142857142855</v>
      </c>
      <c r="T1425" s="836">
        <v>2</v>
      </c>
      <c r="U1425" s="838">
        <v>0.66666666666666663</v>
      </c>
    </row>
    <row r="1426" spans="1:21" ht="14.4" customHeight="1" x14ac:dyDescent="0.3">
      <c r="A1426" s="831">
        <v>12</v>
      </c>
      <c r="B1426" s="832" t="s">
        <v>1204</v>
      </c>
      <c r="C1426" s="832" t="s">
        <v>1214</v>
      </c>
      <c r="D1426" s="833" t="s">
        <v>2735</v>
      </c>
      <c r="E1426" s="834" t="s">
        <v>1239</v>
      </c>
      <c r="F1426" s="832" t="s">
        <v>1205</v>
      </c>
      <c r="G1426" s="832" t="s">
        <v>1465</v>
      </c>
      <c r="H1426" s="832" t="s">
        <v>583</v>
      </c>
      <c r="I1426" s="832" t="s">
        <v>1922</v>
      </c>
      <c r="J1426" s="832" t="s">
        <v>1467</v>
      </c>
      <c r="K1426" s="832" t="s">
        <v>1468</v>
      </c>
      <c r="L1426" s="835">
        <v>1388.93</v>
      </c>
      <c r="M1426" s="835">
        <v>1388.93</v>
      </c>
      <c r="N1426" s="832">
        <v>1</v>
      </c>
      <c r="O1426" s="836">
        <v>0.5</v>
      </c>
      <c r="P1426" s="835">
        <v>1388.93</v>
      </c>
      <c r="Q1426" s="837">
        <v>1</v>
      </c>
      <c r="R1426" s="832">
        <v>1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12</v>
      </c>
      <c r="B1427" s="832" t="s">
        <v>1204</v>
      </c>
      <c r="C1427" s="832" t="s">
        <v>1214</v>
      </c>
      <c r="D1427" s="833" t="s">
        <v>2735</v>
      </c>
      <c r="E1427" s="834" t="s">
        <v>1239</v>
      </c>
      <c r="F1427" s="832" t="s">
        <v>1205</v>
      </c>
      <c r="G1427" s="832" t="s">
        <v>1469</v>
      </c>
      <c r="H1427" s="832" t="s">
        <v>583</v>
      </c>
      <c r="I1427" s="832" t="s">
        <v>1470</v>
      </c>
      <c r="J1427" s="832" t="s">
        <v>1471</v>
      </c>
      <c r="K1427" s="832" t="s">
        <v>1472</v>
      </c>
      <c r="L1427" s="835">
        <v>1546.98</v>
      </c>
      <c r="M1427" s="835">
        <v>1546.98</v>
      </c>
      <c r="N1427" s="832">
        <v>1</v>
      </c>
      <c r="O1427" s="836">
        <v>1</v>
      </c>
      <c r="P1427" s="835">
        <v>1546.98</v>
      </c>
      <c r="Q1427" s="837">
        <v>1</v>
      </c>
      <c r="R1427" s="832">
        <v>1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12</v>
      </c>
      <c r="B1428" s="832" t="s">
        <v>1204</v>
      </c>
      <c r="C1428" s="832" t="s">
        <v>1214</v>
      </c>
      <c r="D1428" s="833" t="s">
        <v>2735</v>
      </c>
      <c r="E1428" s="834" t="s">
        <v>1239</v>
      </c>
      <c r="F1428" s="832" t="s">
        <v>1205</v>
      </c>
      <c r="G1428" s="832" t="s">
        <v>1254</v>
      </c>
      <c r="H1428" s="832" t="s">
        <v>621</v>
      </c>
      <c r="I1428" s="832" t="s">
        <v>1112</v>
      </c>
      <c r="J1428" s="832" t="s">
        <v>1113</v>
      </c>
      <c r="K1428" s="832" t="s">
        <v>1114</v>
      </c>
      <c r="L1428" s="835">
        <v>149.52000000000001</v>
      </c>
      <c r="M1428" s="835">
        <v>149.52000000000001</v>
      </c>
      <c r="N1428" s="832">
        <v>1</v>
      </c>
      <c r="O1428" s="836">
        <v>1</v>
      </c>
      <c r="P1428" s="835">
        <v>149.52000000000001</v>
      </c>
      <c r="Q1428" s="837">
        <v>1</v>
      </c>
      <c r="R1428" s="832">
        <v>1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12</v>
      </c>
      <c r="B1429" s="832" t="s">
        <v>1204</v>
      </c>
      <c r="C1429" s="832" t="s">
        <v>1214</v>
      </c>
      <c r="D1429" s="833" t="s">
        <v>2735</v>
      </c>
      <c r="E1429" s="834" t="s">
        <v>1239</v>
      </c>
      <c r="F1429" s="832" t="s">
        <v>1205</v>
      </c>
      <c r="G1429" s="832" t="s">
        <v>1927</v>
      </c>
      <c r="H1429" s="832" t="s">
        <v>583</v>
      </c>
      <c r="I1429" s="832" t="s">
        <v>1928</v>
      </c>
      <c r="J1429" s="832" t="s">
        <v>1929</v>
      </c>
      <c r="K1429" s="832" t="s">
        <v>1930</v>
      </c>
      <c r="L1429" s="835">
        <v>107.27</v>
      </c>
      <c r="M1429" s="835">
        <v>214.54</v>
      </c>
      <c r="N1429" s="832">
        <v>2</v>
      </c>
      <c r="O1429" s="836">
        <v>0.5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12</v>
      </c>
      <c r="B1430" s="832" t="s">
        <v>1204</v>
      </c>
      <c r="C1430" s="832" t="s">
        <v>1214</v>
      </c>
      <c r="D1430" s="833" t="s">
        <v>2735</v>
      </c>
      <c r="E1430" s="834" t="s">
        <v>1239</v>
      </c>
      <c r="F1430" s="832" t="s">
        <v>1206</v>
      </c>
      <c r="G1430" s="832" t="s">
        <v>1661</v>
      </c>
      <c r="H1430" s="832" t="s">
        <v>583</v>
      </c>
      <c r="I1430" s="832" t="s">
        <v>1776</v>
      </c>
      <c r="J1430" s="832" t="s">
        <v>1663</v>
      </c>
      <c r="K1430" s="832"/>
      <c r="L1430" s="835">
        <v>0</v>
      </c>
      <c r="M1430" s="835">
        <v>0</v>
      </c>
      <c r="N1430" s="832">
        <v>2</v>
      </c>
      <c r="O1430" s="836">
        <v>2</v>
      </c>
      <c r="P1430" s="835">
        <v>0</v>
      </c>
      <c r="Q1430" s="837"/>
      <c r="R1430" s="832">
        <v>2</v>
      </c>
      <c r="S1430" s="837">
        <v>1</v>
      </c>
      <c r="T1430" s="836">
        <v>2</v>
      </c>
      <c r="U1430" s="838">
        <v>1</v>
      </c>
    </row>
    <row r="1431" spans="1:21" ht="14.4" customHeight="1" x14ac:dyDescent="0.3">
      <c r="A1431" s="831">
        <v>12</v>
      </c>
      <c r="B1431" s="832" t="s">
        <v>1204</v>
      </c>
      <c r="C1431" s="832" t="s">
        <v>1214</v>
      </c>
      <c r="D1431" s="833" t="s">
        <v>2735</v>
      </c>
      <c r="E1431" s="834" t="s">
        <v>1239</v>
      </c>
      <c r="F1431" s="832" t="s">
        <v>1206</v>
      </c>
      <c r="G1431" s="832" t="s">
        <v>1661</v>
      </c>
      <c r="H1431" s="832" t="s">
        <v>583</v>
      </c>
      <c r="I1431" s="832" t="s">
        <v>2719</v>
      </c>
      <c r="J1431" s="832" t="s">
        <v>1663</v>
      </c>
      <c r="K1431" s="832"/>
      <c r="L1431" s="835">
        <v>0</v>
      </c>
      <c r="M1431" s="835">
        <v>0</v>
      </c>
      <c r="N1431" s="832">
        <v>1</v>
      </c>
      <c r="O1431" s="836">
        <v>1</v>
      </c>
      <c r="P1431" s="835">
        <v>0</v>
      </c>
      <c r="Q1431" s="837"/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12</v>
      </c>
      <c r="B1432" s="832" t="s">
        <v>1204</v>
      </c>
      <c r="C1432" s="832" t="s">
        <v>1214</v>
      </c>
      <c r="D1432" s="833" t="s">
        <v>2735</v>
      </c>
      <c r="E1432" s="834" t="s">
        <v>1239</v>
      </c>
      <c r="F1432" s="832" t="s">
        <v>1206</v>
      </c>
      <c r="G1432" s="832" t="s">
        <v>1661</v>
      </c>
      <c r="H1432" s="832" t="s">
        <v>583</v>
      </c>
      <c r="I1432" s="832" t="s">
        <v>2649</v>
      </c>
      <c r="J1432" s="832" t="s">
        <v>1663</v>
      </c>
      <c r="K1432" s="832"/>
      <c r="L1432" s="835">
        <v>0</v>
      </c>
      <c r="M1432" s="835">
        <v>0</v>
      </c>
      <c r="N1432" s="832">
        <v>3</v>
      </c>
      <c r="O1432" s="836">
        <v>3</v>
      </c>
      <c r="P1432" s="835"/>
      <c r="Q1432" s="837"/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12</v>
      </c>
      <c r="B1433" s="832" t="s">
        <v>1204</v>
      </c>
      <c r="C1433" s="832" t="s">
        <v>1214</v>
      </c>
      <c r="D1433" s="833" t="s">
        <v>2735</v>
      </c>
      <c r="E1433" s="834" t="s">
        <v>1239</v>
      </c>
      <c r="F1433" s="832" t="s">
        <v>1206</v>
      </c>
      <c r="G1433" s="832" t="s">
        <v>1661</v>
      </c>
      <c r="H1433" s="832" t="s">
        <v>583</v>
      </c>
      <c r="I1433" s="832" t="s">
        <v>2720</v>
      </c>
      <c r="J1433" s="832" t="s">
        <v>1663</v>
      </c>
      <c r="K1433" s="832"/>
      <c r="L1433" s="835">
        <v>0</v>
      </c>
      <c r="M1433" s="835">
        <v>0</v>
      </c>
      <c r="N1433" s="832">
        <v>1</v>
      </c>
      <c r="O1433" s="836">
        <v>1</v>
      </c>
      <c r="P1433" s="835">
        <v>0</v>
      </c>
      <c r="Q1433" s="837"/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12</v>
      </c>
      <c r="B1434" s="832" t="s">
        <v>1204</v>
      </c>
      <c r="C1434" s="832" t="s">
        <v>1214</v>
      </c>
      <c r="D1434" s="833" t="s">
        <v>2735</v>
      </c>
      <c r="E1434" s="834" t="s">
        <v>1239</v>
      </c>
      <c r="F1434" s="832" t="s">
        <v>1207</v>
      </c>
      <c r="G1434" s="832" t="s">
        <v>1250</v>
      </c>
      <c r="H1434" s="832" t="s">
        <v>583</v>
      </c>
      <c r="I1434" s="832" t="s">
        <v>2721</v>
      </c>
      <c r="J1434" s="832" t="s">
        <v>2722</v>
      </c>
      <c r="K1434" s="832" t="s">
        <v>2723</v>
      </c>
      <c r="L1434" s="835">
        <v>84</v>
      </c>
      <c r="M1434" s="835">
        <v>672</v>
      </c>
      <c r="N1434" s="832">
        <v>8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12</v>
      </c>
      <c r="B1435" s="832" t="s">
        <v>1204</v>
      </c>
      <c r="C1435" s="832" t="s">
        <v>1214</v>
      </c>
      <c r="D1435" s="833" t="s">
        <v>2735</v>
      </c>
      <c r="E1435" s="834" t="s">
        <v>1239</v>
      </c>
      <c r="F1435" s="832" t="s">
        <v>1207</v>
      </c>
      <c r="G1435" s="832" t="s">
        <v>1250</v>
      </c>
      <c r="H1435" s="832" t="s">
        <v>583</v>
      </c>
      <c r="I1435" s="832" t="s">
        <v>2671</v>
      </c>
      <c r="J1435" s="832" t="s">
        <v>2672</v>
      </c>
      <c r="K1435" s="832" t="s">
        <v>2673</v>
      </c>
      <c r="L1435" s="835">
        <v>342.72</v>
      </c>
      <c r="M1435" s="835">
        <v>9596.16</v>
      </c>
      <c r="N1435" s="832">
        <v>28</v>
      </c>
      <c r="O1435" s="836">
        <v>3</v>
      </c>
      <c r="P1435" s="835">
        <v>2741.76</v>
      </c>
      <c r="Q1435" s="837">
        <v>0.28571428571428575</v>
      </c>
      <c r="R1435" s="832">
        <v>8</v>
      </c>
      <c r="S1435" s="837">
        <v>0.2857142857142857</v>
      </c>
      <c r="T1435" s="836">
        <v>1</v>
      </c>
      <c r="U1435" s="838">
        <v>0.33333333333333331</v>
      </c>
    </row>
    <row r="1436" spans="1:21" ht="14.4" customHeight="1" x14ac:dyDescent="0.3">
      <c r="A1436" s="831">
        <v>12</v>
      </c>
      <c r="B1436" s="832" t="s">
        <v>1204</v>
      </c>
      <c r="C1436" s="832" t="s">
        <v>1214</v>
      </c>
      <c r="D1436" s="833" t="s">
        <v>2735</v>
      </c>
      <c r="E1436" s="834" t="s">
        <v>1239</v>
      </c>
      <c r="F1436" s="832" t="s">
        <v>1207</v>
      </c>
      <c r="G1436" s="832" t="s">
        <v>1250</v>
      </c>
      <c r="H1436" s="832" t="s">
        <v>583</v>
      </c>
      <c r="I1436" s="832" t="s">
        <v>2724</v>
      </c>
      <c r="J1436" s="832" t="s">
        <v>2725</v>
      </c>
      <c r="K1436" s="832" t="s">
        <v>2726</v>
      </c>
      <c r="L1436" s="835">
        <v>403.44</v>
      </c>
      <c r="M1436" s="835">
        <v>6858.48</v>
      </c>
      <c r="N1436" s="832">
        <v>17</v>
      </c>
      <c r="O1436" s="836">
        <v>3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12</v>
      </c>
      <c r="B1437" s="832" t="s">
        <v>1204</v>
      </c>
      <c r="C1437" s="832" t="s">
        <v>1214</v>
      </c>
      <c r="D1437" s="833" t="s">
        <v>2735</v>
      </c>
      <c r="E1437" s="834" t="s">
        <v>1239</v>
      </c>
      <c r="F1437" s="832" t="s">
        <v>1207</v>
      </c>
      <c r="G1437" s="832" t="s">
        <v>1250</v>
      </c>
      <c r="H1437" s="832" t="s">
        <v>583</v>
      </c>
      <c r="I1437" s="832" t="s">
        <v>2727</v>
      </c>
      <c r="J1437" s="832" t="s">
        <v>2728</v>
      </c>
      <c r="K1437" s="832" t="s">
        <v>2729</v>
      </c>
      <c r="L1437" s="835">
        <v>242.9</v>
      </c>
      <c r="M1437" s="835">
        <v>1943.2</v>
      </c>
      <c r="N1437" s="832">
        <v>8</v>
      </c>
      <c r="O1437" s="836">
        <v>1</v>
      </c>
      <c r="P1437" s="835">
        <v>1943.2</v>
      </c>
      <c r="Q1437" s="837">
        <v>1</v>
      </c>
      <c r="R1437" s="832">
        <v>8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12</v>
      </c>
      <c r="B1438" s="832" t="s">
        <v>1204</v>
      </c>
      <c r="C1438" s="832" t="s">
        <v>1214</v>
      </c>
      <c r="D1438" s="833" t="s">
        <v>2735</v>
      </c>
      <c r="E1438" s="834" t="s">
        <v>1239</v>
      </c>
      <c r="F1438" s="832" t="s">
        <v>1207</v>
      </c>
      <c r="G1438" s="832" t="s">
        <v>1547</v>
      </c>
      <c r="H1438" s="832" t="s">
        <v>583</v>
      </c>
      <c r="I1438" s="832" t="s">
        <v>1548</v>
      </c>
      <c r="J1438" s="832" t="s">
        <v>1549</v>
      </c>
      <c r="K1438" s="832" t="s">
        <v>1550</v>
      </c>
      <c r="L1438" s="835">
        <v>1496</v>
      </c>
      <c r="M1438" s="835">
        <v>44880</v>
      </c>
      <c r="N1438" s="832">
        <v>30</v>
      </c>
      <c r="O1438" s="836">
        <v>2</v>
      </c>
      <c r="P1438" s="835">
        <v>22440</v>
      </c>
      <c r="Q1438" s="837">
        <v>0.5</v>
      </c>
      <c r="R1438" s="832">
        <v>15</v>
      </c>
      <c r="S1438" s="837">
        <v>0.5</v>
      </c>
      <c r="T1438" s="836">
        <v>1</v>
      </c>
      <c r="U1438" s="838">
        <v>0.5</v>
      </c>
    </row>
    <row r="1439" spans="1:21" ht="14.4" customHeight="1" x14ac:dyDescent="0.3">
      <c r="A1439" s="831">
        <v>12</v>
      </c>
      <c r="B1439" s="832" t="s">
        <v>1204</v>
      </c>
      <c r="C1439" s="832" t="s">
        <v>1214</v>
      </c>
      <c r="D1439" s="833" t="s">
        <v>2735</v>
      </c>
      <c r="E1439" s="834" t="s">
        <v>1239</v>
      </c>
      <c r="F1439" s="832" t="s">
        <v>1207</v>
      </c>
      <c r="G1439" s="832" t="s">
        <v>1547</v>
      </c>
      <c r="H1439" s="832" t="s">
        <v>583</v>
      </c>
      <c r="I1439" s="832" t="s">
        <v>1554</v>
      </c>
      <c r="J1439" s="832" t="s">
        <v>1555</v>
      </c>
      <c r="K1439" s="832" t="s">
        <v>1556</v>
      </c>
      <c r="L1439" s="835">
        <v>1500</v>
      </c>
      <c r="M1439" s="835">
        <v>22500</v>
      </c>
      <c r="N1439" s="832">
        <v>15</v>
      </c>
      <c r="O1439" s="836">
        <v>1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12</v>
      </c>
      <c r="B1440" s="832" t="s">
        <v>1204</v>
      </c>
      <c r="C1440" s="832" t="s">
        <v>1214</v>
      </c>
      <c r="D1440" s="833" t="s">
        <v>2735</v>
      </c>
      <c r="E1440" s="834" t="s">
        <v>1239</v>
      </c>
      <c r="F1440" s="832" t="s">
        <v>1207</v>
      </c>
      <c r="G1440" s="832" t="s">
        <v>1547</v>
      </c>
      <c r="H1440" s="832" t="s">
        <v>583</v>
      </c>
      <c r="I1440" s="832" t="s">
        <v>2730</v>
      </c>
      <c r="J1440" s="832" t="s">
        <v>1561</v>
      </c>
      <c r="K1440" s="832" t="s">
        <v>2731</v>
      </c>
      <c r="L1440" s="835">
        <v>1500</v>
      </c>
      <c r="M1440" s="835">
        <v>45000</v>
      </c>
      <c r="N1440" s="832">
        <v>30</v>
      </c>
      <c r="O1440" s="836">
        <v>2</v>
      </c>
      <c r="P1440" s="835">
        <v>22500</v>
      </c>
      <c r="Q1440" s="837">
        <v>0.5</v>
      </c>
      <c r="R1440" s="832">
        <v>15</v>
      </c>
      <c r="S1440" s="837">
        <v>0.5</v>
      </c>
      <c r="T1440" s="836">
        <v>1</v>
      </c>
      <c r="U1440" s="838">
        <v>0.5</v>
      </c>
    </row>
    <row r="1441" spans="1:21" ht="14.4" customHeight="1" x14ac:dyDescent="0.3">
      <c r="A1441" s="831">
        <v>12</v>
      </c>
      <c r="B1441" s="832" t="s">
        <v>1204</v>
      </c>
      <c r="C1441" s="832" t="s">
        <v>1214</v>
      </c>
      <c r="D1441" s="833" t="s">
        <v>2735</v>
      </c>
      <c r="E1441" s="834" t="s">
        <v>1239</v>
      </c>
      <c r="F1441" s="832" t="s">
        <v>1207</v>
      </c>
      <c r="G1441" s="832" t="s">
        <v>1547</v>
      </c>
      <c r="H1441" s="832" t="s">
        <v>583</v>
      </c>
      <c r="I1441" s="832" t="s">
        <v>1566</v>
      </c>
      <c r="J1441" s="832" t="s">
        <v>1567</v>
      </c>
      <c r="K1441" s="832" t="s">
        <v>1568</v>
      </c>
      <c r="L1441" s="835">
        <v>1500</v>
      </c>
      <c r="M1441" s="835">
        <v>22500</v>
      </c>
      <c r="N1441" s="832">
        <v>15</v>
      </c>
      <c r="O1441" s="836">
        <v>1</v>
      </c>
      <c r="P1441" s="835">
        <v>22500</v>
      </c>
      <c r="Q1441" s="837">
        <v>1</v>
      </c>
      <c r="R1441" s="832">
        <v>15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12</v>
      </c>
      <c r="B1442" s="832" t="s">
        <v>1204</v>
      </c>
      <c r="C1442" s="832" t="s">
        <v>1214</v>
      </c>
      <c r="D1442" s="833" t="s">
        <v>2735</v>
      </c>
      <c r="E1442" s="834" t="s">
        <v>1239</v>
      </c>
      <c r="F1442" s="832" t="s">
        <v>1207</v>
      </c>
      <c r="G1442" s="832" t="s">
        <v>1547</v>
      </c>
      <c r="H1442" s="832" t="s">
        <v>583</v>
      </c>
      <c r="I1442" s="832" t="s">
        <v>2690</v>
      </c>
      <c r="J1442" s="832" t="s">
        <v>1799</v>
      </c>
      <c r="K1442" s="832" t="s">
        <v>2691</v>
      </c>
      <c r="L1442" s="835">
        <v>1500</v>
      </c>
      <c r="M1442" s="835">
        <v>67500</v>
      </c>
      <c r="N1442" s="832">
        <v>45</v>
      </c>
      <c r="O1442" s="836">
        <v>3</v>
      </c>
      <c r="P1442" s="835">
        <v>67500</v>
      </c>
      <c r="Q1442" s="837">
        <v>1</v>
      </c>
      <c r="R1442" s="832">
        <v>45</v>
      </c>
      <c r="S1442" s="837">
        <v>1</v>
      </c>
      <c r="T1442" s="836">
        <v>3</v>
      </c>
      <c r="U1442" s="838">
        <v>1</v>
      </c>
    </row>
    <row r="1443" spans="1:21" ht="14.4" customHeight="1" x14ac:dyDescent="0.3">
      <c r="A1443" s="831">
        <v>12</v>
      </c>
      <c r="B1443" s="832" t="s">
        <v>1204</v>
      </c>
      <c r="C1443" s="832" t="s">
        <v>1214</v>
      </c>
      <c r="D1443" s="833" t="s">
        <v>2735</v>
      </c>
      <c r="E1443" s="834" t="s">
        <v>1239</v>
      </c>
      <c r="F1443" s="832" t="s">
        <v>1207</v>
      </c>
      <c r="G1443" s="832" t="s">
        <v>1547</v>
      </c>
      <c r="H1443" s="832" t="s">
        <v>583</v>
      </c>
      <c r="I1443" s="832" t="s">
        <v>2343</v>
      </c>
      <c r="J1443" s="832" t="s">
        <v>2344</v>
      </c>
      <c r="K1443" s="832" t="s">
        <v>2345</v>
      </c>
      <c r="L1443" s="835">
        <v>505.23</v>
      </c>
      <c r="M1443" s="835">
        <v>505.23</v>
      </c>
      <c r="N1443" s="832">
        <v>1</v>
      </c>
      <c r="O1443" s="836">
        <v>1</v>
      </c>
      <c r="P1443" s="835">
        <v>505.23</v>
      </c>
      <c r="Q1443" s="837">
        <v>1</v>
      </c>
      <c r="R1443" s="832">
        <v>1</v>
      </c>
      <c r="S1443" s="837">
        <v>1</v>
      </c>
      <c r="T1443" s="836">
        <v>1</v>
      </c>
      <c r="U1443" s="838">
        <v>1</v>
      </c>
    </row>
    <row r="1444" spans="1:21" ht="14.4" customHeight="1" thickBot="1" x14ac:dyDescent="0.35">
      <c r="A1444" s="839">
        <v>12</v>
      </c>
      <c r="B1444" s="840" t="s">
        <v>1204</v>
      </c>
      <c r="C1444" s="840" t="s">
        <v>1214</v>
      </c>
      <c r="D1444" s="841" t="s">
        <v>2735</v>
      </c>
      <c r="E1444" s="842" t="s">
        <v>1239</v>
      </c>
      <c r="F1444" s="840" t="s">
        <v>1207</v>
      </c>
      <c r="G1444" s="840" t="s">
        <v>1547</v>
      </c>
      <c r="H1444" s="840" t="s">
        <v>583</v>
      </c>
      <c r="I1444" s="840" t="s">
        <v>1572</v>
      </c>
      <c r="J1444" s="840" t="s">
        <v>1573</v>
      </c>
      <c r="K1444" s="840" t="s">
        <v>1574</v>
      </c>
      <c r="L1444" s="843">
        <v>544.09</v>
      </c>
      <c r="M1444" s="843">
        <v>1632.27</v>
      </c>
      <c r="N1444" s="840">
        <v>3</v>
      </c>
      <c r="O1444" s="844">
        <v>1</v>
      </c>
      <c r="P1444" s="843">
        <v>1632.27</v>
      </c>
      <c r="Q1444" s="845">
        <v>1</v>
      </c>
      <c r="R1444" s="840">
        <v>3</v>
      </c>
      <c r="S1444" s="845">
        <v>1</v>
      </c>
      <c r="T1444" s="844">
        <v>1</v>
      </c>
      <c r="U144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2737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1238</v>
      </c>
      <c r="B5" s="225">
        <v>9243.5800000000017</v>
      </c>
      <c r="C5" s="830">
        <v>0.14087393663463332</v>
      </c>
      <c r="D5" s="225">
        <v>56372.390000000007</v>
      </c>
      <c r="E5" s="830">
        <v>0.85912606336536679</v>
      </c>
      <c r="F5" s="848">
        <v>65615.97</v>
      </c>
    </row>
    <row r="6" spans="1:6" ht="14.4" customHeight="1" x14ac:dyDescent="0.3">
      <c r="A6" s="857" t="s">
        <v>1222</v>
      </c>
      <c r="B6" s="849">
        <v>7613.8100000000013</v>
      </c>
      <c r="C6" s="837">
        <v>0.45693076972010943</v>
      </c>
      <c r="D6" s="849">
        <v>9049.130000000001</v>
      </c>
      <c r="E6" s="837">
        <v>0.54306923027989051</v>
      </c>
      <c r="F6" s="850">
        <v>16662.940000000002</v>
      </c>
    </row>
    <row r="7" spans="1:6" ht="14.4" customHeight="1" x14ac:dyDescent="0.3">
      <c r="A7" s="857" t="s">
        <v>1220</v>
      </c>
      <c r="B7" s="849">
        <v>5987.97</v>
      </c>
      <c r="C7" s="837">
        <v>0.29587185541932931</v>
      </c>
      <c r="D7" s="849">
        <v>14250.42</v>
      </c>
      <c r="E7" s="837">
        <v>0.70412814458067075</v>
      </c>
      <c r="F7" s="850">
        <v>20238.39</v>
      </c>
    </row>
    <row r="8" spans="1:6" ht="14.4" customHeight="1" x14ac:dyDescent="0.3">
      <c r="A8" s="857" t="s">
        <v>1219</v>
      </c>
      <c r="B8" s="849">
        <v>5672.5599999999995</v>
      </c>
      <c r="C8" s="837">
        <v>0.43510035774113776</v>
      </c>
      <c r="D8" s="849">
        <v>7364.7999999999993</v>
      </c>
      <c r="E8" s="837">
        <v>0.56489964225886224</v>
      </c>
      <c r="F8" s="850">
        <v>13037.359999999999</v>
      </c>
    </row>
    <row r="9" spans="1:6" ht="14.4" customHeight="1" x14ac:dyDescent="0.3">
      <c r="A9" s="857" t="s">
        <v>1233</v>
      </c>
      <c r="B9" s="849">
        <v>4017.2999999999997</v>
      </c>
      <c r="C9" s="837">
        <v>0.18294765546657046</v>
      </c>
      <c r="D9" s="849">
        <v>17941.440000000002</v>
      </c>
      <c r="E9" s="837">
        <v>0.81705234453342956</v>
      </c>
      <c r="F9" s="850">
        <v>21958.74</v>
      </c>
    </row>
    <row r="10" spans="1:6" ht="14.4" customHeight="1" x14ac:dyDescent="0.3">
      <c r="A10" s="857" t="s">
        <v>1230</v>
      </c>
      <c r="B10" s="849">
        <v>3191.62</v>
      </c>
      <c r="C10" s="837">
        <v>6.6545361213154602E-2</v>
      </c>
      <c r="D10" s="849">
        <v>44769.950000000004</v>
      </c>
      <c r="E10" s="837">
        <v>0.93345463878684531</v>
      </c>
      <c r="F10" s="850">
        <v>47961.570000000007</v>
      </c>
    </row>
    <row r="11" spans="1:6" ht="14.4" customHeight="1" x14ac:dyDescent="0.3">
      <c r="A11" s="857" t="s">
        <v>1227</v>
      </c>
      <c r="B11" s="849">
        <v>2669.44</v>
      </c>
      <c r="C11" s="837">
        <v>0.10841047862911168</v>
      </c>
      <c r="D11" s="849">
        <v>21954.010000000002</v>
      </c>
      <c r="E11" s="837">
        <v>0.89158952137088843</v>
      </c>
      <c r="F11" s="850">
        <v>24623.45</v>
      </c>
    </row>
    <row r="12" spans="1:6" ht="14.4" customHeight="1" x14ac:dyDescent="0.3">
      <c r="A12" s="857" t="s">
        <v>1223</v>
      </c>
      <c r="B12" s="849">
        <v>1668.4</v>
      </c>
      <c r="C12" s="837">
        <v>0.14887057700286874</v>
      </c>
      <c r="D12" s="849">
        <v>9538.6500000000015</v>
      </c>
      <c r="E12" s="837">
        <v>0.85112942299713135</v>
      </c>
      <c r="F12" s="850">
        <v>11207.050000000001</v>
      </c>
    </row>
    <row r="13" spans="1:6" ht="14.4" customHeight="1" x14ac:dyDescent="0.3">
      <c r="A13" s="857" t="s">
        <v>1237</v>
      </c>
      <c r="B13" s="849">
        <v>988.63000000000011</v>
      </c>
      <c r="C13" s="837">
        <v>5.0271767457162747E-2</v>
      </c>
      <c r="D13" s="849">
        <v>18677.080000000002</v>
      </c>
      <c r="E13" s="837">
        <v>0.94972823254283723</v>
      </c>
      <c r="F13" s="850">
        <v>19665.710000000003</v>
      </c>
    </row>
    <row r="14" spans="1:6" ht="14.4" customHeight="1" x14ac:dyDescent="0.3">
      <c r="A14" s="857" t="s">
        <v>1235</v>
      </c>
      <c r="B14" s="849">
        <v>923.15000000000009</v>
      </c>
      <c r="C14" s="837">
        <v>0.13088422527143787</v>
      </c>
      <c r="D14" s="849">
        <v>6130.0300000000007</v>
      </c>
      <c r="E14" s="837">
        <v>0.86911577472856216</v>
      </c>
      <c r="F14" s="850">
        <v>7053.18</v>
      </c>
    </row>
    <row r="15" spans="1:6" ht="14.4" customHeight="1" x14ac:dyDescent="0.3">
      <c r="A15" s="857" t="s">
        <v>1236</v>
      </c>
      <c r="B15" s="849">
        <v>852.21</v>
      </c>
      <c r="C15" s="837">
        <v>0.13930030288715367</v>
      </c>
      <c r="D15" s="849">
        <v>5265.5800000000008</v>
      </c>
      <c r="E15" s="837">
        <v>0.86069969711284633</v>
      </c>
      <c r="F15" s="850">
        <v>6117.7900000000009</v>
      </c>
    </row>
    <row r="16" spans="1:6" ht="14.4" customHeight="1" x14ac:dyDescent="0.3">
      <c r="A16" s="857" t="s">
        <v>1226</v>
      </c>
      <c r="B16" s="849">
        <v>667.36</v>
      </c>
      <c r="C16" s="837">
        <v>3.8748433044628404E-2</v>
      </c>
      <c r="D16" s="849">
        <v>16555.53</v>
      </c>
      <c r="E16" s="837">
        <v>0.96125156695537162</v>
      </c>
      <c r="F16" s="850">
        <v>17222.89</v>
      </c>
    </row>
    <row r="17" spans="1:6" ht="14.4" customHeight="1" x14ac:dyDescent="0.3">
      <c r="A17" s="857" t="s">
        <v>1228</v>
      </c>
      <c r="B17" s="849">
        <v>441.78</v>
      </c>
      <c r="C17" s="837">
        <v>7.9334978288743543E-2</v>
      </c>
      <c r="D17" s="849">
        <v>5126.76</v>
      </c>
      <c r="E17" s="837">
        <v>0.92066502171125653</v>
      </c>
      <c r="F17" s="850">
        <v>5568.54</v>
      </c>
    </row>
    <row r="18" spans="1:6" ht="14.4" customHeight="1" x14ac:dyDescent="0.3">
      <c r="A18" s="857" t="s">
        <v>1225</v>
      </c>
      <c r="B18" s="849">
        <v>333.68</v>
      </c>
      <c r="C18" s="837">
        <v>2.7996106990636642E-2</v>
      </c>
      <c r="D18" s="849">
        <v>11585.119999999999</v>
      </c>
      <c r="E18" s="837">
        <v>0.9720038930093633</v>
      </c>
      <c r="F18" s="850">
        <v>11918.8</v>
      </c>
    </row>
    <row r="19" spans="1:6" ht="14.4" customHeight="1" x14ac:dyDescent="0.3">
      <c r="A19" s="857" t="s">
        <v>1241</v>
      </c>
      <c r="B19" s="849">
        <v>237.31</v>
      </c>
      <c r="C19" s="837">
        <v>6.6128852477289196E-2</v>
      </c>
      <c r="D19" s="849">
        <v>3351.29</v>
      </c>
      <c r="E19" s="837">
        <v>0.93387114752271083</v>
      </c>
      <c r="F19" s="850">
        <v>3588.6</v>
      </c>
    </row>
    <row r="20" spans="1:6" ht="14.4" customHeight="1" x14ac:dyDescent="0.3">
      <c r="A20" s="857" t="s">
        <v>1224</v>
      </c>
      <c r="B20" s="849">
        <v>123.2</v>
      </c>
      <c r="C20" s="837">
        <v>1.8484759825655103E-2</v>
      </c>
      <c r="D20" s="849">
        <v>6541.7500000000009</v>
      </c>
      <c r="E20" s="837">
        <v>0.98151524017434488</v>
      </c>
      <c r="F20" s="850">
        <v>6664.9500000000007</v>
      </c>
    </row>
    <row r="21" spans="1:6" ht="14.4" customHeight="1" x14ac:dyDescent="0.3">
      <c r="A21" s="857" t="s">
        <v>1221</v>
      </c>
      <c r="B21" s="849">
        <v>119.69</v>
      </c>
      <c r="C21" s="837">
        <v>1</v>
      </c>
      <c r="D21" s="849"/>
      <c r="E21" s="837">
        <v>0</v>
      </c>
      <c r="F21" s="850">
        <v>119.69</v>
      </c>
    </row>
    <row r="22" spans="1:6" ht="14.4" customHeight="1" x14ac:dyDescent="0.3">
      <c r="A22" s="857" t="s">
        <v>1234</v>
      </c>
      <c r="B22" s="849"/>
      <c r="C22" s="837">
        <v>0</v>
      </c>
      <c r="D22" s="849">
        <v>2394.73</v>
      </c>
      <c r="E22" s="837">
        <v>1</v>
      </c>
      <c r="F22" s="850">
        <v>2394.73</v>
      </c>
    </row>
    <row r="23" spans="1:6" ht="14.4" customHeight="1" x14ac:dyDescent="0.3">
      <c r="A23" s="857" t="s">
        <v>1231</v>
      </c>
      <c r="B23" s="849"/>
      <c r="C23" s="837">
        <v>0</v>
      </c>
      <c r="D23" s="849">
        <v>2599.0700000000002</v>
      </c>
      <c r="E23" s="837">
        <v>1</v>
      </c>
      <c r="F23" s="850">
        <v>2599.0700000000002</v>
      </c>
    </row>
    <row r="24" spans="1:6" ht="14.4" customHeight="1" x14ac:dyDescent="0.3">
      <c r="A24" s="857" t="s">
        <v>1232</v>
      </c>
      <c r="B24" s="849"/>
      <c r="C24" s="837">
        <v>0</v>
      </c>
      <c r="D24" s="849">
        <v>667.36</v>
      </c>
      <c r="E24" s="837">
        <v>1</v>
      </c>
      <c r="F24" s="850">
        <v>667.36</v>
      </c>
    </row>
    <row r="25" spans="1:6" ht="14.4" customHeight="1" x14ac:dyDescent="0.3">
      <c r="A25" s="857" t="s">
        <v>1229</v>
      </c>
      <c r="B25" s="849"/>
      <c r="C25" s="837">
        <v>0</v>
      </c>
      <c r="D25" s="849">
        <v>8332.8300000000017</v>
      </c>
      <c r="E25" s="837">
        <v>1</v>
      </c>
      <c r="F25" s="850">
        <v>8332.8300000000017</v>
      </c>
    </row>
    <row r="26" spans="1:6" ht="14.4" customHeight="1" x14ac:dyDescent="0.3">
      <c r="A26" s="857" t="s">
        <v>1239</v>
      </c>
      <c r="B26" s="849"/>
      <c r="C26" s="837">
        <v>0</v>
      </c>
      <c r="D26" s="849">
        <v>9544.2900000000009</v>
      </c>
      <c r="E26" s="837">
        <v>1</v>
      </c>
      <c r="F26" s="850">
        <v>9544.2900000000009</v>
      </c>
    </row>
    <row r="27" spans="1:6" ht="14.4" customHeight="1" thickBot="1" x14ac:dyDescent="0.35">
      <c r="A27" s="858" t="s">
        <v>1240</v>
      </c>
      <c r="B27" s="853"/>
      <c r="C27" s="854">
        <v>0</v>
      </c>
      <c r="D27" s="853">
        <v>913.68</v>
      </c>
      <c r="E27" s="854">
        <v>1</v>
      </c>
      <c r="F27" s="855">
        <v>913.68</v>
      </c>
    </row>
    <row r="28" spans="1:6" ht="14.4" customHeight="1" thickBot="1" x14ac:dyDescent="0.35">
      <c r="A28" s="771" t="s">
        <v>3</v>
      </c>
      <c r="B28" s="772">
        <v>44751.689999999995</v>
      </c>
      <c r="C28" s="773">
        <v>0.1382600858545717</v>
      </c>
      <c r="D28" s="772">
        <v>278925.89000000007</v>
      </c>
      <c r="E28" s="773">
        <v>0.86173991414542861</v>
      </c>
      <c r="F28" s="774">
        <v>323677.57999999996</v>
      </c>
    </row>
    <row r="29" spans="1:6" ht="14.4" customHeight="1" thickBot="1" x14ac:dyDescent="0.35"/>
    <row r="30" spans="1:6" ht="14.4" customHeight="1" x14ac:dyDescent="0.3">
      <c r="A30" s="856" t="s">
        <v>1021</v>
      </c>
      <c r="B30" s="225">
        <v>25459.780000000006</v>
      </c>
      <c r="C30" s="830">
        <v>0.2554412926926003</v>
      </c>
      <c r="D30" s="225">
        <v>74210.009999999995</v>
      </c>
      <c r="E30" s="830">
        <v>0.7445587073073997</v>
      </c>
      <c r="F30" s="848">
        <v>99669.790000000008</v>
      </c>
    </row>
    <row r="31" spans="1:6" ht="14.4" customHeight="1" x14ac:dyDescent="0.3">
      <c r="A31" s="857" t="s">
        <v>2738</v>
      </c>
      <c r="B31" s="849">
        <v>7014.18</v>
      </c>
      <c r="C31" s="837">
        <v>9.7304428528027384E-2</v>
      </c>
      <c r="D31" s="849">
        <v>65070.720000000001</v>
      </c>
      <c r="E31" s="837">
        <v>0.90269557147197277</v>
      </c>
      <c r="F31" s="850">
        <v>72084.899999999994</v>
      </c>
    </row>
    <row r="32" spans="1:6" ht="14.4" customHeight="1" x14ac:dyDescent="0.3">
      <c r="A32" s="857" t="s">
        <v>1024</v>
      </c>
      <c r="B32" s="849">
        <v>5414.0400000000009</v>
      </c>
      <c r="C32" s="837">
        <v>0.24737107351581875</v>
      </c>
      <c r="D32" s="849">
        <v>16472.270000000008</v>
      </c>
      <c r="E32" s="837">
        <v>0.75262892648418123</v>
      </c>
      <c r="F32" s="850">
        <v>21886.310000000009</v>
      </c>
    </row>
    <row r="33" spans="1:6" ht="14.4" customHeight="1" x14ac:dyDescent="0.3">
      <c r="A33" s="857" t="s">
        <v>2739</v>
      </c>
      <c r="B33" s="849">
        <v>2106.58</v>
      </c>
      <c r="C33" s="837">
        <v>0.5081974331757213</v>
      </c>
      <c r="D33" s="849">
        <v>2038.62</v>
      </c>
      <c r="E33" s="837">
        <v>0.4918025668242787</v>
      </c>
      <c r="F33" s="850">
        <v>4145.2</v>
      </c>
    </row>
    <row r="34" spans="1:6" ht="14.4" customHeight="1" x14ac:dyDescent="0.3">
      <c r="A34" s="857" t="s">
        <v>2740</v>
      </c>
      <c r="B34" s="849">
        <v>718.19</v>
      </c>
      <c r="C34" s="837">
        <v>0.51938875871445511</v>
      </c>
      <c r="D34" s="849">
        <v>664.57</v>
      </c>
      <c r="E34" s="837">
        <v>0.48061124128554483</v>
      </c>
      <c r="F34" s="850">
        <v>1382.7600000000002</v>
      </c>
    </row>
    <row r="35" spans="1:6" ht="14.4" customHeight="1" x14ac:dyDescent="0.3">
      <c r="A35" s="857" t="s">
        <v>2741</v>
      </c>
      <c r="B35" s="849">
        <v>700.69999999999993</v>
      </c>
      <c r="C35" s="837">
        <v>0.29786600918211192</v>
      </c>
      <c r="D35" s="849">
        <v>1651.6999999999998</v>
      </c>
      <c r="E35" s="837">
        <v>0.70213399081788819</v>
      </c>
      <c r="F35" s="850">
        <v>2352.3999999999996</v>
      </c>
    </row>
    <row r="36" spans="1:6" ht="14.4" customHeight="1" x14ac:dyDescent="0.3">
      <c r="A36" s="857" t="s">
        <v>2742</v>
      </c>
      <c r="B36" s="849">
        <v>654.95000000000005</v>
      </c>
      <c r="C36" s="837">
        <v>0.54609657058524352</v>
      </c>
      <c r="D36" s="849">
        <v>544.38</v>
      </c>
      <c r="E36" s="837">
        <v>0.45390342941475659</v>
      </c>
      <c r="F36" s="850">
        <v>1199.33</v>
      </c>
    </row>
    <row r="37" spans="1:6" ht="14.4" customHeight="1" x14ac:dyDescent="0.3">
      <c r="A37" s="857" t="s">
        <v>1013</v>
      </c>
      <c r="B37" s="849">
        <v>589.04</v>
      </c>
      <c r="C37" s="837">
        <v>1.3768603591421407E-2</v>
      </c>
      <c r="D37" s="849">
        <v>42192.350000000006</v>
      </c>
      <c r="E37" s="837">
        <v>0.9862313964085786</v>
      </c>
      <c r="F37" s="850">
        <v>42781.390000000007</v>
      </c>
    </row>
    <row r="38" spans="1:6" ht="14.4" customHeight="1" x14ac:dyDescent="0.3">
      <c r="A38" s="857" t="s">
        <v>2743</v>
      </c>
      <c r="B38" s="849">
        <v>588.47</v>
      </c>
      <c r="C38" s="837">
        <v>0.41314695722991379</v>
      </c>
      <c r="D38" s="849">
        <v>835.89</v>
      </c>
      <c r="E38" s="837">
        <v>0.5868530427700861</v>
      </c>
      <c r="F38" s="850">
        <v>1424.3600000000001</v>
      </c>
    </row>
    <row r="39" spans="1:6" ht="14.4" customHeight="1" x14ac:dyDescent="0.3">
      <c r="A39" s="857" t="s">
        <v>2744</v>
      </c>
      <c r="B39" s="849">
        <v>393.94</v>
      </c>
      <c r="C39" s="837">
        <v>1</v>
      </c>
      <c r="D39" s="849"/>
      <c r="E39" s="837">
        <v>0</v>
      </c>
      <c r="F39" s="850">
        <v>393.94</v>
      </c>
    </row>
    <row r="40" spans="1:6" ht="14.4" customHeight="1" x14ac:dyDescent="0.3">
      <c r="A40" s="857" t="s">
        <v>1033</v>
      </c>
      <c r="B40" s="849">
        <v>340.92</v>
      </c>
      <c r="C40" s="837">
        <v>0.6183928895338292</v>
      </c>
      <c r="D40" s="849">
        <v>210.38</v>
      </c>
      <c r="E40" s="837">
        <v>0.38160711046617091</v>
      </c>
      <c r="F40" s="850">
        <v>551.29999999999995</v>
      </c>
    </row>
    <row r="41" spans="1:6" ht="14.4" customHeight="1" x14ac:dyDescent="0.3">
      <c r="A41" s="857" t="s">
        <v>1019</v>
      </c>
      <c r="B41" s="849">
        <v>237.31</v>
      </c>
      <c r="C41" s="837">
        <v>0.31034302378803924</v>
      </c>
      <c r="D41" s="849">
        <v>527.36</v>
      </c>
      <c r="E41" s="837">
        <v>0.68965697621196065</v>
      </c>
      <c r="F41" s="850">
        <v>764.67000000000007</v>
      </c>
    </row>
    <row r="42" spans="1:6" ht="14.4" customHeight="1" x14ac:dyDescent="0.3">
      <c r="A42" s="857" t="s">
        <v>1017</v>
      </c>
      <c r="B42" s="849">
        <v>234.07</v>
      </c>
      <c r="C42" s="837">
        <v>0.60606923694363168</v>
      </c>
      <c r="D42" s="849">
        <v>152.13999999999999</v>
      </c>
      <c r="E42" s="837">
        <v>0.39393076305636826</v>
      </c>
      <c r="F42" s="850">
        <v>386.21</v>
      </c>
    </row>
    <row r="43" spans="1:6" ht="14.4" customHeight="1" x14ac:dyDescent="0.3">
      <c r="A43" s="857" t="s">
        <v>2745</v>
      </c>
      <c r="B43" s="849">
        <v>176.32</v>
      </c>
      <c r="C43" s="837">
        <v>1</v>
      </c>
      <c r="D43" s="849"/>
      <c r="E43" s="837">
        <v>0</v>
      </c>
      <c r="F43" s="850">
        <v>176.32</v>
      </c>
    </row>
    <row r="44" spans="1:6" ht="14.4" customHeight="1" x14ac:dyDescent="0.3">
      <c r="A44" s="857" t="s">
        <v>2746</v>
      </c>
      <c r="B44" s="849">
        <v>123.2</v>
      </c>
      <c r="C44" s="837">
        <v>0.13461538461538461</v>
      </c>
      <c r="D44" s="849">
        <v>792</v>
      </c>
      <c r="E44" s="837">
        <v>0.86538461538461531</v>
      </c>
      <c r="F44" s="850">
        <v>915.2</v>
      </c>
    </row>
    <row r="45" spans="1:6" ht="14.4" customHeight="1" x14ac:dyDescent="0.3">
      <c r="A45" s="857" t="s">
        <v>1018</v>
      </c>
      <c r="B45" s="849"/>
      <c r="C45" s="837">
        <v>0</v>
      </c>
      <c r="D45" s="849">
        <v>333.88</v>
      </c>
      <c r="E45" s="837">
        <v>1</v>
      </c>
      <c r="F45" s="850">
        <v>333.88</v>
      </c>
    </row>
    <row r="46" spans="1:6" ht="14.4" customHeight="1" x14ac:dyDescent="0.3">
      <c r="A46" s="857" t="s">
        <v>2747</v>
      </c>
      <c r="B46" s="849"/>
      <c r="C46" s="837">
        <v>0</v>
      </c>
      <c r="D46" s="849">
        <v>77.790000000000006</v>
      </c>
      <c r="E46" s="837">
        <v>1</v>
      </c>
      <c r="F46" s="850">
        <v>77.790000000000006</v>
      </c>
    </row>
    <row r="47" spans="1:6" ht="14.4" customHeight="1" x14ac:dyDescent="0.3">
      <c r="A47" s="857" t="s">
        <v>2748</v>
      </c>
      <c r="B47" s="849"/>
      <c r="C47" s="837">
        <v>0</v>
      </c>
      <c r="D47" s="849">
        <v>205.7</v>
      </c>
      <c r="E47" s="837">
        <v>1</v>
      </c>
      <c r="F47" s="850">
        <v>205.7</v>
      </c>
    </row>
    <row r="48" spans="1:6" ht="14.4" customHeight="1" x14ac:dyDescent="0.3">
      <c r="A48" s="857" t="s">
        <v>1036</v>
      </c>
      <c r="B48" s="849"/>
      <c r="C48" s="837">
        <v>0</v>
      </c>
      <c r="D48" s="849">
        <v>28.200000000000003</v>
      </c>
      <c r="E48" s="837">
        <v>1</v>
      </c>
      <c r="F48" s="850">
        <v>28.200000000000003</v>
      </c>
    </row>
    <row r="49" spans="1:6" ht="14.4" customHeight="1" x14ac:dyDescent="0.3">
      <c r="A49" s="857" t="s">
        <v>1015</v>
      </c>
      <c r="B49" s="849"/>
      <c r="C49" s="837">
        <v>0</v>
      </c>
      <c r="D49" s="849">
        <v>85.02</v>
      </c>
      <c r="E49" s="837">
        <v>1</v>
      </c>
      <c r="F49" s="850">
        <v>85.02</v>
      </c>
    </row>
    <row r="50" spans="1:6" ht="14.4" customHeight="1" x14ac:dyDescent="0.3">
      <c r="A50" s="857" t="s">
        <v>2749</v>
      </c>
      <c r="B50" s="849"/>
      <c r="C50" s="837">
        <v>0</v>
      </c>
      <c r="D50" s="849">
        <v>63.75</v>
      </c>
      <c r="E50" s="837">
        <v>1</v>
      </c>
      <c r="F50" s="850">
        <v>63.75</v>
      </c>
    </row>
    <row r="51" spans="1:6" ht="14.4" customHeight="1" x14ac:dyDescent="0.3">
      <c r="A51" s="857" t="s">
        <v>2750</v>
      </c>
      <c r="B51" s="849"/>
      <c r="C51" s="837">
        <v>0</v>
      </c>
      <c r="D51" s="849">
        <v>46297.890000000007</v>
      </c>
      <c r="E51" s="837">
        <v>1</v>
      </c>
      <c r="F51" s="850">
        <v>46297.890000000007</v>
      </c>
    </row>
    <row r="52" spans="1:6" ht="14.4" customHeight="1" x14ac:dyDescent="0.3">
      <c r="A52" s="857" t="s">
        <v>2751</v>
      </c>
      <c r="B52" s="849"/>
      <c r="C52" s="837">
        <v>0</v>
      </c>
      <c r="D52" s="849">
        <v>281.92</v>
      </c>
      <c r="E52" s="837">
        <v>1</v>
      </c>
      <c r="F52" s="850">
        <v>281.92</v>
      </c>
    </row>
    <row r="53" spans="1:6" ht="14.4" customHeight="1" x14ac:dyDescent="0.3">
      <c r="A53" s="857" t="s">
        <v>2752</v>
      </c>
      <c r="B53" s="849"/>
      <c r="C53" s="837">
        <v>0</v>
      </c>
      <c r="D53" s="849">
        <v>229.38</v>
      </c>
      <c r="E53" s="837">
        <v>1</v>
      </c>
      <c r="F53" s="850">
        <v>229.38</v>
      </c>
    </row>
    <row r="54" spans="1:6" ht="14.4" customHeight="1" x14ac:dyDescent="0.3">
      <c r="A54" s="857" t="s">
        <v>1034</v>
      </c>
      <c r="B54" s="849"/>
      <c r="C54" s="837"/>
      <c r="D54" s="849">
        <v>0</v>
      </c>
      <c r="E54" s="837"/>
      <c r="F54" s="850">
        <v>0</v>
      </c>
    </row>
    <row r="55" spans="1:6" ht="14.4" customHeight="1" x14ac:dyDescent="0.3">
      <c r="A55" s="857" t="s">
        <v>2753</v>
      </c>
      <c r="B55" s="849"/>
      <c r="C55" s="837">
        <v>0</v>
      </c>
      <c r="D55" s="849">
        <v>802.48</v>
      </c>
      <c r="E55" s="837">
        <v>1</v>
      </c>
      <c r="F55" s="850">
        <v>802.48</v>
      </c>
    </row>
    <row r="56" spans="1:6" ht="14.4" customHeight="1" x14ac:dyDescent="0.3">
      <c r="A56" s="857" t="s">
        <v>1037</v>
      </c>
      <c r="B56" s="849"/>
      <c r="C56" s="837"/>
      <c r="D56" s="849">
        <v>0</v>
      </c>
      <c r="E56" s="837"/>
      <c r="F56" s="850">
        <v>0</v>
      </c>
    </row>
    <row r="57" spans="1:6" ht="14.4" customHeight="1" x14ac:dyDescent="0.3">
      <c r="A57" s="857" t="s">
        <v>2754</v>
      </c>
      <c r="B57" s="849"/>
      <c r="C57" s="837">
        <v>0</v>
      </c>
      <c r="D57" s="849">
        <v>118.65</v>
      </c>
      <c r="E57" s="837">
        <v>1</v>
      </c>
      <c r="F57" s="850">
        <v>118.65</v>
      </c>
    </row>
    <row r="58" spans="1:6" ht="14.4" customHeight="1" x14ac:dyDescent="0.3">
      <c r="A58" s="857" t="s">
        <v>2755</v>
      </c>
      <c r="B58" s="849"/>
      <c r="C58" s="837">
        <v>0</v>
      </c>
      <c r="D58" s="849">
        <v>467.1</v>
      </c>
      <c r="E58" s="837">
        <v>1</v>
      </c>
      <c r="F58" s="850">
        <v>467.1</v>
      </c>
    </row>
    <row r="59" spans="1:6" ht="14.4" customHeight="1" x14ac:dyDescent="0.3">
      <c r="A59" s="857" t="s">
        <v>1039</v>
      </c>
      <c r="B59" s="849"/>
      <c r="C59" s="837">
        <v>0</v>
      </c>
      <c r="D59" s="849">
        <v>470.19</v>
      </c>
      <c r="E59" s="837">
        <v>1</v>
      </c>
      <c r="F59" s="850">
        <v>470.19</v>
      </c>
    </row>
    <row r="60" spans="1:6" ht="14.4" customHeight="1" x14ac:dyDescent="0.3">
      <c r="A60" s="857" t="s">
        <v>2756</v>
      </c>
      <c r="B60" s="849"/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2757</v>
      </c>
      <c r="B61" s="849"/>
      <c r="C61" s="837">
        <v>0</v>
      </c>
      <c r="D61" s="849">
        <v>62.18</v>
      </c>
      <c r="E61" s="837">
        <v>1</v>
      </c>
      <c r="F61" s="850">
        <v>62.18</v>
      </c>
    </row>
    <row r="62" spans="1:6" ht="14.4" customHeight="1" x14ac:dyDescent="0.3">
      <c r="A62" s="857" t="s">
        <v>2758</v>
      </c>
      <c r="B62" s="849"/>
      <c r="C62" s="837">
        <v>0</v>
      </c>
      <c r="D62" s="849">
        <v>640.41999999999996</v>
      </c>
      <c r="E62" s="837">
        <v>1</v>
      </c>
      <c r="F62" s="850">
        <v>640.41999999999996</v>
      </c>
    </row>
    <row r="63" spans="1:6" ht="14.4" customHeight="1" x14ac:dyDescent="0.3">
      <c r="A63" s="857" t="s">
        <v>2759</v>
      </c>
      <c r="B63" s="849"/>
      <c r="C63" s="837">
        <v>0</v>
      </c>
      <c r="D63" s="849">
        <v>201.28</v>
      </c>
      <c r="E63" s="837">
        <v>1</v>
      </c>
      <c r="F63" s="850">
        <v>201.28</v>
      </c>
    </row>
    <row r="64" spans="1:6" ht="14.4" customHeight="1" x14ac:dyDescent="0.3">
      <c r="A64" s="857" t="s">
        <v>2760</v>
      </c>
      <c r="B64" s="849">
        <v>0</v>
      </c>
      <c r="C64" s="837"/>
      <c r="D64" s="849"/>
      <c r="E64" s="837"/>
      <c r="F64" s="850">
        <v>0</v>
      </c>
    </row>
    <row r="65" spans="1:6" ht="14.4" customHeight="1" x14ac:dyDescent="0.3">
      <c r="A65" s="857" t="s">
        <v>1040</v>
      </c>
      <c r="B65" s="849"/>
      <c r="C65" s="837">
        <v>0</v>
      </c>
      <c r="D65" s="849">
        <v>165.63</v>
      </c>
      <c r="E65" s="837">
        <v>1</v>
      </c>
      <c r="F65" s="850">
        <v>165.63</v>
      </c>
    </row>
    <row r="66" spans="1:6" ht="14.4" customHeight="1" x14ac:dyDescent="0.3">
      <c r="A66" s="857" t="s">
        <v>2761</v>
      </c>
      <c r="B66" s="849"/>
      <c r="C66" s="837">
        <v>0</v>
      </c>
      <c r="D66" s="849">
        <v>184.74</v>
      </c>
      <c r="E66" s="837">
        <v>1</v>
      </c>
      <c r="F66" s="850">
        <v>184.74</v>
      </c>
    </row>
    <row r="67" spans="1:6" ht="14.4" customHeight="1" x14ac:dyDescent="0.3">
      <c r="A67" s="857" t="s">
        <v>1041</v>
      </c>
      <c r="B67" s="849"/>
      <c r="C67" s="837">
        <v>0</v>
      </c>
      <c r="D67" s="849">
        <v>19578.600000000017</v>
      </c>
      <c r="E67" s="837">
        <v>1</v>
      </c>
      <c r="F67" s="850">
        <v>19578.600000000017</v>
      </c>
    </row>
    <row r="68" spans="1:6" ht="14.4" customHeight="1" x14ac:dyDescent="0.3">
      <c r="A68" s="857" t="s">
        <v>2762</v>
      </c>
      <c r="B68" s="849"/>
      <c r="C68" s="837">
        <v>0</v>
      </c>
      <c r="D68" s="849">
        <v>427.89</v>
      </c>
      <c r="E68" s="837">
        <v>1</v>
      </c>
      <c r="F68" s="850">
        <v>427.89</v>
      </c>
    </row>
    <row r="69" spans="1:6" ht="14.4" customHeight="1" x14ac:dyDescent="0.3">
      <c r="A69" s="857" t="s">
        <v>2763</v>
      </c>
      <c r="B69" s="849"/>
      <c r="C69" s="837">
        <v>0</v>
      </c>
      <c r="D69" s="849">
        <v>351.48</v>
      </c>
      <c r="E69" s="837">
        <v>1</v>
      </c>
      <c r="F69" s="850">
        <v>351.48</v>
      </c>
    </row>
    <row r="70" spans="1:6" ht="14.4" customHeight="1" x14ac:dyDescent="0.3">
      <c r="A70" s="857" t="s">
        <v>1014</v>
      </c>
      <c r="B70" s="849"/>
      <c r="C70" s="837">
        <v>0</v>
      </c>
      <c r="D70" s="849">
        <v>480.09000000000003</v>
      </c>
      <c r="E70" s="837">
        <v>1</v>
      </c>
      <c r="F70" s="850">
        <v>480.09000000000003</v>
      </c>
    </row>
    <row r="71" spans="1:6" ht="14.4" customHeight="1" thickBot="1" x14ac:dyDescent="0.35">
      <c r="A71" s="858" t="s">
        <v>2764</v>
      </c>
      <c r="B71" s="853"/>
      <c r="C71" s="854">
        <v>0</v>
      </c>
      <c r="D71" s="853">
        <v>2009.24</v>
      </c>
      <c r="E71" s="854">
        <v>1</v>
      </c>
      <c r="F71" s="855">
        <v>2009.24</v>
      </c>
    </row>
    <row r="72" spans="1:6" ht="14.4" customHeight="1" thickBot="1" x14ac:dyDescent="0.35">
      <c r="A72" s="771" t="s">
        <v>3</v>
      </c>
      <c r="B72" s="772">
        <v>44751.69</v>
      </c>
      <c r="C72" s="773">
        <v>0.13826008585457167</v>
      </c>
      <c r="D72" s="772">
        <v>278925.89000000007</v>
      </c>
      <c r="E72" s="773">
        <v>0.86173991414542828</v>
      </c>
      <c r="F72" s="774">
        <v>323677.58000000007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{BF299A16-6C5B-4940-98DD-B2AF6B271E43}</x14:id>
        </ext>
      </extLst>
    </cfRule>
  </conditionalFormatting>
  <conditionalFormatting sqref="F30:F7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{A475A958-9E7A-409F-A2B2-7A659755E88F}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299A16-6C5B-4940-98DD-B2AF6B271E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A475A958-9E7A-409F-A2B2-7A659755E88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2792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154</v>
      </c>
      <c r="G3" s="47">
        <f>SUBTOTAL(9,G6:G1048576)</f>
        <v>44751.689999999973</v>
      </c>
      <c r="H3" s="48">
        <f>IF(M3=0,0,G3/M3)</f>
        <v>0.13826008585457167</v>
      </c>
      <c r="I3" s="47">
        <f>SUBTOTAL(9,I6:I1048576)</f>
        <v>657</v>
      </c>
      <c r="J3" s="47">
        <f>SUBTOTAL(9,J6:J1048576)</f>
        <v>278925.88999999984</v>
      </c>
      <c r="K3" s="48">
        <f>IF(M3=0,0,J3/M3)</f>
        <v>0.86173991414542805</v>
      </c>
      <c r="L3" s="47">
        <f>SUBTOTAL(9,L6:L1048576)</f>
        <v>811</v>
      </c>
      <c r="M3" s="49">
        <f>SUBTOTAL(9,M6:M1048576)</f>
        <v>323677.5799999999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1219</v>
      </c>
      <c r="B6" s="825" t="s">
        <v>1060</v>
      </c>
      <c r="C6" s="825" t="s">
        <v>1322</v>
      </c>
      <c r="D6" s="825" t="s">
        <v>1274</v>
      </c>
      <c r="E6" s="825" t="s">
        <v>1323</v>
      </c>
      <c r="F6" s="225"/>
      <c r="G6" s="225"/>
      <c r="H6" s="830">
        <v>0</v>
      </c>
      <c r="I6" s="225">
        <v>1</v>
      </c>
      <c r="J6" s="225">
        <v>923.74</v>
      </c>
      <c r="K6" s="830">
        <v>1</v>
      </c>
      <c r="L6" s="225">
        <v>1</v>
      </c>
      <c r="M6" s="848">
        <v>923.74</v>
      </c>
    </row>
    <row r="7" spans="1:13" ht="14.4" customHeight="1" x14ac:dyDescent="0.3">
      <c r="A7" s="831" t="s">
        <v>1219</v>
      </c>
      <c r="B7" s="832" t="s">
        <v>1084</v>
      </c>
      <c r="C7" s="832" t="s">
        <v>1457</v>
      </c>
      <c r="D7" s="832" t="s">
        <v>1086</v>
      </c>
      <c r="E7" s="832" t="s">
        <v>1458</v>
      </c>
      <c r="F7" s="849"/>
      <c r="G7" s="849"/>
      <c r="H7" s="837">
        <v>0</v>
      </c>
      <c r="I7" s="849">
        <v>1</v>
      </c>
      <c r="J7" s="849">
        <v>263.68</v>
      </c>
      <c r="K7" s="837">
        <v>1</v>
      </c>
      <c r="L7" s="849">
        <v>1</v>
      </c>
      <c r="M7" s="850">
        <v>263.68</v>
      </c>
    </row>
    <row r="8" spans="1:13" ht="14.4" customHeight="1" x14ac:dyDescent="0.3">
      <c r="A8" s="831" t="s">
        <v>1219</v>
      </c>
      <c r="B8" s="832" t="s">
        <v>1092</v>
      </c>
      <c r="C8" s="832" t="s">
        <v>1453</v>
      </c>
      <c r="D8" s="832" t="s">
        <v>1454</v>
      </c>
      <c r="E8" s="832" t="s">
        <v>1455</v>
      </c>
      <c r="F8" s="849">
        <v>17</v>
      </c>
      <c r="G8" s="849">
        <v>5672.5599999999995</v>
      </c>
      <c r="H8" s="837">
        <v>1</v>
      </c>
      <c r="I8" s="849"/>
      <c r="J8" s="849"/>
      <c r="K8" s="837">
        <v>0</v>
      </c>
      <c r="L8" s="849">
        <v>17</v>
      </c>
      <c r="M8" s="850">
        <v>5672.5599999999995</v>
      </c>
    </row>
    <row r="9" spans="1:13" ht="14.4" customHeight="1" x14ac:dyDescent="0.3">
      <c r="A9" s="831" t="s">
        <v>1219</v>
      </c>
      <c r="B9" s="832" t="s">
        <v>1092</v>
      </c>
      <c r="C9" s="832" t="s">
        <v>1093</v>
      </c>
      <c r="D9" s="832" t="s">
        <v>707</v>
      </c>
      <c r="E9" s="832" t="s">
        <v>1094</v>
      </c>
      <c r="F9" s="849"/>
      <c r="G9" s="849"/>
      <c r="H9" s="837">
        <v>0</v>
      </c>
      <c r="I9" s="849">
        <v>5</v>
      </c>
      <c r="J9" s="849">
        <v>1501.5500000000002</v>
      </c>
      <c r="K9" s="837">
        <v>1</v>
      </c>
      <c r="L9" s="849">
        <v>5</v>
      </c>
      <c r="M9" s="850">
        <v>1501.5500000000002</v>
      </c>
    </row>
    <row r="10" spans="1:13" ht="14.4" customHeight="1" x14ac:dyDescent="0.3">
      <c r="A10" s="831" t="s">
        <v>1219</v>
      </c>
      <c r="B10" s="832" t="s">
        <v>1107</v>
      </c>
      <c r="C10" s="832" t="s">
        <v>1110</v>
      </c>
      <c r="D10" s="832" t="s">
        <v>903</v>
      </c>
      <c r="E10" s="832" t="s">
        <v>1111</v>
      </c>
      <c r="F10" s="849"/>
      <c r="G10" s="849"/>
      <c r="H10" s="837">
        <v>0</v>
      </c>
      <c r="I10" s="849">
        <v>1</v>
      </c>
      <c r="J10" s="849">
        <v>154.36000000000001</v>
      </c>
      <c r="K10" s="837">
        <v>1</v>
      </c>
      <c r="L10" s="849">
        <v>1</v>
      </c>
      <c r="M10" s="850">
        <v>154.36000000000001</v>
      </c>
    </row>
    <row r="11" spans="1:13" ht="14.4" customHeight="1" x14ac:dyDescent="0.3">
      <c r="A11" s="831" t="s">
        <v>1219</v>
      </c>
      <c r="B11" s="832" t="s">
        <v>1107</v>
      </c>
      <c r="C11" s="832" t="s">
        <v>1108</v>
      </c>
      <c r="D11" s="832" t="s">
        <v>903</v>
      </c>
      <c r="E11" s="832" t="s">
        <v>1109</v>
      </c>
      <c r="F11" s="849"/>
      <c r="G11" s="849"/>
      <c r="H11" s="837">
        <v>0</v>
      </c>
      <c r="I11" s="849">
        <v>1</v>
      </c>
      <c r="J11" s="849">
        <v>225.06</v>
      </c>
      <c r="K11" s="837">
        <v>1</v>
      </c>
      <c r="L11" s="849">
        <v>1</v>
      </c>
      <c r="M11" s="850">
        <v>225.06</v>
      </c>
    </row>
    <row r="12" spans="1:13" ht="14.4" customHeight="1" x14ac:dyDescent="0.3">
      <c r="A12" s="831" t="s">
        <v>1219</v>
      </c>
      <c r="B12" s="832" t="s">
        <v>1119</v>
      </c>
      <c r="C12" s="832" t="s">
        <v>1363</v>
      </c>
      <c r="D12" s="832" t="s">
        <v>1121</v>
      </c>
      <c r="E12" s="832" t="s">
        <v>1362</v>
      </c>
      <c r="F12" s="849"/>
      <c r="G12" s="849"/>
      <c r="H12" s="837">
        <v>0</v>
      </c>
      <c r="I12" s="849">
        <v>2</v>
      </c>
      <c r="J12" s="849">
        <v>170.54</v>
      </c>
      <c r="K12" s="837">
        <v>1</v>
      </c>
      <c r="L12" s="849">
        <v>2</v>
      </c>
      <c r="M12" s="850">
        <v>170.54</v>
      </c>
    </row>
    <row r="13" spans="1:13" ht="14.4" customHeight="1" x14ac:dyDescent="0.3">
      <c r="A13" s="831" t="s">
        <v>1219</v>
      </c>
      <c r="B13" s="832" t="s">
        <v>1119</v>
      </c>
      <c r="C13" s="832" t="s">
        <v>1120</v>
      </c>
      <c r="D13" s="832" t="s">
        <v>1121</v>
      </c>
      <c r="E13" s="832" t="s">
        <v>926</v>
      </c>
      <c r="F13" s="849"/>
      <c r="G13" s="849"/>
      <c r="H13" s="837">
        <v>0</v>
      </c>
      <c r="I13" s="849">
        <v>5</v>
      </c>
      <c r="J13" s="849">
        <v>852.60000000000014</v>
      </c>
      <c r="K13" s="837">
        <v>1</v>
      </c>
      <c r="L13" s="849">
        <v>5</v>
      </c>
      <c r="M13" s="850">
        <v>852.60000000000014</v>
      </c>
    </row>
    <row r="14" spans="1:13" ht="14.4" customHeight="1" x14ac:dyDescent="0.3">
      <c r="A14" s="831" t="s">
        <v>1219</v>
      </c>
      <c r="B14" s="832" t="s">
        <v>2765</v>
      </c>
      <c r="C14" s="832" t="s">
        <v>1356</v>
      </c>
      <c r="D14" s="832" t="s">
        <v>1357</v>
      </c>
      <c r="E14" s="832" t="s">
        <v>1358</v>
      </c>
      <c r="F14" s="849"/>
      <c r="G14" s="849"/>
      <c r="H14" s="837">
        <v>0</v>
      </c>
      <c r="I14" s="849">
        <v>3</v>
      </c>
      <c r="J14" s="849">
        <v>3273.2699999999995</v>
      </c>
      <c r="K14" s="837">
        <v>1</v>
      </c>
      <c r="L14" s="849">
        <v>3</v>
      </c>
      <c r="M14" s="850">
        <v>3273.2699999999995</v>
      </c>
    </row>
    <row r="15" spans="1:13" ht="14.4" customHeight="1" x14ac:dyDescent="0.3">
      <c r="A15" s="831" t="s">
        <v>1220</v>
      </c>
      <c r="B15" s="832" t="s">
        <v>1060</v>
      </c>
      <c r="C15" s="832" t="s">
        <v>1270</v>
      </c>
      <c r="D15" s="832" t="s">
        <v>1271</v>
      </c>
      <c r="E15" s="832" t="s">
        <v>1272</v>
      </c>
      <c r="F15" s="849"/>
      <c r="G15" s="849"/>
      <c r="H15" s="837">
        <v>0</v>
      </c>
      <c r="I15" s="849">
        <v>1</v>
      </c>
      <c r="J15" s="849">
        <v>1385.62</v>
      </c>
      <c r="K15" s="837">
        <v>1</v>
      </c>
      <c r="L15" s="849">
        <v>1</v>
      </c>
      <c r="M15" s="850">
        <v>1385.62</v>
      </c>
    </row>
    <row r="16" spans="1:13" ht="14.4" customHeight="1" x14ac:dyDescent="0.3">
      <c r="A16" s="831" t="s">
        <v>1220</v>
      </c>
      <c r="B16" s="832" t="s">
        <v>1066</v>
      </c>
      <c r="C16" s="832" t="s">
        <v>1069</v>
      </c>
      <c r="D16" s="832" t="s">
        <v>715</v>
      </c>
      <c r="E16" s="832" t="s">
        <v>1070</v>
      </c>
      <c r="F16" s="849"/>
      <c r="G16" s="849"/>
      <c r="H16" s="837">
        <v>0</v>
      </c>
      <c r="I16" s="849">
        <v>1</v>
      </c>
      <c r="J16" s="849">
        <v>85.02</v>
      </c>
      <c r="K16" s="837">
        <v>1</v>
      </c>
      <c r="L16" s="849">
        <v>1</v>
      </c>
      <c r="M16" s="850">
        <v>85.02</v>
      </c>
    </row>
    <row r="17" spans="1:13" ht="14.4" customHeight="1" x14ac:dyDescent="0.3">
      <c r="A17" s="831" t="s">
        <v>1220</v>
      </c>
      <c r="B17" s="832" t="s">
        <v>2766</v>
      </c>
      <c r="C17" s="832" t="s">
        <v>1622</v>
      </c>
      <c r="D17" s="832" t="s">
        <v>1623</v>
      </c>
      <c r="E17" s="832" t="s">
        <v>1449</v>
      </c>
      <c r="F17" s="849"/>
      <c r="G17" s="849"/>
      <c r="H17" s="837">
        <v>0</v>
      </c>
      <c r="I17" s="849">
        <v>1</v>
      </c>
      <c r="J17" s="849">
        <v>1543.26</v>
      </c>
      <c r="K17" s="837">
        <v>1</v>
      </c>
      <c r="L17" s="849">
        <v>1</v>
      </c>
      <c r="M17" s="850">
        <v>1543.26</v>
      </c>
    </row>
    <row r="18" spans="1:13" ht="14.4" customHeight="1" x14ac:dyDescent="0.3">
      <c r="A18" s="831" t="s">
        <v>1220</v>
      </c>
      <c r="B18" s="832" t="s">
        <v>1092</v>
      </c>
      <c r="C18" s="832" t="s">
        <v>1453</v>
      </c>
      <c r="D18" s="832" t="s">
        <v>1454</v>
      </c>
      <c r="E18" s="832" t="s">
        <v>1455</v>
      </c>
      <c r="F18" s="849">
        <v>5</v>
      </c>
      <c r="G18" s="849">
        <v>1668.4</v>
      </c>
      <c r="H18" s="837">
        <v>1</v>
      </c>
      <c r="I18" s="849"/>
      <c r="J18" s="849"/>
      <c r="K18" s="837">
        <v>0</v>
      </c>
      <c r="L18" s="849">
        <v>5</v>
      </c>
      <c r="M18" s="850">
        <v>1668.4</v>
      </c>
    </row>
    <row r="19" spans="1:13" ht="14.4" customHeight="1" x14ac:dyDescent="0.3">
      <c r="A19" s="831" t="s">
        <v>1220</v>
      </c>
      <c r="B19" s="832" t="s">
        <v>1092</v>
      </c>
      <c r="C19" s="832" t="s">
        <v>1628</v>
      </c>
      <c r="D19" s="832" t="s">
        <v>707</v>
      </c>
      <c r="E19" s="832" t="s">
        <v>1629</v>
      </c>
      <c r="F19" s="849"/>
      <c r="G19" s="849"/>
      <c r="H19" s="837">
        <v>0</v>
      </c>
      <c r="I19" s="849">
        <v>8</v>
      </c>
      <c r="J19" s="849">
        <v>2669.44</v>
      </c>
      <c r="K19" s="837">
        <v>1</v>
      </c>
      <c r="L19" s="849">
        <v>8</v>
      </c>
      <c r="M19" s="850">
        <v>2669.44</v>
      </c>
    </row>
    <row r="20" spans="1:13" ht="14.4" customHeight="1" x14ac:dyDescent="0.3">
      <c r="A20" s="831" t="s">
        <v>1220</v>
      </c>
      <c r="B20" s="832" t="s">
        <v>1092</v>
      </c>
      <c r="C20" s="832" t="s">
        <v>1630</v>
      </c>
      <c r="D20" s="832" t="s">
        <v>1631</v>
      </c>
      <c r="E20" s="832" t="s">
        <v>1629</v>
      </c>
      <c r="F20" s="849">
        <v>1</v>
      </c>
      <c r="G20" s="849">
        <v>333.68</v>
      </c>
      <c r="H20" s="837">
        <v>1</v>
      </c>
      <c r="I20" s="849"/>
      <c r="J20" s="849"/>
      <c r="K20" s="837">
        <v>0</v>
      </c>
      <c r="L20" s="849">
        <v>1</v>
      </c>
      <c r="M20" s="850">
        <v>333.68</v>
      </c>
    </row>
    <row r="21" spans="1:13" ht="14.4" customHeight="1" x14ac:dyDescent="0.3">
      <c r="A21" s="831" t="s">
        <v>1220</v>
      </c>
      <c r="B21" s="832" t="s">
        <v>1107</v>
      </c>
      <c r="C21" s="832" t="s">
        <v>1110</v>
      </c>
      <c r="D21" s="832" t="s">
        <v>903</v>
      </c>
      <c r="E21" s="832" t="s">
        <v>1111</v>
      </c>
      <c r="F21" s="849"/>
      <c r="G21" s="849"/>
      <c r="H21" s="837">
        <v>0</v>
      </c>
      <c r="I21" s="849">
        <v>2</v>
      </c>
      <c r="J21" s="849">
        <v>308.72000000000003</v>
      </c>
      <c r="K21" s="837">
        <v>1</v>
      </c>
      <c r="L21" s="849">
        <v>2</v>
      </c>
      <c r="M21" s="850">
        <v>308.72000000000003</v>
      </c>
    </row>
    <row r="22" spans="1:13" ht="14.4" customHeight="1" x14ac:dyDescent="0.3">
      <c r="A22" s="831" t="s">
        <v>1220</v>
      </c>
      <c r="B22" s="832" t="s">
        <v>2767</v>
      </c>
      <c r="C22" s="832" t="s">
        <v>1581</v>
      </c>
      <c r="D22" s="832" t="s">
        <v>1582</v>
      </c>
      <c r="E22" s="832" t="s">
        <v>1583</v>
      </c>
      <c r="F22" s="849">
        <v>4</v>
      </c>
      <c r="G22" s="849">
        <v>478.8</v>
      </c>
      <c r="H22" s="837">
        <v>1</v>
      </c>
      <c r="I22" s="849"/>
      <c r="J22" s="849"/>
      <c r="K22" s="837">
        <v>0</v>
      </c>
      <c r="L22" s="849">
        <v>4</v>
      </c>
      <c r="M22" s="850">
        <v>478.8</v>
      </c>
    </row>
    <row r="23" spans="1:13" ht="14.4" customHeight="1" x14ac:dyDescent="0.3">
      <c r="A23" s="831" t="s">
        <v>1220</v>
      </c>
      <c r="B23" s="832" t="s">
        <v>2765</v>
      </c>
      <c r="C23" s="832" t="s">
        <v>1592</v>
      </c>
      <c r="D23" s="832" t="s">
        <v>1357</v>
      </c>
      <c r="E23" s="832" t="s">
        <v>1593</v>
      </c>
      <c r="F23" s="849"/>
      <c r="G23" s="849"/>
      <c r="H23" s="837">
        <v>0</v>
      </c>
      <c r="I23" s="849">
        <v>3</v>
      </c>
      <c r="J23" s="849">
        <v>620.64</v>
      </c>
      <c r="K23" s="837">
        <v>1</v>
      </c>
      <c r="L23" s="849">
        <v>3</v>
      </c>
      <c r="M23" s="850">
        <v>620.64</v>
      </c>
    </row>
    <row r="24" spans="1:13" ht="14.4" customHeight="1" x14ac:dyDescent="0.3">
      <c r="A24" s="831" t="s">
        <v>1220</v>
      </c>
      <c r="B24" s="832" t="s">
        <v>2765</v>
      </c>
      <c r="C24" s="832" t="s">
        <v>1596</v>
      </c>
      <c r="D24" s="832" t="s">
        <v>1597</v>
      </c>
      <c r="E24" s="832" t="s">
        <v>1598</v>
      </c>
      <c r="F24" s="849">
        <v>3</v>
      </c>
      <c r="G24" s="849">
        <v>3507.09</v>
      </c>
      <c r="H24" s="837">
        <v>1</v>
      </c>
      <c r="I24" s="849"/>
      <c r="J24" s="849"/>
      <c r="K24" s="837">
        <v>0</v>
      </c>
      <c r="L24" s="849">
        <v>3</v>
      </c>
      <c r="M24" s="850">
        <v>3507.09</v>
      </c>
    </row>
    <row r="25" spans="1:13" ht="14.4" customHeight="1" x14ac:dyDescent="0.3">
      <c r="A25" s="831" t="s">
        <v>1220</v>
      </c>
      <c r="B25" s="832" t="s">
        <v>2765</v>
      </c>
      <c r="C25" s="832" t="s">
        <v>1594</v>
      </c>
      <c r="D25" s="832" t="s">
        <v>1357</v>
      </c>
      <c r="E25" s="832" t="s">
        <v>1595</v>
      </c>
      <c r="F25" s="849"/>
      <c r="G25" s="849"/>
      <c r="H25" s="837">
        <v>0</v>
      </c>
      <c r="I25" s="849">
        <v>2</v>
      </c>
      <c r="J25" s="849">
        <v>7637.72</v>
      </c>
      <c r="K25" s="837">
        <v>1</v>
      </c>
      <c r="L25" s="849">
        <v>2</v>
      </c>
      <c r="M25" s="850">
        <v>7637.72</v>
      </c>
    </row>
    <row r="26" spans="1:13" ht="14.4" customHeight="1" x14ac:dyDescent="0.3">
      <c r="A26" s="831" t="s">
        <v>1220</v>
      </c>
      <c r="B26" s="832" t="s">
        <v>1161</v>
      </c>
      <c r="C26" s="832" t="s">
        <v>1162</v>
      </c>
      <c r="D26" s="832" t="s">
        <v>823</v>
      </c>
      <c r="E26" s="832" t="s">
        <v>825</v>
      </c>
      <c r="F26" s="849"/>
      <c r="G26" s="849"/>
      <c r="H26" s="837"/>
      <c r="I26" s="849">
        <v>4</v>
      </c>
      <c r="J26" s="849">
        <v>0</v>
      </c>
      <c r="K26" s="837"/>
      <c r="L26" s="849">
        <v>4</v>
      </c>
      <c r="M26" s="850">
        <v>0</v>
      </c>
    </row>
    <row r="27" spans="1:13" ht="14.4" customHeight="1" x14ac:dyDescent="0.3">
      <c r="A27" s="831" t="s">
        <v>1221</v>
      </c>
      <c r="B27" s="832" t="s">
        <v>2767</v>
      </c>
      <c r="C27" s="832" t="s">
        <v>1669</v>
      </c>
      <c r="D27" s="832" t="s">
        <v>1670</v>
      </c>
      <c r="E27" s="832" t="s">
        <v>1583</v>
      </c>
      <c r="F27" s="849">
        <v>1</v>
      </c>
      <c r="G27" s="849">
        <v>119.69</v>
      </c>
      <c r="H27" s="837">
        <v>1</v>
      </c>
      <c r="I27" s="849"/>
      <c r="J27" s="849"/>
      <c r="K27" s="837">
        <v>0</v>
      </c>
      <c r="L27" s="849">
        <v>1</v>
      </c>
      <c r="M27" s="850">
        <v>119.69</v>
      </c>
    </row>
    <row r="28" spans="1:13" ht="14.4" customHeight="1" x14ac:dyDescent="0.3">
      <c r="A28" s="831" t="s">
        <v>1222</v>
      </c>
      <c r="B28" s="832" t="s">
        <v>2768</v>
      </c>
      <c r="C28" s="832" t="s">
        <v>1769</v>
      </c>
      <c r="D28" s="832" t="s">
        <v>1770</v>
      </c>
      <c r="E28" s="832" t="s">
        <v>1771</v>
      </c>
      <c r="F28" s="849">
        <v>1</v>
      </c>
      <c r="G28" s="849">
        <v>0</v>
      </c>
      <c r="H28" s="837"/>
      <c r="I28" s="849"/>
      <c r="J28" s="849"/>
      <c r="K28" s="837"/>
      <c r="L28" s="849">
        <v>1</v>
      </c>
      <c r="M28" s="850">
        <v>0</v>
      </c>
    </row>
    <row r="29" spans="1:13" ht="14.4" customHeight="1" x14ac:dyDescent="0.3">
      <c r="A29" s="831" t="s">
        <v>1222</v>
      </c>
      <c r="B29" s="832" t="s">
        <v>1060</v>
      </c>
      <c r="C29" s="832" t="s">
        <v>1270</v>
      </c>
      <c r="D29" s="832" t="s">
        <v>1271</v>
      </c>
      <c r="E29" s="832" t="s">
        <v>1272</v>
      </c>
      <c r="F29" s="849"/>
      <c r="G29" s="849"/>
      <c r="H29" s="837">
        <v>0</v>
      </c>
      <c r="I29" s="849">
        <v>1</v>
      </c>
      <c r="J29" s="849">
        <v>1385.62</v>
      </c>
      <c r="K29" s="837">
        <v>1</v>
      </c>
      <c r="L29" s="849">
        <v>1</v>
      </c>
      <c r="M29" s="850">
        <v>1385.62</v>
      </c>
    </row>
    <row r="30" spans="1:13" ht="14.4" customHeight="1" x14ac:dyDescent="0.3">
      <c r="A30" s="831" t="s">
        <v>1222</v>
      </c>
      <c r="B30" s="832" t="s">
        <v>2769</v>
      </c>
      <c r="C30" s="832" t="s">
        <v>1694</v>
      </c>
      <c r="D30" s="832" t="s">
        <v>1695</v>
      </c>
      <c r="E30" s="832" t="s">
        <v>1696</v>
      </c>
      <c r="F30" s="849"/>
      <c r="G30" s="849"/>
      <c r="H30" s="837">
        <v>0</v>
      </c>
      <c r="I30" s="849">
        <v>1</v>
      </c>
      <c r="J30" s="849">
        <v>300.31</v>
      </c>
      <c r="K30" s="837">
        <v>1</v>
      </c>
      <c r="L30" s="849">
        <v>1</v>
      </c>
      <c r="M30" s="850">
        <v>300.31</v>
      </c>
    </row>
    <row r="31" spans="1:13" ht="14.4" customHeight="1" x14ac:dyDescent="0.3">
      <c r="A31" s="831" t="s">
        <v>1222</v>
      </c>
      <c r="B31" s="832" t="s">
        <v>2769</v>
      </c>
      <c r="C31" s="832" t="s">
        <v>1697</v>
      </c>
      <c r="D31" s="832" t="s">
        <v>1698</v>
      </c>
      <c r="E31" s="832" t="s">
        <v>1699</v>
      </c>
      <c r="F31" s="849">
        <v>1</v>
      </c>
      <c r="G31" s="849">
        <v>100.1</v>
      </c>
      <c r="H31" s="837">
        <v>1</v>
      </c>
      <c r="I31" s="849"/>
      <c r="J31" s="849"/>
      <c r="K31" s="837">
        <v>0</v>
      </c>
      <c r="L31" s="849">
        <v>1</v>
      </c>
      <c r="M31" s="850">
        <v>100.1</v>
      </c>
    </row>
    <row r="32" spans="1:13" ht="14.4" customHeight="1" x14ac:dyDescent="0.3">
      <c r="A32" s="831" t="s">
        <v>1222</v>
      </c>
      <c r="B32" s="832" t="s">
        <v>1076</v>
      </c>
      <c r="C32" s="832" t="s">
        <v>2626</v>
      </c>
      <c r="D32" s="832" t="s">
        <v>2627</v>
      </c>
      <c r="E32" s="832" t="s">
        <v>1451</v>
      </c>
      <c r="F32" s="849">
        <v>1</v>
      </c>
      <c r="G32" s="849">
        <v>234.07</v>
      </c>
      <c r="H32" s="837">
        <v>1</v>
      </c>
      <c r="I32" s="849"/>
      <c r="J32" s="849"/>
      <c r="K32" s="837">
        <v>0</v>
      </c>
      <c r="L32" s="849">
        <v>1</v>
      </c>
      <c r="M32" s="850">
        <v>234.07</v>
      </c>
    </row>
    <row r="33" spans="1:13" ht="14.4" customHeight="1" x14ac:dyDescent="0.3">
      <c r="A33" s="831" t="s">
        <v>1222</v>
      </c>
      <c r="B33" s="832" t="s">
        <v>1080</v>
      </c>
      <c r="C33" s="832" t="s">
        <v>1081</v>
      </c>
      <c r="D33" s="832" t="s">
        <v>837</v>
      </c>
      <c r="E33" s="832" t="s">
        <v>1082</v>
      </c>
      <c r="F33" s="849"/>
      <c r="G33" s="849"/>
      <c r="H33" s="837">
        <v>0</v>
      </c>
      <c r="I33" s="849">
        <v>1</v>
      </c>
      <c r="J33" s="849">
        <v>143.09</v>
      </c>
      <c r="K33" s="837">
        <v>1</v>
      </c>
      <c r="L33" s="849">
        <v>1</v>
      </c>
      <c r="M33" s="850">
        <v>143.09</v>
      </c>
    </row>
    <row r="34" spans="1:13" ht="14.4" customHeight="1" x14ac:dyDescent="0.3">
      <c r="A34" s="831" t="s">
        <v>1222</v>
      </c>
      <c r="B34" s="832" t="s">
        <v>2770</v>
      </c>
      <c r="C34" s="832" t="s">
        <v>2624</v>
      </c>
      <c r="D34" s="832" t="s">
        <v>2521</v>
      </c>
      <c r="E34" s="832" t="s">
        <v>2625</v>
      </c>
      <c r="F34" s="849">
        <v>1</v>
      </c>
      <c r="G34" s="849">
        <v>392.41</v>
      </c>
      <c r="H34" s="837">
        <v>1</v>
      </c>
      <c r="I34" s="849"/>
      <c r="J34" s="849"/>
      <c r="K34" s="837">
        <v>0</v>
      </c>
      <c r="L34" s="849">
        <v>1</v>
      </c>
      <c r="M34" s="850">
        <v>392.41</v>
      </c>
    </row>
    <row r="35" spans="1:13" ht="14.4" customHeight="1" x14ac:dyDescent="0.3">
      <c r="A35" s="831" t="s">
        <v>1222</v>
      </c>
      <c r="B35" s="832" t="s">
        <v>2770</v>
      </c>
      <c r="C35" s="832" t="s">
        <v>1684</v>
      </c>
      <c r="D35" s="832" t="s">
        <v>1685</v>
      </c>
      <c r="E35" s="832" t="s">
        <v>1451</v>
      </c>
      <c r="F35" s="849">
        <v>1</v>
      </c>
      <c r="G35" s="849">
        <v>196.06</v>
      </c>
      <c r="H35" s="837">
        <v>1</v>
      </c>
      <c r="I35" s="849"/>
      <c r="J35" s="849"/>
      <c r="K35" s="837">
        <v>0</v>
      </c>
      <c r="L35" s="849">
        <v>1</v>
      </c>
      <c r="M35" s="850">
        <v>196.06</v>
      </c>
    </row>
    <row r="36" spans="1:13" ht="14.4" customHeight="1" x14ac:dyDescent="0.3">
      <c r="A36" s="831" t="s">
        <v>1222</v>
      </c>
      <c r="B36" s="832" t="s">
        <v>1092</v>
      </c>
      <c r="C36" s="832" t="s">
        <v>1756</v>
      </c>
      <c r="D36" s="832" t="s">
        <v>707</v>
      </c>
      <c r="E36" s="832" t="s">
        <v>1757</v>
      </c>
      <c r="F36" s="849"/>
      <c r="G36" s="849"/>
      <c r="H36" s="837">
        <v>0</v>
      </c>
      <c r="I36" s="849">
        <v>3</v>
      </c>
      <c r="J36" s="849">
        <v>300.29999999999995</v>
      </c>
      <c r="K36" s="837">
        <v>1</v>
      </c>
      <c r="L36" s="849">
        <v>3</v>
      </c>
      <c r="M36" s="850">
        <v>300.29999999999995</v>
      </c>
    </row>
    <row r="37" spans="1:13" ht="14.4" customHeight="1" x14ac:dyDescent="0.3">
      <c r="A37" s="831" t="s">
        <v>1222</v>
      </c>
      <c r="B37" s="832" t="s">
        <v>1092</v>
      </c>
      <c r="C37" s="832" t="s">
        <v>1453</v>
      </c>
      <c r="D37" s="832" t="s">
        <v>1454</v>
      </c>
      <c r="E37" s="832" t="s">
        <v>1455</v>
      </c>
      <c r="F37" s="849">
        <v>2</v>
      </c>
      <c r="G37" s="849">
        <v>667.36</v>
      </c>
      <c r="H37" s="837">
        <v>1</v>
      </c>
      <c r="I37" s="849"/>
      <c r="J37" s="849"/>
      <c r="K37" s="837">
        <v>0</v>
      </c>
      <c r="L37" s="849">
        <v>2</v>
      </c>
      <c r="M37" s="850">
        <v>667.36</v>
      </c>
    </row>
    <row r="38" spans="1:13" ht="14.4" customHeight="1" x14ac:dyDescent="0.3">
      <c r="A38" s="831" t="s">
        <v>1222</v>
      </c>
      <c r="B38" s="832" t="s">
        <v>1092</v>
      </c>
      <c r="C38" s="832" t="s">
        <v>1758</v>
      </c>
      <c r="D38" s="832" t="s">
        <v>1454</v>
      </c>
      <c r="E38" s="832" t="s">
        <v>1759</v>
      </c>
      <c r="F38" s="849">
        <v>1</v>
      </c>
      <c r="G38" s="849">
        <v>100.1</v>
      </c>
      <c r="H38" s="837">
        <v>1</v>
      </c>
      <c r="I38" s="849"/>
      <c r="J38" s="849"/>
      <c r="K38" s="837">
        <v>0</v>
      </c>
      <c r="L38" s="849">
        <v>1</v>
      </c>
      <c r="M38" s="850">
        <v>100.1</v>
      </c>
    </row>
    <row r="39" spans="1:13" ht="14.4" customHeight="1" x14ac:dyDescent="0.3">
      <c r="A39" s="831" t="s">
        <v>1222</v>
      </c>
      <c r="B39" s="832" t="s">
        <v>1092</v>
      </c>
      <c r="C39" s="832" t="s">
        <v>1093</v>
      </c>
      <c r="D39" s="832" t="s">
        <v>707</v>
      </c>
      <c r="E39" s="832" t="s">
        <v>1094</v>
      </c>
      <c r="F39" s="849"/>
      <c r="G39" s="849"/>
      <c r="H39" s="837">
        <v>0</v>
      </c>
      <c r="I39" s="849">
        <v>15</v>
      </c>
      <c r="J39" s="849">
        <v>4504.6499999999996</v>
      </c>
      <c r="K39" s="837">
        <v>1</v>
      </c>
      <c r="L39" s="849">
        <v>15</v>
      </c>
      <c r="M39" s="850">
        <v>4504.6499999999996</v>
      </c>
    </row>
    <row r="40" spans="1:13" ht="14.4" customHeight="1" x14ac:dyDescent="0.3">
      <c r="A40" s="831" t="s">
        <v>1222</v>
      </c>
      <c r="B40" s="832" t="s">
        <v>1092</v>
      </c>
      <c r="C40" s="832" t="s">
        <v>1628</v>
      </c>
      <c r="D40" s="832" t="s">
        <v>707</v>
      </c>
      <c r="E40" s="832" t="s">
        <v>1629</v>
      </c>
      <c r="F40" s="849"/>
      <c r="G40" s="849"/>
      <c r="H40" s="837">
        <v>0</v>
      </c>
      <c r="I40" s="849">
        <v>1</v>
      </c>
      <c r="J40" s="849">
        <v>333.68</v>
      </c>
      <c r="K40" s="837">
        <v>1</v>
      </c>
      <c r="L40" s="849">
        <v>1</v>
      </c>
      <c r="M40" s="850">
        <v>333.68</v>
      </c>
    </row>
    <row r="41" spans="1:13" ht="14.4" customHeight="1" x14ac:dyDescent="0.3">
      <c r="A41" s="831" t="s">
        <v>1222</v>
      </c>
      <c r="B41" s="832" t="s">
        <v>1092</v>
      </c>
      <c r="C41" s="832" t="s">
        <v>1760</v>
      </c>
      <c r="D41" s="832" t="s">
        <v>1761</v>
      </c>
      <c r="E41" s="832" t="s">
        <v>1629</v>
      </c>
      <c r="F41" s="849">
        <v>1</v>
      </c>
      <c r="G41" s="849">
        <v>333.68</v>
      </c>
      <c r="H41" s="837">
        <v>1</v>
      </c>
      <c r="I41" s="849"/>
      <c r="J41" s="849"/>
      <c r="K41" s="837">
        <v>0</v>
      </c>
      <c r="L41" s="849">
        <v>1</v>
      </c>
      <c r="M41" s="850">
        <v>333.68</v>
      </c>
    </row>
    <row r="42" spans="1:13" ht="14.4" customHeight="1" x14ac:dyDescent="0.3">
      <c r="A42" s="831" t="s">
        <v>1222</v>
      </c>
      <c r="B42" s="832" t="s">
        <v>2771</v>
      </c>
      <c r="C42" s="832" t="s">
        <v>1706</v>
      </c>
      <c r="D42" s="832" t="s">
        <v>1707</v>
      </c>
      <c r="E42" s="832" t="s">
        <v>1708</v>
      </c>
      <c r="F42" s="849">
        <v>1</v>
      </c>
      <c r="G42" s="849">
        <v>611.59</v>
      </c>
      <c r="H42" s="837">
        <v>1</v>
      </c>
      <c r="I42" s="849"/>
      <c r="J42" s="849"/>
      <c r="K42" s="837">
        <v>0</v>
      </c>
      <c r="L42" s="849">
        <v>1</v>
      </c>
      <c r="M42" s="850">
        <v>611.59</v>
      </c>
    </row>
    <row r="43" spans="1:13" ht="14.4" customHeight="1" x14ac:dyDescent="0.3">
      <c r="A43" s="831" t="s">
        <v>1222</v>
      </c>
      <c r="B43" s="832" t="s">
        <v>2771</v>
      </c>
      <c r="C43" s="832" t="s">
        <v>1709</v>
      </c>
      <c r="D43" s="832" t="s">
        <v>1710</v>
      </c>
      <c r="E43" s="832" t="s">
        <v>1079</v>
      </c>
      <c r="F43" s="849">
        <v>1</v>
      </c>
      <c r="G43" s="849">
        <v>203.86</v>
      </c>
      <c r="H43" s="837">
        <v>1</v>
      </c>
      <c r="I43" s="849"/>
      <c r="J43" s="849"/>
      <c r="K43" s="837">
        <v>0</v>
      </c>
      <c r="L43" s="849">
        <v>1</v>
      </c>
      <c r="M43" s="850">
        <v>203.86</v>
      </c>
    </row>
    <row r="44" spans="1:13" ht="14.4" customHeight="1" x14ac:dyDescent="0.3">
      <c r="A44" s="831" t="s">
        <v>1222</v>
      </c>
      <c r="B44" s="832" t="s">
        <v>2772</v>
      </c>
      <c r="C44" s="832" t="s">
        <v>1773</v>
      </c>
      <c r="D44" s="832" t="s">
        <v>1774</v>
      </c>
      <c r="E44" s="832" t="s">
        <v>1775</v>
      </c>
      <c r="F44" s="849"/>
      <c r="G44" s="849"/>
      <c r="H44" s="837">
        <v>0</v>
      </c>
      <c r="I44" s="849">
        <v>2</v>
      </c>
      <c r="J44" s="849">
        <v>168.36</v>
      </c>
      <c r="K44" s="837">
        <v>1</v>
      </c>
      <c r="L44" s="849">
        <v>2</v>
      </c>
      <c r="M44" s="850">
        <v>168.36</v>
      </c>
    </row>
    <row r="45" spans="1:13" ht="14.4" customHeight="1" x14ac:dyDescent="0.3">
      <c r="A45" s="831" t="s">
        <v>1222</v>
      </c>
      <c r="B45" s="832" t="s">
        <v>2772</v>
      </c>
      <c r="C45" s="832" t="s">
        <v>2638</v>
      </c>
      <c r="D45" s="832" t="s">
        <v>1774</v>
      </c>
      <c r="E45" s="832" t="s">
        <v>2639</v>
      </c>
      <c r="F45" s="849"/>
      <c r="G45" s="849"/>
      <c r="H45" s="837">
        <v>0</v>
      </c>
      <c r="I45" s="849">
        <v>1</v>
      </c>
      <c r="J45" s="849">
        <v>49.08</v>
      </c>
      <c r="K45" s="837">
        <v>1</v>
      </c>
      <c r="L45" s="849">
        <v>1</v>
      </c>
      <c r="M45" s="850">
        <v>49.08</v>
      </c>
    </row>
    <row r="46" spans="1:13" ht="14.4" customHeight="1" x14ac:dyDescent="0.3">
      <c r="A46" s="831" t="s">
        <v>1222</v>
      </c>
      <c r="B46" s="832" t="s">
        <v>1107</v>
      </c>
      <c r="C46" s="832" t="s">
        <v>1110</v>
      </c>
      <c r="D46" s="832" t="s">
        <v>903</v>
      </c>
      <c r="E46" s="832" t="s">
        <v>1111</v>
      </c>
      <c r="F46" s="849"/>
      <c r="G46" s="849"/>
      <c r="H46" s="837">
        <v>0</v>
      </c>
      <c r="I46" s="849">
        <v>3</v>
      </c>
      <c r="J46" s="849">
        <v>463.08000000000004</v>
      </c>
      <c r="K46" s="837">
        <v>1</v>
      </c>
      <c r="L46" s="849">
        <v>3</v>
      </c>
      <c r="M46" s="850">
        <v>463.08000000000004</v>
      </c>
    </row>
    <row r="47" spans="1:13" ht="14.4" customHeight="1" x14ac:dyDescent="0.3">
      <c r="A47" s="831" t="s">
        <v>1222</v>
      </c>
      <c r="B47" s="832" t="s">
        <v>1107</v>
      </c>
      <c r="C47" s="832" t="s">
        <v>1112</v>
      </c>
      <c r="D47" s="832" t="s">
        <v>1113</v>
      </c>
      <c r="E47" s="832" t="s">
        <v>1114</v>
      </c>
      <c r="F47" s="849"/>
      <c r="G47" s="849"/>
      <c r="H47" s="837">
        <v>0</v>
      </c>
      <c r="I47" s="849">
        <v>4</v>
      </c>
      <c r="J47" s="849">
        <v>598.08000000000004</v>
      </c>
      <c r="K47" s="837">
        <v>1</v>
      </c>
      <c r="L47" s="849">
        <v>4</v>
      </c>
      <c r="M47" s="850">
        <v>598.08000000000004</v>
      </c>
    </row>
    <row r="48" spans="1:13" ht="14.4" customHeight="1" x14ac:dyDescent="0.3">
      <c r="A48" s="831" t="s">
        <v>1222</v>
      </c>
      <c r="B48" s="832" t="s">
        <v>1119</v>
      </c>
      <c r="C48" s="832" t="s">
        <v>1686</v>
      </c>
      <c r="D48" s="832" t="s">
        <v>1687</v>
      </c>
      <c r="E48" s="832" t="s">
        <v>1362</v>
      </c>
      <c r="F48" s="849">
        <v>2</v>
      </c>
      <c r="G48" s="849">
        <v>170.54</v>
      </c>
      <c r="H48" s="837">
        <v>1</v>
      </c>
      <c r="I48" s="849"/>
      <c r="J48" s="849"/>
      <c r="K48" s="837">
        <v>0</v>
      </c>
      <c r="L48" s="849">
        <v>2</v>
      </c>
      <c r="M48" s="850">
        <v>170.54</v>
      </c>
    </row>
    <row r="49" spans="1:13" ht="14.4" customHeight="1" x14ac:dyDescent="0.3">
      <c r="A49" s="831" t="s">
        <v>1222</v>
      </c>
      <c r="B49" s="832" t="s">
        <v>1119</v>
      </c>
      <c r="C49" s="832" t="s">
        <v>1688</v>
      </c>
      <c r="D49" s="832" t="s">
        <v>1687</v>
      </c>
      <c r="E49" s="832" t="s">
        <v>926</v>
      </c>
      <c r="F49" s="849">
        <v>27</v>
      </c>
      <c r="G49" s="849">
        <v>4604.04</v>
      </c>
      <c r="H49" s="837">
        <v>1</v>
      </c>
      <c r="I49" s="849"/>
      <c r="J49" s="849"/>
      <c r="K49" s="837">
        <v>0</v>
      </c>
      <c r="L49" s="849">
        <v>27</v>
      </c>
      <c r="M49" s="850">
        <v>4604.04</v>
      </c>
    </row>
    <row r="50" spans="1:13" ht="14.4" customHeight="1" x14ac:dyDescent="0.3">
      <c r="A50" s="831" t="s">
        <v>1222</v>
      </c>
      <c r="B50" s="832" t="s">
        <v>1119</v>
      </c>
      <c r="C50" s="832" t="s">
        <v>1120</v>
      </c>
      <c r="D50" s="832" t="s">
        <v>1121</v>
      </c>
      <c r="E50" s="832" t="s">
        <v>926</v>
      </c>
      <c r="F50" s="849"/>
      <c r="G50" s="849"/>
      <c r="H50" s="837">
        <v>0</v>
      </c>
      <c r="I50" s="849">
        <v>3</v>
      </c>
      <c r="J50" s="849">
        <v>511.56000000000006</v>
      </c>
      <c r="K50" s="837">
        <v>1</v>
      </c>
      <c r="L50" s="849">
        <v>3</v>
      </c>
      <c r="M50" s="850">
        <v>511.56000000000006</v>
      </c>
    </row>
    <row r="51" spans="1:13" ht="14.4" customHeight="1" x14ac:dyDescent="0.3">
      <c r="A51" s="831" t="s">
        <v>1222</v>
      </c>
      <c r="B51" s="832" t="s">
        <v>2773</v>
      </c>
      <c r="C51" s="832" t="s">
        <v>1734</v>
      </c>
      <c r="D51" s="832" t="s">
        <v>1735</v>
      </c>
      <c r="E51" s="832" t="s">
        <v>1736</v>
      </c>
      <c r="F51" s="849"/>
      <c r="G51" s="849"/>
      <c r="H51" s="837">
        <v>0</v>
      </c>
      <c r="I51" s="849">
        <v>2</v>
      </c>
      <c r="J51" s="849">
        <v>281.92</v>
      </c>
      <c r="K51" s="837">
        <v>1</v>
      </c>
      <c r="L51" s="849">
        <v>2</v>
      </c>
      <c r="M51" s="850">
        <v>281.92</v>
      </c>
    </row>
    <row r="52" spans="1:13" ht="14.4" customHeight="1" x14ac:dyDescent="0.3">
      <c r="A52" s="831" t="s">
        <v>1222</v>
      </c>
      <c r="B52" s="832" t="s">
        <v>1161</v>
      </c>
      <c r="C52" s="832" t="s">
        <v>1162</v>
      </c>
      <c r="D52" s="832" t="s">
        <v>823</v>
      </c>
      <c r="E52" s="832" t="s">
        <v>825</v>
      </c>
      <c r="F52" s="849"/>
      <c r="G52" s="849"/>
      <c r="H52" s="837"/>
      <c r="I52" s="849">
        <v>1</v>
      </c>
      <c r="J52" s="849">
        <v>0</v>
      </c>
      <c r="K52" s="837"/>
      <c r="L52" s="849">
        <v>1</v>
      </c>
      <c r="M52" s="850">
        <v>0</v>
      </c>
    </row>
    <row r="53" spans="1:13" ht="14.4" customHeight="1" x14ac:dyDescent="0.3">
      <c r="A53" s="831" t="s">
        <v>1222</v>
      </c>
      <c r="B53" s="832" t="s">
        <v>1169</v>
      </c>
      <c r="C53" s="832" t="s">
        <v>1170</v>
      </c>
      <c r="D53" s="832" t="s">
        <v>1171</v>
      </c>
      <c r="E53" s="832" t="s">
        <v>1172</v>
      </c>
      <c r="F53" s="849"/>
      <c r="G53" s="849"/>
      <c r="H53" s="837">
        <v>0</v>
      </c>
      <c r="I53" s="849">
        <v>2</v>
      </c>
      <c r="J53" s="849">
        <v>9.4</v>
      </c>
      <c r="K53" s="837">
        <v>1</v>
      </c>
      <c r="L53" s="849">
        <v>2</v>
      </c>
      <c r="M53" s="850">
        <v>9.4</v>
      </c>
    </row>
    <row r="54" spans="1:13" ht="14.4" customHeight="1" x14ac:dyDescent="0.3">
      <c r="A54" s="831" t="s">
        <v>1223</v>
      </c>
      <c r="B54" s="832" t="s">
        <v>1092</v>
      </c>
      <c r="C54" s="832" t="s">
        <v>1453</v>
      </c>
      <c r="D54" s="832" t="s">
        <v>1454</v>
      </c>
      <c r="E54" s="832" t="s">
        <v>1455</v>
      </c>
      <c r="F54" s="849">
        <v>4</v>
      </c>
      <c r="G54" s="849">
        <v>1334.72</v>
      </c>
      <c r="H54" s="837">
        <v>1</v>
      </c>
      <c r="I54" s="849"/>
      <c r="J54" s="849"/>
      <c r="K54" s="837">
        <v>0</v>
      </c>
      <c r="L54" s="849">
        <v>4</v>
      </c>
      <c r="M54" s="850">
        <v>1334.72</v>
      </c>
    </row>
    <row r="55" spans="1:13" ht="14.4" customHeight="1" x14ac:dyDescent="0.3">
      <c r="A55" s="831" t="s">
        <v>1223</v>
      </c>
      <c r="B55" s="832" t="s">
        <v>1092</v>
      </c>
      <c r="C55" s="832" t="s">
        <v>1093</v>
      </c>
      <c r="D55" s="832" t="s">
        <v>707</v>
      </c>
      <c r="E55" s="832" t="s">
        <v>1094</v>
      </c>
      <c r="F55" s="849"/>
      <c r="G55" s="849"/>
      <c r="H55" s="837">
        <v>0</v>
      </c>
      <c r="I55" s="849">
        <v>2</v>
      </c>
      <c r="J55" s="849">
        <v>600.62</v>
      </c>
      <c r="K55" s="837">
        <v>1</v>
      </c>
      <c r="L55" s="849">
        <v>2</v>
      </c>
      <c r="M55" s="850">
        <v>600.62</v>
      </c>
    </row>
    <row r="56" spans="1:13" ht="14.4" customHeight="1" x14ac:dyDescent="0.3">
      <c r="A56" s="831" t="s">
        <v>1223</v>
      </c>
      <c r="B56" s="832" t="s">
        <v>1092</v>
      </c>
      <c r="C56" s="832" t="s">
        <v>1628</v>
      </c>
      <c r="D56" s="832" t="s">
        <v>707</v>
      </c>
      <c r="E56" s="832" t="s">
        <v>1629</v>
      </c>
      <c r="F56" s="849"/>
      <c r="G56" s="849"/>
      <c r="H56" s="837">
        <v>0</v>
      </c>
      <c r="I56" s="849">
        <v>8</v>
      </c>
      <c r="J56" s="849">
        <v>2669.44</v>
      </c>
      <c r="K56" s="837">
        <v>1</v>
      </c>
      <c r="L56" s="849">
        <v>8</v>
      </c>
      <c r="M56" s="850">
        <v>2669.44</v>
      </c>
    </row>
    <row r="57" spans="1:13" ht="14.4" customHeight="1" x14ac:dyDescent="0.3">
      <c r="A57" s="831" t="s">
        <v>1223</v>
      </c>
      <c r="B57" s="832" t="s">
        <v>1092</v>
      </c>
      <c r="C57" s="832" t="s">
        <v>1760</v>
      </c>
      <c r="D57" s="832" t="s">
        <v>1761</v>
      </c>
      <c r="E57" s="832" t="s">
        <v>1629</v>
      </c>
      <c r="F57" s="849">
        <v>1</v>
      </c>
      <c r="G57" s="849">
        <v>333.68</v>
      </c>
      <c r="H57" s="837">
        <v>1</v>
      </c>
      <c r="I57" s="849"/>
      <c r="J57" s="849"/>
      <c r="K57" s="837">
        <v>0</v>
      </c>
      <c r="L57" s="849">
        <v>1</v>
      </c>
      <c r="M57" s="850">
        <v>333.68</v>
      </c>
    </row>
    <row r="58" spans="1:13" ht="14.4" customHeight="1" x14ac:dyDescent="0.3">
      <c r="A58" s="831" t="s">
        <v>1223</v>
      </c>
      <c r="B58" s="832" t="s">
        <v>1107</v>
      </c>
      <c r="C58" s="832" t="s">
        <v>1110</v>
      </c>
      <c r="D58" s="832" t="s">
        <v>903</v>
      </c>
      <c r="E58" s="832" t="s">
        <v>1111</v>
      </c>
      <c r="F58" s="849"/>
      <c r="G58" s="849"/>
      <c r="H58" s="837">
        <v>0</v>
      </c>
      <c r="I58" s="849">
        <v>4</v>
      </c>
      <c r="J58" s="849">
        <v>617.44000000000005</v>
      </c>
      <c r="K58" s="837">
        <v>1</v>
      </c>
      <c r="L58" s="849">
        <v>4</v>
      </c>
      <c r="M58" s="850">
        <v>617.44000000000005</v>
      </c>
    </row>
    <row r="59" spans="1:13" ht="14.4" customHeight="1" x14ac:dyDescent="0.3">
      <c r="A59" s="831" t="s">
        <v>1223</v>
      </c>
      <c r="B59" s="832" t="s">
        <v>1107</v>
      </c>
      <c r="C59" s="832" t="s">
        <v>1108</v>
      </c>
      <c r="D59" s="832" t="s">
        <v>903</v>
      </c>
      <c r="E59" s="832" t="s">
        <v>1109</v>
      </c>
      <c r="F59" s="849"/>
      <c r="G59" s="849"/>
      <c r="H59" s="837">
        <v>0</v>
      </c>
      <c r="I59" s="849">
        <v>1</v>
      </c>
      <c r="J59" s="849">
        <v>225.06</v>
      </c>
      <c r="K59" s="837">
        <v>1</v>
      </c>
      <c r="L59" s="849">
        <v>1</v>
      </c>
      <c r="M59" s="850">
        <v>225.06</v>
      </c>
    </row>
    <row r="60" spans="1:13" ht="14.4" customHeight="1" x14ac:dyDescent="0.3">
      <c r="A60" s="831" t="s">
        <v>1223</v>
      </c>
      <c r="B60" s="832" t="s">
        <v>1119</v>
      </c>
      <c r="C60" s="832" t="s">
        <v>1120</v>
      </c>
      <c r="D60" s="832" t="s">
        <v>1121</v>
      </c>
      <c r="E60" s="832" t="s">
        <v>926</v>
      </c>
      <c r="F60" s="849"/>
      <c r="G60" s="849"/>
      <c r="H60" s="837">
        <v>0</v>
      </c>
      <c r="I60" s="849">
        <v>9</v>
      </c>
      <c r="J60" s="849">
        <v>1534.68</v>
      </c>
      <c r="K60" s="837">
        <v>1</v>
      </c>
      <c r="L60" s="849">
        <v>9</v>
      </c>
      <c r="M60" s="850">
        <v>1534.68</v>
      </c>
    </row>
    <row r="61" spans="1:13" ht="14.4" customHeight="1" x14ac:dyDescent="0.3">
      <c r="A61" s="831" t="s">
        <v>1223</v>
      </c>
      <c r="B61" s="832" t="s">
        <v>2765</v>
      </c>
      <c r="C61" s="832" t="s">
        <v>1594</v>
      </c>
      <c r="D61" s="832" t="s">
        <v>1357</v>
      </c>
      <c r="E61" s="832" t="s">
        <v>1595</v>
      </c>
      <c r="F61" s="849"/>
      <c r="G61" s="849"/>
      <c r="H61" s="837">
        <v>0</v>
      </c>
      <c r="I61" s="849">
        <v>1</v>
      </c>
      <c r="J61" s="849">
        <v>3818.86</v>
      </c>
      <c r="K61" s="837">
        <v>1</v>
      </c>
      <c r="L61" s="849">
        <v>1</v>
      </c>
      <c r="M61" s="850">
        <v>3818.86</v>
      </c>
    </row>
    <row r="62" spans="1:13" ht="14.4" customHeight="1" x14ac:dyDescent="0.3">
      <c r="A62" s="831" t="s">
        <v>1223</v>
      </c>
      <c r="B62" s="832" t="s">
        <v>1154</v>
      </c>
      <c r="C62" s="832" t="s">
        <v>1805</v>
      </c>
      <c r="D62" s="832" t="s">
        <v>622</v>
      </c>
      <c r="E62" s="832" t="s">
        <v>1158</v>
      </c>
      <c r="F62" s="849"/>
      <c r="G62" s="849"/>
      <c r="H62" s="837">
        <v>0</v>
      </c>
      <c r="I62" s="849">
        <v>1</v>
      </c>
      <c r="J62" s="849">
        <v>72.55</v>
      </c>
      <c r="K62" s="837">
        <v>1</v>
      </c>
      <c r="L62" s="849">
        <v>1</v>
      </c>
      <c r="M62" s="850">
        <v>72.55</v>
      </c>
    </row>
    <row r="63" spans="1:13" ht="14.4" customHeight="1" x14ac:dyDescent="0.3">
      <c r="A63" s="831" t="s">
        <v>1223</v>
      </c>
      <c r="B63" s="832" t="s">
        <v>1182</v>
      </c>
      <c r="C63" s="832" t="s">
        <v>1810</v>
      </c>
      <c r="D63" s="832" t="s">
        <v>1811</v>
      </c>
      <c r="E63" s="832" t="s">
        <v>1812</v>
      </c>
      <c r="F63" s="849"/>
      <c r="G63" s="849"/>
      <c r="H63" s="837"/>
      <c r="I63" s="849">
        <v>1</v>
      </c>
      <c r="J63" s="849">
        <v>0</v>
      </c>
      <c r="K63" s="837"/>
      <c r="L63" s="849">
        <v>1</v>
      </c>
      <c r="M63" s="850">
        <v>0</v>
      </c>
    </row>
    <row r="64" spans="1:13" ht="14.4" customHeight="1" x14ac:dyDescent="0.3">
      <c r="A64" s="831" t="s">
        <v>1224</v>
      </c>
      <c r="B64" s="832" t="s">
        <v>1060</v>
      </c>
      <c r="C64" s="832" t="s">
        <v>1273</v>
      </c>
      <c r="D64" s="832" t="s">
        <v>1274</v>
      </c>
      <c r="E64" s="832" t="s">
        <v>1275</v>
      </c>
      <c r="F64" s="849"/>
      <c r="G64" s="849"/>
      <c r="H64" s="837">
        <v>0</v>
      </c>
      <c r="I64" s="849">
        <v>3</v>
      </c>
      <c r="J64" s="849">
        <v>2208.9900000000002</v>
      </c>
      <c r="K64" s="837">
        <v>1</v>
      </c>
      <c r="L64" s="849">
        <v>3</v>
      </c>
      <c r="M64" s="850">
        <v>2208.9900000000002</v>
      </c>
    </row>
    <row r="65" spans="1:13" ht="14.4" customHeight="1" x14ac:dyDescent="0.3">
      <c r="A65" s="831" t="s">
        <v>1224</v>
      </c>
      <c r="B65" s="832" t="s">
        <v>1060</v>
      </c>
      <c r="C65" s="832" t="s">
        <v>1287</v>
      </c>
      <c r="D65" s="832" t="s">
        <v>1274</v>
      </c>
      <c r="E65" s="832" t="s">
        <v>1288</v>
      </c>
      <c r="F65" s="849"/>
      <c r="G65" s="849"/>
      <c r="H65" s="837">
        <v>0</v>
      </c>
      <c r="I65" s="849">
        <v>2</v>
      </c>
      <c r="J65" s="849">
        <v>981.78</v>
      </c>
      <c r="K65" s="837">
        <v>1</v>
      </c>
      <c r="L65" s="849">
        <v>2</v>
      </c>
      <c r="M65" s="850">
        <v>981.78</v>
      </c>
    </row>
    <row r="66" spans="1:13" ht="14.4" customHeight="1" x14ac:dyDescent="0.3">
      <c r="A66" s="831" t="s">
        <v>1224</v>
      </c>
      <c r="B66" s="832" t="s">
        <v>1076</v>
      </c>
      <c r="C66" s="832" t="s">
        <v>1077</v>
      </c>
      <c r="D66" s="832" t="s">
        <v>1078</v>
      </c>
      <c r="E66" s="832" t="s">
        <v>1079</v>
      </c>
      <c r="F66" s="849"/>
      <c r="G66" s="849"/>
      <c r="H66" s="837">
        <v>0</v>
      </c>
      <c r="I66" s="849">
        <v>1</v>
      </c>
      <c r="J66" s="849">
        <v>35.11</v>
      </c>
      <c r="K66" s="837">
        <v>1</v>
      </c>
      <c r="L66" s="849">
        <v>1</v>
      </c>
      <c r="M66" s="850">
        <v>35.11</v>
      </c>
    </row>
    <row r="67" spans="1:13" ht="14.4" customHeight="1" x14ac:dyDescent="0.3">
      <c r="A67" s="831" t="s">
        <v>1224</v>
      </c>
      <c r="B67" s="832" t="s">
        <v>2774</v>
      </c>
      <c r="C67" s="832" t="s">
        <v>2569</v>
      </c>
      <c r="D67" s="832" t="s">
        <v>2570</v>
      </c>
      <c r="E67" s="832" t="s">
        <v>2571</v>
      </c>
      <c r="F67" s="849"/>
      <c r="G67" s="849"/>
      <c r="H67" s="837">
        <v>0</v>
      </c>
      <c r="I67" s="849">
        <v>1</v>
      </c>
      <c r="J67" s="849">
        <v>62.18</v>
      </c>
      <c r="K67" s="837">
        <v>1</v>
      </c>
      <c r="L67" s="849">
        <v>1</v>
      </c>
      <c r="M67" s="850">
        <v>62.18</v>
      </c>
    </row>
    <row r="68" spans="1:13" ht="14.4" customHeight="1" x14ac:dyDescent="0.3">
      <c r="A68" s="831" t="s">
        <v>1224</v>
      </c>
      <c r="B68" s="832" t="s">
        <v>1080</v>
      </c>
      <c r="C68" s="832" t="s">
        <v>2579</v>
      </c>
      <c r="D68" s="832" t="s">
        <v>837</v>
      </c>
      <c r="E68" s="832" t="s">
        <v>1079</v>
      </c>
      <c r="F68" s="849"/>
      <c r="G68" s="849"/>
      <c r="H68" s="837">
        <v>0</v>
      </c>
      <c r="I68" s="849">
        <v>1</v>
      </c>
      <c r="J68" s="849">
        <v>47.7</v>
      </c>
      <c r="K68" s="837">
        <v>1</v>
      </c>
      <c r="L68" s="849">
        <v>1</v>
      </c>
      <c r="M68" s="850">
        <v>47.7</v>
      </c>
    </row>
    <row r="69" spans="1:13" ht="14.4" customHeight="1" x14ac:dyDescent="0.3">
      <c r="A69" s="831" t="s">
        <v>1224</v>
      </c>
      <c r="B69" s="832" t="s">
        <v>1092</v>
      </c>
      <c r="C69" s="832" t="s">
        <v>1756</v>
      </c>
      <c r="D69" s="832" t="s">
        <v>707</v>
      </c>
      <c r="E69" s="832" t="s">
        <v>1757</v>
      </c>
      <c r="F69" s="849"/>
      <c r="G69" s="849"/>
      <c r="H69" s="837">
        <v>0</v>
      </c>
      <c r="I69" s="849">
        <v>2</v>
      </c>
      <c r="J69" s="849">
        <v>200.2</v>
      </c>
      <c r="K69" s="837">
        <v>1</v>
      </c>
      <c r="L69" s="849">
        <v>2</v>
      </c>
      <c r="M69" s="850">
        <v>200.2</v>
      </c>
    </row>
    <row r="70" spans="1:13" ht="14.4" customHeight="1" x14ac:dyDescent="0.3">
      <c r="A70" s="831" t="s">
        <v>1224</v>
      </c>
      <c r="B70" s="832" t="s">
        <v>1092</v>
      </c>
      <c r="C70" s="832" t="s">
        <v>1093</v>
      </c>
      <c r="D70" s="832" t="s">
        <v>707</v>
      </c>
      <c r="E70" s="832" t="s">
        <v>1094</v>
      </c>
      <c r="F70" s="849"/>
      <c r="G70" s="849"/>
      <c r="H70" s="837">
        <v>0</v>
      </c>
      <c r="I70" s="849">
        <v>3</v>
      </c>
      <c r="J70" s="849">
        <v>900.93000000000006</v>
      </c>
      <c r="K70" s="837">
        <v>1</v>
      </c>
      <c r="L70" s="849">
        <v>3</v>
      </c>
      <c r="M70" s="850">
        <v>900.93000000000006</v>
      </c>
    </row>
    <row r="71" spans="1:13" ht="14.4" customHeight="1" x14ac:dyDescent="0.3">
      <c r="A71" s="831" t="s">
        <v>1224</v>
      </c>
      <c r="B71" s="832" t="s">
        <v>1107</v>
      </c>
      <c r="C71" s="832" t="s">
        <v>1110</v>
      </c>
      <c r="D71" s="832" t="s">
        <v>903</v>
      </c>
      <c r="E71" s="832" t="s">
        <v>1111</v>
      </c>
      <c r="F71" s="849"/>
      <c r="G71" s="849"/>
      <c r="H71" s="837">
        <v>0</v>
      </c>
      <c r="I71" s="849">
        <v>9</v>
      </c>
      <c r="J71" s="849">
        <v>1389.2400000000002</v>
      </c>
      <c r="K71" s="837">
        <v>1</v>
      </c>
      <c r="L71" s="849">
        <v>9</v>
      </c>
      <c r="M71" s="850">
        <v>1389.2400000000002</v>
      </c>
    </row>
    <row r="72" spans="1:13" ht="14.4" customHeight="1" x14ac:dyDescent="0.3">
      <c r="A72" s="831" t="s">
        <v>1224</v>
      </c>
      <c r="B72" s="832" t="s">
        <v>1107</v>
      </c>
      <c r="C72" s="832" t="s">
        <v>1112</v>
      </c>
      <c r="D72" s="832" t="s">
        <v>1113</v>
      </c>
      <c r="E72" s="832" t="s">
        <v>1114</v>
      </c>
      <c r="F72" s="849"/>
      <c r="G72" s="849"/>
      <c r="H72" s="837">
        <v>0</v>
      </c>
      <c r="I72" s="849">
        <v>1</v>
      </c>
      <c r="J72" s="849">
        <v>149.52000000000001</v>
      </c>
      <c r="K72" s="837">
        <v>1</v>
      </c>
      <c r="L72" s="849">
        <v>1</v>
      </c>
      <c r="M72" s="850">
        <v>149.52000000000001</v>
      </c>
    </row>
    <row r="73" spans="1:13" ht="14.4" customHeight="1" x14ac:dyDescent="0.3">
      <c r="A73" s="831" t="s">
        <v>1224</v>
      </c>
      <c r="B73" s="832" t="s">
        <v>1107</v>
      </c>
      <c r="C73" s="832" t="s">
        <v>1108</v>
      </c>
      <c r="D73" s="832" t="s">
        <v>903</v>
      </c>
      <c r="E73" s="832" t="s">
        <v>1109</v>
      </c>
      <c r="F73" s="849"/>
      <c r="G73" s="849"/>
      <c r="H73" s="837">
        <v>0</v>
      </c>
      <c r="I73" s="849">
        <v>1</v>
      </c>
      <c r="J73" s="849">
        <v>225.06</v>
      </c>
      <c r="K73" s="837">
        <v>1</v>
      </c>
      <c r="L73" s="849">
        <v>1</v>
      </c>
      <c r="M73" s="850">
        <v>225.06</v>
      </c>
    </row>
    <row r="74" spans="1:13" ht="14.4" customHeight="1" x14ac:dyDescent="0.3">
      <c r="A74" s="831" t="s">
        <v>1224</v>
      </c>
      <c r="B74" s="832" t="s">
        <v>1119</v>
      </c>
      <c r="C74" s="832" t="s">
        <v>1120</v>
      </c>
      <c r="D74" s="832" t="s">
        <v>1121</v>
      </c>
      <c r="E74" s="832" t="s">
        <v>926</v>
      </c>
      <c r="F74" s="849"/>
      <c r="G74" s="849"/>
      <c r="H74" s="837">
        <v>0</v>
      </c>
      <c r="I74" s="849">
        <v>2</v>
      </c>
      <c r="J74" s="849">
        <v>341.04</v>
      </c>
      <c r="K74" s="837">
        <v>1</v>
      </c>
      <c r="L74" s="849">
        <v>2</v>
      </c>
      <c r="M74" s="850">
        <v>341.04</v>
      </c>
    </row>
    <row r="75" spans="1:13" ht="14.4" customHeight="1" x14ac:dyDescent="0.3">
      <c r="A75" s="831" t="s">
        <v>1224</v>
      </c>
      <c r="B75" s="832" t="s">
        <v>1161</v>
      </c>
      <c r="C75" s="832" t="s">
        <v>1162</v>
      </c>
      <c r="D75" s="832" t="s">
        <v>823</v>
      </c>
      <c r="E75" s="832" t="s">
        <v>825</v>
      </c>
      <c r="F75" s="849"/>
      <c r="G75" s="849"/>
      <c r="H75" s="837"/>
      <c r="I75" s="849">
        <v>2</v>
      </c>
      <c r="J75" s="849">
        <v>0</v>
      </c>
      <c r="K75" s="837"/>
      <c r="L75" s="849">
        <v>2</v>
      </c>
      <c r="M75" s="850">
        <v>0</v>
      </c>
    </row>
    <row r="76" spans="1:13" ht="14.4" customHeight="1" x14ac:dyDescent="0.3">
      <c r="A76" s="831" t="s">
        <v>1224</v>
      </c>
      <c r="B76" s="832" t="s">
        <v>2775</v>
      </c>
      <c r="C76" s="832" t="s">
        <v>2573</v>
      </c>
      <c r="D76" s="832" t="s">
        <v>2574</v>
      </c>
      <c r="E76" s="832" t="s">
        <v>1181</v>
      </c>
      <c r="F76" s="849">
        <v>1</v>
      </c>
      <c r="G76" s="849">
        <v>123.2</v>
      </c>
      <c r="H76" s="837">
        <v>1</v>
      </c>
      <c r="I76" s="849"/>
      <c r="J76" s="849"/>
      <c r="K76" s="837">
        <v>0</v>
      </c>
      <c r="L76" s="849">
        <v>1</v>
      </c>
      <c r="M76" s="850">
        <v>123.2</v>
      </c>
    </row>
    <row r="77" spans="1:13" ht="14.4" customHeight="1" x14ac:dyDescent="0.3">
      <c r="A77" s="831" t="s">
        <v>1225</v>
      </c>
      <c r="B77" s="832" t="s">
        <v>1060</v>
      </c>
      <c r="C77" s="832" t="s">
        <v>1287</v>
      </c>
      <c r="D77" s="832" t="s">
        <v>1274</v>
      </c>
      <c r="E77" s="832" t="s">
        <v>1288</v>
      </c>
      <c r="F77" s="849"/>
      <c r="G77" s="849"/>
      <c r="H77" s="837">
        <v>0</v>
      </c>
      <c r="I77" s="849">
        <v>1</v>
      </c>
      <c r="J77" s="849">
        <v>490.89</v>
      </c>
      <c r="K77" s="837">
        <v>1</v>
      </c>
      <c r="L77" s="849">
        <v>1</v>
      </c>
      <c r="M77" s="850">
        <v>490.89</v>
      </c>
    </row>
    <row r="78" spans="1:13" ht="14.4" customHeight="1" x14ac:dyDescent="0.3">
      <c r="A78" s="831" t="s">
        <v>1225</v>
      </c>
      <c r="B78" s="832" t="s">
        <v>1092</v>
      </c>
      <c r="C78" s="832" t="s">
        <v>1453</v>
      </c>
      <c r="D78" s="832" t="s">
        <v>1454</v>
      </c>
      <c r="E78" s="832" t="s">
        <v>1455</v>
      </c>
      <c r="F78" s="849">
        <v>1</v>
      </c>
      <c r="G78" s="849">
        <v>333.68</v>
      </c>
      <c r="H78" s="837">
        <v>1</v>
      </c>
      <c r="I78" s="849"/>
      <c r="J78" s="849"/>
      <c r="K78" s="837">
        <v>0</v>
      </c>
      <c r="L78" s="849">
        <v>1</v>
      </c>
      <c r="M78" s="850">
        <v>333.68</v>
      </c>
    </row>
    <row r="79" spans="1:13" ht="14.4" customHeight="1" x14ac:dyDescent="0.3">
      <c r="A79" s="831" t="s">
        <v>1225</v>
      </c>
      <c r="B79" s="832" t="s">
        <v>1092</v>
      </c>
      <c r="C79" s="832" t="s">
        <v>1093</v>
      </c>
      <c r="D79" s="832" t="s">
        <v>707</v>
      </c>
      <c r="E79" s="832" t="s">
        <v>1094</v>
      </c>
      <c r="F79" s="849"/>
      <c r="G79" s="849"/>
      <c r="H79" s="837">
        <v>0</v>
      </c>
      <c r="I79" s="849">
        <v>2</v>
      </c>
      <c r="J79" s="849">
        <v>600.62</v>
      </c>
      <c r="K79" s="837">
        <v>1</v>
      </c>
      <c r="L79" s="849">
        <v>2</v>
      </c>
      <c r="M79" s="850">
        <v>600.62</v>
      </c>
    </row>
    <row r="80" spans="1:13" ht="14.4" customHeight="1" x14ac:dyDescent="0.3">
      <c r="A80" s="831" t="s">
        <v>1225</v>
      </c>
      <c r="B80" s="832" t="s">
        <v>1092</v>
      </c>
      <c r="C80" s="832" t="s">
        <v>1628</v>
      </c>
      <c r="D80" s="832" t="s">
        <v>707</v>
      </c>
      <c r="E80" s="832" t="s">
        <v>1629</v>
      </c>
      <c r="F80" s="849"/>
      <c r="G80" s="849"/>
      <c r="H80" s="837">
        <v>0</v>
      </c>
      <c r="I80" s="849">
        <v>12</v>
      </c>
      <c r="J80" s="849">
        <v>4004.16</v>
      </c>
      <c r="K80" s="837">
        <v>1</v>
      </c>
      <c r="L80" s="849">
        <v>12</v>
      </c>
      <c r="M80" s="850">
        <v>4004.16</v>
      </c>
    </row>
    <row r="81" spans="1:13" ht="14.4" customHeight="1" x14ac:dyDescent="0.3">
      <c r="A81" s="831" t="s">
        <v>1225</v>
      </c>
      <c r="B81" s="832" t="s">
        <v>1107</v>
      </c>
      <c r="C81" s="832" t="s">
        <v>1110</v>
      </c>
      <c r="D81" s="832" t="s">
        <v>903</v>
      </c>
      <c r="E81" s="832" t="s">
        <v>1111</v>
      </c>
      <c r="F81" s="849"/>
      <c r="G81" s="849"/>
      <c r="H81" s="837">
        <v>0</v>
      </c>
      <c r="I81" s="849">
        <v>3</v>
      </c>
      <c r="J81" s="849">
        <v>463.08000000000004</v>
      </c>
      <c r="K81" s="837">
        <v>1</v>
      </c>
      <c r="L81" s="849">
        <v>3</v>
      </c>
      <c r="M81" s="850">
        <v>463.08000000000004</v>
      </c>
    </row>
    <row r="82" spans="1:13" ht="14.4" customHeight="1" x14ac:dyDescent="0.3">
      <c r="A82" s="831" t="s">
        <v>1225</v>
      </c>
      <c r="B82" s="832" t="s">
        <v>1119</v>
      </c>
      <c r="C82" s="832" t="s">
        <v>1120</v>
      </c>
      <c r="D82" s="832" t="s">
        <v>1121</v>
      </c>
      <c r="E82" s="832" t="s">
        <v>926</v>
      </c>
      <c r="F82" s="849"/>
      <c r="G82" s="849"/>
      <c r="H82" s="837">
        <v>0</v>
      </c>
      <c r="I82" s="849">
        <v>10</v>
      </c>
      <c r="J82" s="849">
        <v>1705.2</v>
      </c>
      <c r="K82" s="837">
        <v>1</v>
      </c>
      <c r="L82" s="849">
        <v>10</v>
      </c>
      <c r="M82" s="850">
        <v>1705.2</v>
      </c>
    </row>
    <row r="83" spans="1:13" ht="14.4" customHeight="1" x14ac:dyDescent="0.3">
      <c r="A83" s="831" t="s">
        <v>1225</v>
      </c>
      <c r="B83" s="832" t="s">
        <v>2776</v>
      </c>
      <c r="C83" s="832" t="s">
        <v>1892</v>
      </c>
      <c r="D83" s="832" t="s">
        <v>1893</v>
      </c>
      <c r="E83" s="832" t="s">
        <v>1894</v>
      </c>
      <c r="F83" s="849"/>
      <c r="G83" s="849"/>
      <c r="H83" s="837">
        <v>0</v>
      </c>
      <c r="I83" s="849">
        <v>1</v>
      </c>
      <c r="J83" s="849">
        <v>502.31</v>
      </c>
      <c r="K83" s="837">
        <v>1</v>
      </c>
      <c r="L83" s="849">
        <v>1</v>
      </c>
      <c r="M83" s="850">
        <v>502.31</v>
      </c>
    </row>
    <row r="84" spans="1:13" ht="14.4" customHeight="1" x14ac:dyDescent="0.3">
      <c r="A84" s="831" t="s">
        <v>1225</v>
      </c>
      <c r="B84" s="832" t="s">
        <v>2765</v>
      </c>
      <c r="C84" s="832" t="s">
        <v>1594</v>
      </c>
      <c r="D84" s="832" t="s">
        <v>1357</v>
      </c>
      <c r="E84" s="832" t="s">
        <v>1595</v>
      </c>
      <c r="F84" s="849"/>
      <c r="G84" s="849"/>
      <c r="H84" s="837">
        <v>0</v>
      </c>
      <c r="I84" s="849">
        <v>1</v>
      </c>
      <c r="J84" s="849">
        <v>3818.86</v>
      </c>
      <c r="K84" s="837">
        <v>1</v>
      </c>
      <c r="L84" s="849">
        <v>1</v>
      </c>
      <c r="M84" s="850">
        <v>3818.86</v>
      </c>
    </row>
    <row r="85" spans="1:13" ht="14.4" customHeight="1" x14ac:dyDescent="0.3">
      <c r="A85" s="831" t="s">
        <v>1226</v>
      </c>
      <c r="B85" s="832" t="s">
        <v>1060</v>
      </c>
      <c r="C85" s="832" t="s">
        <v>1290</v>
      </c>
      <c r="D85" s="832" t="s">
        <v>1271</v>
      </c>
      <c r="E85" s="832" t="s">
        <v>1291</v>
      </c>
      <c r="F85" s="849"/>
      <c r="G85" s="849"/>
      <c r="H85" s="837">
        <v>0</v>
      </c>
      <c r="I85" s="849">
        <v>1</v>
      </c>
      <c r="J85" s="849">
        <v>1847.49</v>
      </c>
      <c r="K85" s="837">
        <v>1</v>
      </c>
      <c r="L85" s="849">
        <v>1</v>
      </c>
      <c r="M85" s="850">
        <v>1847.49</v>
      </c>
    </row>
    <row r="86" spans="1:13" ht="14.4" customHeight="1" x14ac:dyDescent="0.3">
      <c r="A86" s="831" t="s">
        <v>1226</v>
      </c>
      <c r="B86" s="832" t="s">
        <v>1060</v>
      </c>
      <c r="C86" s="832" t="s">
        <v>2555</v>
      </c>
      <c r="D86" s="832" t="s">
        <v>1274</v>
      </c>
      <c r="E86" s="832" t="s">
        <v>2556</v>
      </c>
      <c r="F86" s="849"/>
      <c r="G86" s="849"/>
      <c r="H86" s="837">
        <v>0</v>
      </c>
      <c r="I86" s="849">
        <v>3</v>
      </c>
      <c r="J86" s="849">
        <v>3464.04</v>
      </c>
      <c r="K86" s="837">
        <v>1</v>
      </c>
      <c r="L86" s="849">
        <v>3</v>
      </c>
      <c r="M86" s="850">
        <v>3464.04</v>
      </c>
    </row>
    <row r="87" spans="1:13" ht="14.4" customHeight="1" x14ac:dyDescent="0.3">
      <c r="A87" s="831" t="s">
        <v>1226</v>
      </c>
      <c r="B87" s="832" t="s">
        <v>2766</v>
      </c>
      <c r="C87" s="832" t="s">
        <v>1921</v>
      </c>
      <c r="D87" s="832" t="s">
        <v>1623</v>
      </c>
      <c r="E87" s="832" t="s">
        <v>1451</v>
      </c>
      <c r="F87" s="849"/>
      <c r="G87" s="849"/>
      <c r="H87" s="837">
        <v>0</v>
      </c>
      <c r="I87" s="849">
        <v>2</v>
      </c>
      <c r="J87" s="849">
        <v>6173.06</v>
      </c>
      <c r="K87" s="837">
        <v>1</v>
      </c>
      <c r="L87" s="849">
        <v>2</v>
      </c>
      <c r="M87" s="850">
        <v>6173.06</v>
      </c>
    </row>
    <row r="88" spans="1:13" ht="14.4" customHeight="1" x14ac:dyDescent="0.3">
      <c r="A88" s="831" t="s">
        <v>1226</v>
      </c>
      <c r="B88" s="832" t="s">
        <v>2766</v>
      </c>
      <c r="C88" s="832" t="s">
        <v>1622</v>
      </c>
      <c r="D88" s="832" t="s">
        <v>1623</v>
      </c>
      <c r="E88" s="832" t="s">
        <v>1449</v>
      </c>
      <c r="F88" s="849"/>
      <c r="G88" s="849"/>
      <c r="H88" s="837">
        <v>0</v>
      </c>
      <c r="I88" s="849">
        <v>1</v>
      </c>
      <c r="J88" s="849">
        <v>1543.26</v>
      </c>
      <c r="K88" s="837">
        <v>1</v>
      </c>
      <c r="L88" s="849">
        <v>1</v>
      </c>
      <c r="M88" s="850">
        <v>1543.26</v>
      </c>
    </row>
    <row r="89" spans="1:13" ht="14.4" customHeight="1" x14ac:dyDescent="0.3">
      <c r="A89" s="831" t="s">
        <v>1226</v>
      </c>
      <c r="B89" s="832" t="s">
        <v>1092</v>
      </c>
      <c r="C89" s="832" t="s">
        <v>1453</v>
      </c>
      <c r="D89" s="832" t="s">
        <v>1454</v>
      </c>
      <c r="E89" s="832" t="s">
        <v>1455</v>
      </c>
      <c r="F89" s="849">
        <v>2</v>
      </c>
      <c r="G89" s="849">
        <v>667.36</v>
      </c>
      <c r="H89" s="837">
        <v>1</v>
      </c>
      <c r="I89" s="849"/>
      <c r="J89" s="849"/>
      <c r="K89" s="837">
        <v>0</v>
      </c>
      <c r="L89" s="849">
        <v>2</v>
      </c>
      <c r="M89" s="850">
        <v>667.36</v>
      </c>
    </row>
    <row r="90" spans="1:13" ht="14.4" customHeight="1" x14ac:dyDescent="0.3">
      <c r="A90" s="831" t="s">
        <v>1226</v>
      </c>
      <c r="B90" s="832" t="s">
        <v>1107</v>
      </c>
      <c r="C90" s="832" t="s">
        <v>1110</v>
      </c>
      <c r="D90" s="832" t="s">
        <v>903</v>
      </c>
      <c r="E90" s="832" t="s">
        <v>1111</v>
      </c>
      <c r="F90" s="849"/>
      <c r="G90" s="849"/>
      <c r="H90" s="837">
        <v>0</v>
      </c>
      <c r="I90" s="849">
        <v>4</v>
      </c>
      <c r="J90" s="849">
        <v>617.44000000000005</v>
      </c>
      <c r="K90" s="837">
        <v>1</v>
      </c>
      <c r="L90" s="849">
        <v>4</v>
      </c>
      <c r="M90" s="850">
        <v>617.44000000000005</v>
      </c>
    </row>
    <row r="91" spans="1:13" ht="14.4" customHeight="1" x14ac:dyDescent="0.3">
      <c r="A91" s="831" t="s">
        <v>1226</v>
      </c>
      <c r="B91" s="832" t="s">
        <v>1107</v>
      </c>
      <c r="C91" s="832" t="s">
        <v>1112</v>
      </c>
      <c r="D91" s="832" t="s">
        <v>1113</v>
      </c>
      <c r="E91" s="832" t="s">
        <v>1114</v>
      </c>
      <c r="F91" s="849"/>
      <c r="G91" s="849"/>
      <c r="H91" s="837">
        <v>0</v>
      </c>
      <c r="I91" s="849">
        <v>4</v>
      </c>
      <c r="J91" s="849">
        <v>598.08000000000004</v>
      </c>
      <c r="K91" s="837">
        <v>1</v>
      </c>
      <c r="L91" s="849">
        <v>4</v>
      </c>
      <c r="M91" s="850">
        <v>598.08000000000004</v>
      </c>
    </row>
    <row r="92" spans="1:13" ht="14.4" customHeight="1" x14ac:dyDescent="0.3">
      <c r="A92" s="831" t="s">
        <v>1226</v>
      </c>
      <c r="B92" s="832" t="s">
        <v>1107</v>
      </c>
      <c r="C92" s="832" t="s">
        <v>1108</v>
      </c>
      <c r="D92" s="832" t="s">
        <v>903</v>
      </c>
      <c r="E92" s="832" t="s">
        <v>1109</v>
      </c>
      <c r="F92" s="849"/>
      <c r="G92" s="849"/>
      <c r="H92" s="837">
        <v>0</v>
      </c>
      <c r="I92" s="849">
        <v>3</v>
      </c>
      <c r="J92" s="849">
        <v>675.18000000000006</v>
      </c>
      <c r="K92" s="837">
        <v>1</v>
      </c>
      <c r="L92" s="849">
        <v>3</v>
      </c>
      <c r="M92" s="850">
        <v>675.18000000000006</v>
      </c>
    </row>
    <row r="93" spans="1:13" ht="14.4" customHeight="1" x14ac:dyDescent="0.3">
      <c r="A93" s="831" t="s">
        <v>1226</v>
      </c>
      <c r="B93" s="832" t="s">
        <v>1119</v>
      </c>
      <c r="C93" s="832" t="s">
        <v>1307</v>
      </c>
      <c r="D93" s="832" t="s">
        <v>1121</v>
      </c>
      <c r="E93" s="832" t="s">
        <v>1308</v>
      </c>
      <c r="F93" s="849"/>
      <c r="G93" s="849"/>
      <c r="H93" s="837">
        <v>0</v>
      </c>
      <c r="I93" s="849">
        <v>6</v>
      </c>
      <c r="J93" s="849">
        <v>1636.98</v>
      </c>
      <c r="K93" s="837">
        <v>1</v>
      </c>
      <c r="L93" s="849">
        <v>6</v>
      </c>
      <c r="M93" s="850">
        <v>1636.98</v>
      </c>
    </row>
    <row r="94" spans="1:13" ht="14.4" customHeight="1" x14ac:dyDescent="0.3">
      <c r="A94" s="831" t="s">
        <v>1226</v>
      </c>
      <c r="B94" s="832" t="s">
        <v>1161</v>
      </c>
      <c r="C94" s="832" t="s">
        <v>1162</v>
      </c>
      <c r="D94" s="832" t="s">
        <v>823</v>
      </c>
      <c r="E94" s="832" t="s">
        <v>825</v>
      </c>
      <c r="F94" s="849"/>
      <c r="G94" s="849"/>
      <c r="H94" s="837"/>
      <c r="I94" s="849">
        <v>4</v>
      </c>
      <c r="J94" s="849">
        <v>0</v>
      </c>
      <c r="K94" s="837"/>
      <c r="L94" s="849">
        <v>4</v>
      </c>
      <c r="M94" s="850">
        <v>0</v>
      </c>
    </row>
    <row r="95" spans="1:13" ht="14.4" customHeight="1" x14ac:dyDescent="0.3">
      <c r="A95" s="831" t="s">
        <v>1227</v>
      </c>
      <c r="B95" s="832" t="s">
        <v>1060</v>
      </c>
      <c r="C95" s="832" t="s">
        <v>1270</v>
      </c>
      <c r="D95" s="832" t="s">
        <v>1271</v>
      </c>
      <c r="E95" s="832" t="s">
        <v>1272</v>
      </c>
      <c r="F95" s="849"/>
      <c r="G95" s="849"/>
      <c r="H95" s="837">
        <v>0</v>
      </c>
      <c r="I95" s="849">
        <v>1</v>
      </c>
      <c r="J95" s="849">
        <v>1385.62</v>
      </c>
      <c r="K95" s="837">
        <v>1</v>
      </c>
      <c r="L95" s="849">
        <v>1</v>
      </c>
      <c r="M95" s="850">
        <v>1385.62</v>
      </c>
    </row>
    <row r="96" spans="1:13" ht="14.4" customHeight="1" x14ac:dyDescent="0.3">
      <c r="A96" s="831" t="s">
        <v>1227</v>
      </c>
      <c r="B96" s="832" t="s">
        <v>1060</v>
      </c>
      <c r="C96" s="832" t="s">
        <v>1273</v>
      </c>
      <c r="D96" s="832" t="s">
        <v>1274</v>
      </c>
      <c r="E96" s="832" t="s">
        <v>1275</v>
      </c>
      <c r="F96" s="849"/>
      <c r="G96" s="849"/>
      <c r="H96" s="837">
        <v>0</v>
      </c>
      <c r="I96" s="849">
        <v>1</v>
      </c>
      <c r="J96" s="849">
        <v>736.33</v>
      </c>
      <c r="K96" s="837">
        <v>1</v>
      </c>
      <c r="L96" s="849">
        <v>1</v>
      </c>
      <c r="M96" s="850">
        <v>736.33</v>
      </c>
    </row>
    <row r="97" spans="1:13" ht="14.4" customHeight="1" x14ac:dyDescent="0.3">
      <c r="A97" s="831" t="s">
        <v>1227</v>
      </c>
      <c r="B97" s="832" t="s">
        <v>2777</v>
      </c>
      <c r="C97" s="832" t="s">
        <v>1911</v>
      </c>
      <c r="D97" s="832" t="s">
        <v>1912</v>
      </c>
      <c r="E97" s="832" t="s">
        <v>1913</v>
      </c>
      <c r="F97" s="849"/>
      <c r="G97" s="849"/>
      <c r="H97" s="837">
        <v>0</v>
      </c>
      <c r="I97" s="849">
        <v>2</v>
      </c>
      <c r="J97" s="849">
        <v>640.41999999999996</v>
      </c>
      <c r="K97" s="837">
        <v>1</v>
      </c>
      <c r="L97" s="849">
        <v>2</v>
      </c>
      <c r="M97" s="850">
        <v>640.41999999999996</v>
      </c>
    </row>
    <row r="98" spans="1:13" ht="14.4" customHeight="1" x14ac:dyDescent="0.3">
      <c r="A98" s="831" t="s">
        <v>1227</v>
      </c>
      <c r="B98" s="832" t="s">
        <v>2778</v>
      </c>
      <c r="C98" s="832" t="s">
        <v>1903</v>
      </c>
      <c r="D98" s="832" t="s">
        <v>1904</v>
      </c>
      <c r="E98" s="832" t="s">
        <v>1905</v>
      </c>
      <c r="F98" s="849"/>
      <c r="G98" s="849"/>
      <c r="H98" s="837">
        <v>0</v>
      </c>
      <c r="I98" s="849">
        <v>1</v>
      </c>
      <c r="J98" s="849">
        <v>229.38</v>
      </c>
      <c r="K98" s="837">
        <v>1</v>
      </c>
      <c r="L98" s="849">
        <v>1</v>
      </c>
      <c r="M98" s="850">
        <v>229.38</v>
      </c>
    </row>
    <row r="99" spans="1:13" ht="14.4" customHeight="1" x14ac:dyDescent="0.3">
      <c r="A99" s="831" t="s">
        <v>1227</v>
      </c>
      <c r="B99" s="832" t="s">
        <v>2766</v>
      </c>
      <c r="C99" s="832" t="s">
        <v>1921</v>
      </c>
      <c r="D99" s="832" t="s">
        <v>1623</v>
      </c>
      <c r="E99" s="832" t="s">
        <v>1451</v>
      </c>
      <c r="F99" s="849"/>
      <c r="G99" s="849"/>
      <c r="H99" s="837">
        <v>0</v>
      </c>
      <c r="I99" s="849">
        <v>1</v>
      </c>
      <c r="J99" s="849">
        <v>3086.53</v>
      </c>
      <c r="K99" s="837">
        <v>1</v>
      </c>
      <c r="L99" s="849">
        <v>1</v>
      </c>
      <c r="M99" s="850">
        <v>3086.53</v>
      </c>
    </row>
    <row r="100" spans="1:13" ht="14.4" customHeight="1" x14ac:dyDescent="0.3">
      <c r="A100" s="831" t="s">
        <v>1227</v>
      </c>
      <c r="B100" s="832" t="s">
        <v>2766</v>
      </c>
      <c r="C100" s="832" t="s">
        <v>1622</v>
      </c>
      <c r="D100" s="832" t="s">
        <v>1623</v>
      </c>
      <c r="E100" s="832" t="s">
        <v>1449</v>
      </c>
      <c r="F100" s="849"/>
      <c r="G100" s="849"/>
      <c r="H100" s="837">
        <v>0</v>
      </c>
      <c r="I100" s="849">
        <v>2</v>
      </c>
      <c r="J100" s="849">
        <v>3086.52</v>
      </c>
      <c r="K100" s="837">
        <v>1</v>
      </c>
      <c r="L100" s="849">
        <v>2</v>
      </c>
      <c r="M100" s="850">
        <v>3086.52</v>
      </c>
    </row>
    <row r="101" spans="1:13" ht="14.4" customHeight="1" x14ac:dyDescent="0.3">
      <c r="A101" s="831" t="s">
        <v>1227</v>
      </c>
      <c r="B101" s="832" t="s">
        <v>1092</v>
      </c>
      <c r="C101" s="832" t="s">
        <v>1453</v>
      </c>
      <c r="D101" s="832" t="s">
        <v>1454</v>
      </c>
      <c r="E101" s="832" t="s">
        <v>1455</v>
      </c>
      <c r="F101" s="849">
        <v>8</v>
      </c>
      <c r="G101" s="849">
        <v>2669.44</v>
      </c>
      <c r="H101" s="837">
        <v>1</v>
      </c>
      <c r="I101" s="849"/>
      <c r="J101" s="849"/>
      <c r="K101" s="837">
        <v>0</v>
      </c>
      <c r="L101" s="849">
        <v>8</v>
      </c>
      <c r="M101" s="850">
        <v>2669.44</v>
      </c>
    </row>
    <row r="102" spans="1:13" ht="14.4" customHeight="1" x14ac:dyDescent="0.3">
      <c r="A102" s="831" t="s">
        <v>1227</v>
      </c>
      <c r="B102" s="832" t="s">
        <v>1092</v>
      </c>
      <c r="C102" s="832" t="s">
        <v>1093</v>
      </c>
      <c r="D102" s="832" t="s">
        <v>707</v>
      </c>
      <c r="E102" s="832" t="s">
        <v>1094</v>
      </c>
      <c r="F102" s="849"/>
      <c r="G102" s="849"/>
      <c r="H102" s="837">
        <v>0</v>
      </c>
      <c r="I102" s="849">
        <v>19</v>
      </c>
      <c r="J102" s="849">
        <v>5705.8899999999994</v>
      </c>
      <c r="K102" s="837">
        <v>1</v>
      </c>
      <c r="L102" s="849">
        <v>19</v>
      </c>
      <c r="M102" s="850">
        <v>5705.8899999999994</v>
      </c>
    </row>
    <row r="103" spans="1:13" ht="14.4" customHeight="1" x14ac:dyDescent="0.3">
      <c r="A103" s="831" t="s">
        <v>1227</v>
      </c>
      <c r="B103" s="832" t="s">
        <v>1107</v>
      </c>
      <c r="C103" s="832" t="s">
        <v>1110</v>
      </c>
      <c r="D103" s="832" t="s">
        <v>903</v>
      </c>
      <c r="E103" s="832" t="s">
        <v>1111</v>
      </c>
      <c r="F103" s="849"/>
      <c r="G103" s="849"/>
      <c r="H103" s="837">
        <v>0</v>
      </c>
      <c r="I103" s="849">
        <v>1</v>
      </c>
      <c r="J103" s="849">
        <v>154.36000000000001</v>
      </c>
      <c r="K103" s="837">
        <v>1</v>
      </c>
      <c r="L103" s="849">
        <v>1</v>
      </c>
      <c r="M103" s="850">
        <v>154.36000000000001</v>
      </c>
    </row>
    <row r="104" spans="1:13" ht="14.4" customHeight="1" x14ac:dyDescent="0.3">
      <c r="A104" s="831" t="s">
        <v>1227</v>
      </c>
      <c r="B104" s="832" t="s">
        <v>1107</v>
      </c>
      <c r="C104" s="832" t="s">
        <v>1108</v>
      </c>
      <c r="D104" s="832" t="s">
        <v>903</v>
      </c>
      <c r="E104" s="832" t="s">
        <v>1109</v>
      </c>
      <c r="F104" s="849"/>
      <c r="G104" s="849"/>
      <c r="H104" s="837">
        <v>0</v>
      </c>
      <c r="I104" s="849">
        <v>7</v>
      </c>
      <c r="J104" s="849">
        <v>1575.42</v>
      </c>
      <c r="K104" s="837">
        <v>1</v>
      </c>
      <c r="L104" s="849">
        <v>7</v>
      </c>
      <c r="M104" s="850">
        <v>1575.42</v>
      </c>
    </row>
    <row r="105" spans="1:13" ht="14.4" customHeight="1" x14ac:dyDescent="0.3">
      <c r="A105" s="831" t="s">
        <v>1227</v>
      </c>
      <c r="B105" s="832" t="s">
        <v>1119</v>
      </c>
      <c r="C105" s="832" t="s">
        <v>1120</v>
      </c>
      <c r="D105" s="832" t="s">
        <v>1121</v>
      </c>
      <c r="E105" s="832" t="s">
        <v>926</v>
      </c>
      <c r="F105" s="849"/>
      <c r="G105" s="849"/>
      <c r="H105" s="837">
        <v>0</v>
      </c>
      <c r="I105" s="849">
        <v>9</v>
      </c>
      <c r="J105" s="849">
        <v>1534.68</v>
      </c>
      <c r="K105" s="837">
        <v>1</v>
      </c>
      <c r="L105" s="849">
        <v>9</v>
      </c>
      <c r="M105" s="850">
        <v>1534.68</v>
      </c>
    </row>
    <row r="106" spans="1:13" ht="14.4" customHeight="1" x14ac:dyDescent="0.3">
      <c r="A106" s="831" t="s">
        <v>1227</v>
      </c>
      <c r="B106" s="832" t="s">
        <v>2765</v>
      </c>
      <c r="C106" s="832" t="s">
        <v>1594</v>
      </c>
      <c r="D106" s="832" t="s">
        <v>1357</v>
      </c>
      <c r="E106" s="832" t="s">
        <v>1595</v>
      </c>
      <c r="F106" s="849"/>
      <c r="G106" s="849"/>
      <c r="H106" s="837">
        <v>0</v>
      </c>
      <c r="I106" s="849">
        <v>1</v>
      </c>
      <c r="J106" s="849">
        <v>3818.86</v>
      </c>
      <c r="K106" s="837">
        <v>1</v>
      </c>
      <c r="L106" s="849">
        <v>1</v>
      </c>
      <c r="M106" s="850">
        <v>3818.86</v>
      </c>
    </row>
    <row r="107" spans="1:13" ht="14.4" customHeight="1" x14ac:dyDescent="0.3">
      <c r="A107" s="831" t="s">
        <v>1228</v>
      </c>
      <c r="B107" s="832" t="s">
        <v>1060</v>
      </c>
      <c r="C107" s="832" t="s">
        <v>1287</v>
      </c>
      <c r="D107" s="832" t="s">
        <v>1274</v>
      </c>
      <c r="E107" s="832" t="s">
        <v>1288</v>
      </c>
      <c r="F107" s="849"/>
      <c r="G107" s="849"/>
      <c r="H107" s="837">
        <v>0</v>
      </c>
      <c r="I107" s="849">
        <v>1</v>
      </c>
      <c r="J107" s="849">
        <v>490.89</v>
      </c>
      <c r="K107" s="837">
        <v>1</v>
      </c>
      <c r="L107" s="849">
        <v>1</v>
      </c>
      <c r="M107" s="850">
        <v>490.89</v>
      </c>
    </row>
    <row r="108" spans="1:13" ht="14.4" customHeight="1" x14ac:dyDescent="0.3">
      <c r="A108" s="831" t="s">
        <v>1228</v>
      </c>
      <c r="B108" s="832" t="s">
        <v>1060</v>
      </c>
      <c r="C108" s="832" t="s">
        <v>1964</v>
      </c>
      <c r="D108" s="832" t="s">
        <v>1274</v>
      </c>
      <c r="E108" s="832" t="s">
        <v>1965</v>
      </c>
      <c r="F108" s="849">
        <v>3</v>
      </c>
      <c r="G108" s="849">
        <v>441.78</v>
      </c>
      <c r="H108" s="837">
        <v>1</v>
      </c>
      <c r="I108" s="849"/>
      <c r="J108" s="849"/>
      <c r="K108" s="837">
        <v>0</v>
      </c>
      <c r="L108" s="849">
        <v>3</v>
      </c>
      <c r="M108" s="850">
        <v>441.78</v>
      </c>
    </row>
    <row r="109" spans="1:13" ht="14.4" customHeight="1" x14ac:dyDescent="0.3">
      <c r="A109" s="831" t="s">
        <v>1228</v>
      </c>
      <c r="B109" s="832" t="s">
        <v>1063</v>
      </c>
      <c r="C109" s="832" t="s">
        <v>1943</v>
      </c>
      <c r="D109" s="832" t="s">
        <v>663</v>
      </c>
      <c r="E109" s="832" t="s">
        <v>1944</v>
      </c>
      <c r="F109" s="849"/>
      <c r="G109" s="849"/>
      <c r="H109" s="837">
        <v>0</v>
      </c>
      <c r="I109" s="849">
        <v>3</v>
      </c>
      <c r="J109" s="849">
        <v>480.09000000000003</v>
      </c>
      <c r="K109" s="837">
        <v>1</v>
      </c>
      <c r="L109" s="849">
        <v>3</v>
      </c>
      <c r="M109" s="850">
        <v>480.09000000000003</v>
      </c>
    </row>
    <row r="110" spans="1:13" ht="14.4" customHeight="1" x14ac:dyDescent="0.3">
      <c r="A110" s="831" t="s">
        <v>1228</v>
      </c>
      <c r="B110" s="832" t="s">
        <v>1092</v>
      </c>
      <c r="C110" s="832" t="s">
        <v>1756</v>
      </c>
      <c r="D110" s="832" t="s">
        <v>707</v>
      </c>
      <c r="E110" s="832" t="s">
        <v>1757</v>
      </c>
      <c r="F110" s="849"/>
      <c r="G110" s="849"/>
      <c r="H110" s="837">
        <v>0</v>
      </c>
      <c r="I110" s="849">
        <v>1</v>
      </c>
      <c r="J110" s="849">
        <v>100.1</v>
      </c>
      <c r="K110" s="837">
        <v>1</v>
      </c>
      <c r="L110" s="849">
        <v>1</v>
      </c>
      <c r="M110" s="850">
        <v>100.1</v>
      </c>
    </row>
    <row r="111" spans="1:13" ht="14.4" customHeight="1" x14ac:dyDescent="0.3">
      <c r="A111" s="831" t="s">
        <v>1228</v>
      </c>
      <c r="B111" s="832" t="s">
        <v>1092</v>
      </c>
      <c r="C111" s="832" t="s">
        <v>1628</v>
      </c>
      <c r="D111" s="832" t="s">
        <v>707</v>
      </c>
      <c r="E111" s="832" t="s">
        <v>1629</v>
      </c>
      <c r="F111" s="849"/>
      <c r="G111" s="849"/>
      <c r="H111" s="837">
        <v>0</v>
      </c>
      <c r="I111" s="849">
        <v>7</v>
      </c>
      <c r="J111" s="849">
        <v>2335.7600000000002</v>
      </c>
      <c r="K111" s="837">
        <v>1</v>
      </c>
      <c r="L111" s="849">
        <v>7</v>
      </c>
      <c r="M111" s="850">
        <v>2335.7600000000002</v>
      </c>
    </row>
    <row r="112" spans="1:13" ht="14.4" customHeight="1" x14ac:dyDescent="0.3">
      <c r="A112" s="831" t="s">
        <v>1228</v>
      </c>
      <c r="B112" s="832" t="s">
        <v>1107</v>
      </c>
      <c r="C112" s="832" t="s">
        <v>1110</v>
      </c>
      <c r="D112" s="832" t="s">
        <v>903</v>
      </c>
      <c r="E112" s="832" t="s">
        <v>1111</v>
      </c>
      <c r="F112" s="849"/>
      <c r="G112" s="849"/>
      <c r="H112" s="837">
        <v>0</v>
      </c>
      <c r="I112" s="849">
        <v>10</v>
      </c>
      <c r="J112" s="849">
        <v>1543.6</v>
      </c>
      <c r="K112" s="837">
        <v>1</v>
      </c>
      <c r="L112" s="849">
        <v>10</v>
      </c>
      <c r="M112" s="850">
        <v>1543.6</v>
      </c>
    </row>
    <row r="113" spans="1:13" ht="14.4" customHeight="1" x14ac:dyDescent="0.3">
      <c r="A113" s="831" t="s">
        <v>1228</v>
      </c>
      <c r="B113" s="832" t="s">
        <v>1161</v>
      </c>
      <c r="C113" s="832" t="s">
        <v>1162</v>
      </c>
      <c r="D113" s="832" t="s">
        <v>823</v>
      </c>
      <c r="E113" s="832" t="s">
        <v>825</v>
      </c>
      <c r="F113" s="849"/>
      <c r="G113" s="849"/>
      <c r="H113" s="837"/>
      <c r="I113" s="849">
        <v>1</v>
      </c>
      <c r="J113" s="849">
        <v>0</v>
      </c>
      <c r="K113" s="837"/>
      <c r="L113" s="849">
        <v>1</v>
      </c>
      <c r="M113" s="850">
        <v>0</v>
      </c>
    </row>
    <row r="114" spans="1:13" ht="14.4" customHeight="1" x14ac:dyDescent="0.3">
      <c r="A114" s="831" t="s">
        <v>1228</v>
      </c>
      <c r="B114" s="832" t="s">
        <v>2779</v>
      </c>
      <c r="C114" s="832" t="s">
        <v>1939</v>
      </c>
      <c r="D114" s="832" t="s">
        <v>1940</v>
      </c>
      <c r="E114" s="832" t="s">
        <v>1941</v>
      </c>
      <c r="F114" s="849"/>
      <c r="G114" s="849"/>
      <c r="H114" s="837"/>
      <c r="I114" s="849">
        <v>2</v>
      </c>
      <c r="J114" s="849">
        <v>0</v>
      </c>
      <c r="K114" s="837"/>
      <c r="L114" s="849">
        <v>2</v>
      </c>
      <c r="M114" s="850">
        <v>0</v>
      </c>
    </row>
    <row r="115" spans="1:13" ht="14.4" customHeight="1" x14ac:dyDescent="0.3">
      <c r="A115" s="831" t="s">
        <v>1228</v>
      </c>
      <c r="B115" s="832" t="s">
        <v>1182</v>
      </c>
      <c r="C115" s="832" t="s">
        <v>1945</v>
      </c>
      <c r="D115" s="832" t="s">
        <v>879</v>
      </c>
      <c r="E115" s="832" t="s">
        <v>1946</v>
      </c>
      <c r="F115" s="849"/>
      <c r="G115" s="849"/>
      <c r="H115" s="837">
        <v>0</v>
      </c>
      <c r="I115" s="849">
        <v>1</v>
      </c>
      <c r="J115" s="849">
        <v>176.32</v>
      </c>
      <c r="K115" s="837">
        <v>1</v>
      </c>
      <c r="L115" s="849">
        <v>1</v>
      </c>
      <c r="M115" s="850">
        <v>176.32</v>
      </c>
    </row>
    <row r="116" spans="1:13" ht="14.4" customHeight="1" x14ac:dyDescent="0.3">
      <c r="A116" s="831" t="s">
        <v>1229</v>
      </c>
      <c r="B116" s="832" t="s">
        <v>1060</v>
      </c>
      <c r="C116" s="832" t="s">
        <v>1273</v>
      </c>
      <c r="D116" s="832" t="s">
        <v>1274</v>
      </c>
      <c r="E116" s="832" t="s">
        <v>1275</v>
      </c>
      <c r="F116" s="849"/>
      <c r="G116" s="849"/>
      <c r="H116" s="837">
        <v>0</v>
      </c>
      <c r="I116" s="849">
        <v>4</v>
      </c>
      <c r="J116" s="849">
        <v>2945.32</v>
      </c>
      <c r="K116" s="837">
        <v>1</v>
      </c>
      <c r="L116" s="849">
        <v>4</v>
      </c>
      <c r="M116" s="850">
        <v>2945.32</v>
      </c>
    </row>
    <row r="117" spans="1:13" ht="14.4" customHeight="1" x14ac:dyDescent="0.3">
      <c r="A117" s="831" t="s">
        <v>1229</v>
      </c>
      <c r="B117" s="832" t="s">
        <v>1060</v>
      </c>
      <c r="C117" s="832" t="s">
        <v>1322</v>
      </c>
      <c r="D117" s="832" t="s">
        <v>1274</v>
      </c>
      <c r="E117" s="832" t="s">
        <v>1323</v>
      </c>
      <c r="F117" s="849"/>
      <c r="G117" s="849"/>
      <c r="H117" s="837">
        <v>0</v>
      </c>
      <c r="I117" s="849">
        <v>1</v>
      </c>
      <c r="J117" s="849">
        <v>923.74</v>
      </c>
      <c r="K117" s="837">
        <v>1</v>
      </c>
      <c r="L117" s="849">
        <v>1</v>
      </c>
      <c r="M117" s="850">
        <v>923.74</v>
      </c>
    </row>
    <row r="118" spans="1:13" ht="14.4" customHeight="1" x14ac:dyDescent="0.3">
      <c r="A118" s="831" t="s">
        <v>1229</v>
      </c>
      <c r="B118" s="832" t="s">
        <v>1107</v>
      </c>
      <c r="C118" s="832" t="s">
        <v>1110</v>
      </c>
      <c r="D118" s="832" t="s">
        <v>903</v>
      </c>
      <c r="E118" s="832" t="s">
        <v>1111</v>
      </c>
      <c r="F118" s="849"/>
      <c r="G118" s="849"/>
      <c r="H118" s="837">
        <v>0</v>
      </c>
      <c r="I118" s="849">
        <v>14</v>
      </c>
      <c r="J118" s="849">
        <v>2161.04</v>
      </c>
      <c r="K118" s="837">
        <v>1</v>
      </c>
      <c r="L118" s="849">
        <v>14</v>
      </c>
      <c r="M118" s="850">
        <v>2161.04</v>
      </c>
    </row>
    <row r="119" spans="1:13" ht="14.4" customHeight="1" x14ac:dyDescent="0.3">
      <c r="A119" s="831" t="s">
        <v>1229</v>
      </c>
      <c r="B119" s="832" t="s">
        <v>1107</v>
      </c>
      <c r="C119" s="832" t="s">
        <v>1108</v>
      </c>
      <c r="D119" s="832" t="s">
        <v>903</v>
      </c>
      <c r="E119" s="832" t="s">
        <v>1109</v>
      </c>
      <c r="F119" s="849"/>
      <c r="G119" s="849"/>
      <c r="H119" s="837">
        <v>0</v>
      </c>
      <c r="I119" s="849">
        <v>3</v>
      </c>
      <c r="J119" s="849">
        <v>675.18000000000006</v>
      </c>
      <c r="K119" s="837">
        <v>1</v>
      </c>
      <c r="L119" s="849">
        <v>3</v>
      </c>
      <c r="M119" s="850">
        <v>675.18000000000006</v>
      </c>
    </row>
    <row r="120" spans="1:13" ht="14.4" customHeight="1" x14ac:dyDescent="0.3">
      <c r="A120" s="831" t="s">
        <v>1229</v>
      </c>
      <c r="B120" s="832" t="s">
        <v>1119</v>
      </c>
      <c r="C120" s="832" t="s">
        <v>1120</v>
      </c>
      <c r="D120" s="832" t="s">
        <v>1121</v>
      </c>
      <c r="E120" s="832" t="s">
        <v>926</v>
      </c>
      <c r="F120" s="849"/>
      <c r="G120" s="849"/>
      <c r="H120" s="837">
        <v>0</v>
      </c>
      <c r="I120" s="849">
        <v>6</v>
      </c>
      <c r="J120" s="849">
        <v>1023.1200000000001</v>
      </c>
      <c r="K120" s="837">
        <v>1</v>
      </c>
      <c r="L120" s="849">
        <v>6</v>
      </c>
      <c r="M120" s="850">
        <v>1023.1200000000001</v>
      </c>
    </row>
    <row r="121" spans="1:13" ht="14.4" customHeight="1" x14ac:dyDescent="0.3">
      <c r="A121" s="831" t="s">
        <v>1229</v>
      </c>
      <c r="B121" s="832" t="s">
        <v>1119</v>
      </c>
      <c r="C121" s="832" t="s">
        <v>1307</v>
      </c>
      <c r="D121" s="832" t="s">
        <v>1121</v>
      </c>
      <c r="E121" s="832" t="s">
        <v>1308</v>
      </c>
      <c r="F121" s="849"/>
      <c r="G121" s="849"/>
      <c r="H121" s="837">
        <v>0</v>
      </c>
      <c r="I121" s="849">
        <v>2</v>
      </c>
      <c r="J121" s="849">
        <v>545.66</v>
      </c>
      <c r="K121" s="837">
        <v>1</v>
      </c>
      <c r="L121" s="849">
        <v>2</v>
      </c>
      <c r="M121" s="850">
        <v>545.66</v>
      </c>
    </row>
    <row r="122" spans="1:13" ht="14.4" customHeight="1" x14ac:dyDescent="0.3">
      <c r="A122" s="831" t="s">
        <v>1229</v>
      </c>
      <c r="B122" s="832" t="s">
        <v>1161</v>
      </c>
      <c r="C122" s="832" t="s">
        <v>1162</v>
      </c>
      <c r="D122" s="832" t="s">
        <v>823</v>
      </c>
      <c r="E122" s="832" t="s">
        <v>825</v>
      </c>
      <c r="F122" s="849"/>
      <c r="G122" s="849"/>
      <c r="H122" s="837"/>
      <c r="I122" s="849">
        <v>1</v>
      </c>
      <c r="J122" s="849">
        <v>0</v>
      </c>
      <c r="K122" s="837"/>
      <c r="L122" s="849">
        <v>1</v>
      </c>
      <c r="M122" s="850">
        <v>0</v>
      </c>
    </row>
    <row r="123" spans="1:13" ht="14.4" customHeight="1" x14ac:dyDescent="0.3">
      <c r="A123" s="831" t="s">
        <v>1229</v>
      </c>
      <c r="B123" s="832" t="s">
        <v>1182</v>
      </c>
      <c r="C123" s="832" t="s">
        <v>1185</v>
      </c>
      <c r="D123" s="832" t="s">
        <v>879</v>
      </c>
      <c r="E123" s="832" t="s">
        <v>656</v>
      </c>
      <c r="F123" s="849"/>
      <c r="G123" s="849"/>
      <c r="H123" s="837">
        <v>0</v>
      </c>
      <c r="I123" s="849">
        <v>1</v>
      </c>
      <c r="J123" s="849">
        <v>58.77</v>
      </c>
      <c r="K123" s="837">
        <v>1</v>
      </c>
      <c r="L123" s="849">
        <v>1</v>
      </c>
      <c r="M123" s="850">
        <v>58.77</v>
      </c>
    </row>
    <row r="124" spans="1:13" ht="14.4" customHeight="1" x14ac:dyDescent="0.3">
      <c r="A124" s="831" t="s">
        <v>1230</v>
      </c>
      <c r="B124" s="832" t="s">
        <v>1060</v>
      </c>
      <c r="C124" s="832" t="s">
        <v>1290</v>
      </c>
      <c r="D124" s="832" t="s">
        <v>1271</v>
      </c>
      <c r="E124" s="832" t="s">
        <v>1291</v>
      </c>
      <c r="F124" s="849"/>
      <c r="G124" s="849"/>
      <c r="H124" s="837">
        <v>0</v>
      </c>
      <c r="I124" s="849">
        <v>11</v>
      </c>
      <c r="J124" s="849">
        <v>20322.39</v>
      </c>
      <c r="K124" s="837">
        <v>1</v>
      </c>
      <c r="L124" s="849">
        <v>11</v>
      </c>
      <c r="M124" s="850">
        <v>20322.39</v>
      </c>
    </row>
    <row r="125" spans="1:13" ht="14.4" customHeight="1" x14ac:dyDescent="0.3">
      <c r="A125" s="831" t="s">
        <v>1230</v>
      </c>
      <c r="B125" s="832" t="s">
        <v>2769</v>
      </c>
      <c r="C125" s="832" t="s">
        <v>1694</v>
      </c>
      <c r="D125" s="832" t="s">
        <v>1695</v>
      </c>
      <c r="E125" s="832" t="s">
        <v>1696</v>
      </c>
      <c r="F125" s="849"/>
      <c r="G125" s="849"/>
      <c r="H125" s="837">
        <v>0</v>
      </c>
      <c r="I125" s="849">
        <v>2</v>
      </c>
      <c r="J125" s="849">
        <v>600.62</v>
      </c>
      <c r="K125" s="837">
        <v>1</v>
      </c>
      <c r="L125" s="849">
        <v>2</v>
      </c>
      <c r="M125" s="850">
        <v>600.62</v>
      </c>
    </row>
    <row r="126" spans="1:13" ht="14.4" customHeight="1" x14ac:dyDescent="0.3">
      <c r="A126" s="831" t="s">
        <v>1230</v>
      </c>
      <c r="B126" s="832" t="s">
        <v>2769</v>
      </c>
      <c r="C126" s="832" t="s">
        <v>2167</v>
      </c>
      <c r="D126" s="832" t="s">
        <v>1695</v>
      </c>
      <c r="E126" s="832" t="s">
        <v>2168</v>
      </c>
      <c r="F126" s="849"/>
      <c r="G126" s="849"/>
      <c r="H126" s="837">
        <v>0</v>
      </c>
      <c r="I126" s="849">
        <v>3</v>
      </c>
      <c r="J126" s="849">
        <v>150.14999999999998</v>
      </c>
      <c r="K126" s="837">
        <v>1</v>
      </c>
      <c r="L126" s="849">
        <v>3</v>
      </c>
      <c r="M126" s="850">
        <v>150.14999999999998</v>
      </c>
    </row>
    <row r="127" spans="1:13" ht="14.4" customHeight="1" x14ac:dyDescent="0.3">
      <c r="A127" s="831" t="s">
        <v>1230</v>
      </c>
      <c r="B127" s="832" t="s">
        <v>1076</v>
      </c>
      <c r="C127" s="832" t="s">
        <v>2153</v>
      </c>
      <c r="D127" s="832" t="s">
        <v>1078</v>
      </c>
      <c r="E127" s="832" t="s">
        <v>1449</v>
      </c>
      <c r="F127" s="849"/>
      <c r="G127" s="849"/>
      <c r="H127" s="837">
        <v>0</v>
      </c>
      <c r="I127" s="849">
        <v>1</v>
      </c>
      <c r="J127" s="849">
        <v>117.03</v>
      </c>
      <c r="K127" s="837">
        <v>1</v>
      </c>
      <c r="L127" s="849">
        <v>1</v>
      </c>
      <c r="M127" s="850">
        <v>117.03</v>
      </c>
    </row>
    <row r="128" spans="1:13" ht="14.4" customHeight="1" x14ac:dyDescent="0.3">
      <c r="A128" s="831" t="s">
        <v>1230</v>
      </c>
      <c r="B128" s="832" t="s">
        <v>2780</v>
      </c>
      <c r="C128" s="832" t="s">
        <v>2190</v>
      </c>
      <c r="D128" s="832" t="s">
        <v>2191</v>
      </c>
      <c r="E128" s="832" t="s">
        <v>2192</v>
      </c>
      <c r="F128" s="849"/>
      <c r="G128" s="849"/>
      <c r="H128" s="837">
        <v>0</v>
      </c>
      <c r="I128" s="849">
        <v>1</v>
      </c>
      <c r="J128" s="849">
        <v>118.65</v>
      </c>
      <c r="K128" s="837">
        <v>1</v>
      </c>
      <c r="L128" s="849">
        <v>1</v>
      </c>
      <c r="M128" s="850">
        <v>118.65</v>
      </c>
    </row>
    <row r="129" spans="1:13" ht="14.4" customHeight="1" x14ac:dyDescent="0.3">
      <c r="A129" s="831" t="s">
        <v>1230</v>
      </c>
      <c r="B129" s="832" t="s">
        <v>1084</v>
      </c>
      <c r="C129" s="832" t="s">
        <v>1457</v>
      </c>
      <c r="D129" s="832" t="s">
        <v>1086</v>
      </c>
      <c r="E129" s="832" t="s">
        <v>1458</v>
      </c>
      <c r="F129" s="849"/>
      <c r="G129" s="849"/>
      <c r="H129" s="837">
        <v>0</v>
      </c>
      <c r="I129" s="849">
        <v>1</v>
      </c>
      <c r="J129" s="849">
        <v>263.68</v>
      </c>
      <c r="K129" s="837">
        <v>1</v>
      </c>
      <c r="L129" s="849">
        <v>1</v>
      </c>
      <c r="M129" s="850">
        <v>263.68</v>
      </c>
    </row>
    <row r="130" spans="1:13" ht="14.4" customHeight="1" x14ac:dyDescent="0.3">
      <c r="A130" s="831" t="s">
        <v>1230</v>
      </c>
      <c r="B130" s="832" t="s">
        <v>1092</v>
      </c>
      <c r="C130" s="832" t="s">
        <v>1453</v>
      </c>
      <c r="D130" s="832" t="s">
        <v>1454</v>
      </c>
      <c r="E130" s="832" t="s">
        <v>1455</v>
      </c>
      <c r="F130" s="849">
        <v>7</v>
      </c>
      <c r="G130" s="849">
        <v>2335.7600000000002</v>
      </c>
      <c r="H130" s="837">
        <v>1</v>
      </c>
      <c r="I130" s="849"/>
      <c r="J130" s="849"/>
      <c r="K130" s="837">
        <v>0</v>
      </c>
      <c r="L130" s="849">
        <v>7</v>
      </c>
      <c r="M130" s="850">
        <v>2335.7600000000002</v>
      </c>
    </row>
    <row r="131" spans="1:13" ht="14.4" customHeight="1" x14ac:dyDescent="0.3">
      <c r="A131" s="831" t="s">
        <v>1230</v>
      </c>
      <c r="B131" s="832" t="s">
        <v>1092</v>
      </c>
      <c r="C131" s="832" t="s">
        <v>1093</v>
      </c>
      <c r="D131" s="832" t="s">
        <v>707</v>
      </c>
      <c r="E131" s="832" t="s">
        <v>1094</v>
      </c>
      <c r="F131" s="849"/>
      <c r="G131" s="849"/>
      <c r="H131" s="837">
        <v>0</v>
      </c>
      <c r="I131" s="849">
        <v>56</v>
      </c>
      <c r="J131" s="849">
        <v>16817.360000000008</v>
      </c>
      <c r="K131" s="837">
        <v>1</v>
      </c>
      <c r="L131" s="849">
        <v>56</v>
      </c>
      <c r="M131" s="850">
        <v>16817.360000000008</v>
      </c>
    </row>
    <row r="132" spans="1:13" ht="14.4" customHeight="1" x14ac:dyDescent="0.3">
      <c r="A132" s="831" t="s">
        <v>1230</v>
      </c>
      <c r="B132" s="832" t="s">
        <v>2771</v>
      </c>
      <c r="C132" s="832" t="s">
        <v>2173</v>
      </c>
      <c r="D132" s="832" t="s">
        <v>2174</v>
      </c>
      <c r="E132" s="832" t="s">
        <v>2175</v>
      </c>
      <c r="F132" s="849">
        <v>1</v>
      </c>
      <c r="G132" s="849">
        <v>679.54</v>
      </c>
      <c r="H132" s="837">
        <v>1</v>
      </c>
      <c r="I132" s="849"/>
      <c r="J132" s="849"/>
      <c r="K132" s="837">
        <v>0</v>
      </c>
      <c r="L132" s="849">
        <v>1</v>
      </c>
      <c r="M132" s="850">
        <v>679.54</v>
      </c>
    </row>
    <row r="133" spans="1:13" ht="14.4" customHeight="1" x14ac:dyDescent="0.3">
      <c r="A133" s="831" t="s">
        <v>1230</v>
      </c>
      <c r="B133" s="832" t="s">
        <v>2771</v>
      </c>
      <c r="C133" s="832" t="s">
        <v>2178</v>
      </c>
      <c r="D133" s="832" t="s">
        <v>2179</v>
      </c>
      <c r="E133" s="832" t="s">
        <v>1449</v>
      </c>
      <c r="F133" s="849"/>
      <c r="G133" s="849"/>
      <c r="H133" s="837">
        <v>0</v>
      </c>
      <c r="I133" s="849">
        <v>1</v>
      </c>
      <c r="J133" s="849">
        <v>679.54</v>
      </c>
      <c r="K133" s="837">
        <v>1</v>
      </c>
      <c r="L133" s="849">
        <v>1</v>
      </c>
      <c r="M133" s="850">
        <v>679.54</v>
      </c>
    </row>
    <row r="134" spans="1:13" ht="14.4" customHeight="1" x14ac:dyDescent="0.3">
      <c r="A134" s="831" t="s">
        <v>1230</v>
      </c>
      <c r="B134" s="832" t="s">
        <v>2772</v>
      </c>
      <c r="C134" s="832" t="s">
        <v>1773</v>
      </c>
      <c r="D134" s="832" t="s">
        <v>1774</v>
      </c>
      <c r="E134" s="832" t="s">
        <v>1775</v>
      </c>
      <c r="F134" s="849"/>
      <c r="G134" s="849"/>
      <c r="H134" s="837">
        <v>0</v>
      </c>
      <c r="I134" s="849">
        <v>1</v>
      </c>
      <c r="J134" s="849">
        <v>84.18</v>
      </c>
      <c r="K134" s="837">
        <v>1</v>
      </c>
      <c r="L134" s="849">
        <v>1</v>
      </c>
      <c r="M134" s="850">
        <v>84.18</v>
      </c>
    </row>
    <row r="135" spans="1:13" ht="14.4" customHeight="1" x14ac:dyDescent="0.3">
      <c r="A135" s="831" t="s">
        <v>1230</v>
      </c>
      <c r="B135" s="832" t="s">
        <v>1107</v>
      </c>
      <c r="C135" s="832" t="s">
        <v>1112</v>
      </c>
      <c r="D135" s="832" t="s">
        <v>1113</v>
      </c>
      <c r="E135" s="832" t="s">
        <v>1114</v>
      </c>
      <c r="F135" s="849"/>
      <c r="G135" s="849"/>
      <c r="H135" s="837">
        <v>0</v>
      </c>
      <c r="I135" s="849">
        <v>3</v>
      </c>
      <c r="J135" s="849">
        <v>448.56000000000006</v>
      </c>
      <c r="K135" s="837">
        <v>1</v>
      </c>
      <c r="L135" s="849">
        <v>3</v>
      </c>
      <c r="M135" s="850">
        <v>448.56000000000006</v>
      </c>
    </row>
    <row r="136" spans="1:13" ht="14.4" customHeight="1" x14ac:dyDescent="0.3">
      <c r="A136" s="831" t="s">
        <v>1230</v>
      </c>
      <c r="B136" s="832" t="s">
        <v>1119</v>
      </c>
      <c r="C136" s="832" t="s">
        <v>1120</v>
      </c>
      <c r="D136" s="832" t="s">
        <v>1121</v>
      </c>
      <c r="E136" s="832" t="s">
        <v>926</v>
      </c>
      <c r="F136" s="849"/>
      <c r="G136" s="849"/>
      <c r="H136" s="837">
        <v>0</v>
      </c>
      <c r="I136" s="849">
        <v>11</v>
      </c>
      <c r="J136" s="849">
        <v>1875.7200000000003</v>
      </c>
      <c r="K136" s="837">
        <v>1</v>
      </c>
      <c r="L136" s="849">
        <v>11</v>
      </c>
      <c r="M136" s="850">
        <v>1875.7200000000003</v>
      </c>
    </row>
    <row r="137" spans="1:13" ht="14.4" customHeight="1" x14ac:dyDescent="0.3">
      <c r="A137" s="831" t="s">
        <v>1230</v>
      </c>
      <c r="B137" s="832" t="s">
        <v>2765</v>
      </c>
      <c r="C137" s="832" t="s">
        <v>1356</v>
      </c>
      <c r="D137" s="832" t="s">
        <v>1357</v>
      </c>
      <c r="E137" s="832" t="s">
        <v>1358</v>
      </c>
      <c r="F137" s="849"/>
      <c r="G137" s="849"/>
      <c r="H137" s="837">
        <v>0</v>
      </c>
      <c r="I137" s="849">
        <v>3</v>
      </c>
      <c r="J137" s="849">
        <v>3273.2699999999995</v>
      </c>
      <c r="K137" s="837">
        <v>1</v>
      </c>
      <c r="L137" s="849">
        <v>3</v>
      </c>
      <c r="M137" s="850">
        <v>3273.2699999999995</v>
      </c>
    </row>
    <row r="138" spans="1:13" ht="14.4" customHeight="1" x14ac:dyDescent="0.3">
      <c r="A138" s="831" t="s">
        <v>1230</v>
      </c>
      <c r="B138" s="832" t="s">
        <v>1169</v>
      </c>
      <c r="C138" s="832" t="s">
        <v>2150</v>
      </c>
      <c r="D138" s="832" t="s">
        <v>1171</v>
      </c>
      <c r="E138" s="832" t="s">
        <v>2151</v>
      </c>
      <c r="F138" s="849"/>
      <c r="G138" s="849"/>
      <c r="H138" s="837">
        <v>0</v>
      </c>
      <c r="I138" s="849">
        <v>2</v>
      </c>
      <c r="J138" s="849">
        <v>18.8</v>
      </c>
      <c r="K138" s="837">
        <v>1</v>
      </c>
      <c r="L138" s="849">
        <v>2</v>
      </c>
      <c r="M138" s="850">
        <v>18.8</v>
      </c>
    </row>
    <row r="139" spans="1:13" ht="14.4" customHeight="1" x14ac:dyDescent="0.3">
      <c r="A139" s="831" t="s">
        <v>1230</v>
      </c>
      <c r="B139" s="832" t="s">
        <v>2781</v>
      </c>
      <c r="C139" s="832" t="s">
        <v>2154</v>
      </c>
      <c r="D139" s="832" t="s">
        <v>2155</v>
      </c>
      <c r="E139" s="832" t="s">
        <v>2156</v>
      </c>
      <c r="F139" s="849">
        <v>1</v>
      </c>
      <c r="G139" s="849">
        <v>176.32</v>
      </c>
      <c r="H139" s="837">
        <v>1</v>
      </c>
      <c r="I139" s="849"/>
      <c r="J139" s="849"/>
      <c r="K139" s="837">
        <v>0</v>
      </c>
      <c r="L139" s="849">
        <v>1</v>
      </c>
      <c r="M139" s="850">
        <v>176.32</v>
      </c>
    </row>
    <row r="140" spans="1:13" ht="14.4" customHeight="1" x14ac:dyDescent="0.3">
      <c r="A140" s="831" t="s">
        <v>1231</v>
      </c>
      <c r="B140" s="832" t="s">
        <v>1060</v>
      </c>
      <c r="C140" s="832" t="s">
        <v>1273</v>
      </c>
      <c r="D140" s="832" t="s">
        <v>1274</v>
      </c>
      <c r="E140" s="832" t="s">
        <v>1275</v>
      </c>
      <c r="F140" s="849"/>
      <c r="G140" s="849"/>
      <c r="H140" s="837">
        <v>0</v>
      </c>
      <c r="I140" s="849">
        <v>1</v>
      </c>
      <c r="J140" s="849">
        <v>736.33</v>
      </c>
      <c r="K140" s="837">
        <v>1</v>
      </c>
      <c r="L140" s="849">
        <v>1</v>
      </c>
      <c r="M140" s="850">
        <v>736.33</v>
      </c>
    </row>
    <row r="141" spans="1:13" ht="14.4" customHeight="1" x14ac:dyDescent="0.3">
      <c r="A141" s="831" t="s">
        <v>1231</v>
      </c>
      <c r="B141" s="832" t="s">
        <v>1092</v>
      </c>
      <c r="C141" s="832" t="s">
        <v>1756</v>
      </c>
      <c r="D141" s="832" t="s">
        <v>707</v>
      </c>
      <c r="E141" s="832" t="s">
        <v>1757</v>
      </c>
      <c r="F141" s="849"/>
      <c r="G141" s="849"/>
      <c r="H141" s="837">
        <v>0</v>
      </c>
      <c r="I141" s="849">
        <v>1</v>
      </c>
      <c r="J141" s="849">
        <v>100.1</v>
      </c>
      <c r="K141" s="837">
        <v>1</v>
      </c>
      <c r="L141" s="849">
        <v>1</v>
      </c>
      <c r="M141" s="850">
        <v>100.1</v>
      </c>
    </row>
    <row r="142" spans="1:13" ht="14.4" customHeight="1" x14ac:dyDescent="0.3">
      <c r="A142" s="831" t="s">
        <v>1231</v>
      </c>
      <c r="B142" s="832" t="s">
        <v>1107</v>
      </c>
      <c r="C142" s="832" t="s">
        <v>1110</v>
      </c>
      <c r="D142" s="832" t="s">
        <v>903</v>
      </c>
      <c r="E142" s="832" t="s">
        <v>1111</v>
      </c>
      <c r="F142" s="849"/>
      <c r="G142" s="849"/>
      <c r="H142" s="837">
        <v>0</v>
      </c>
      <c r="I142" s="849">
        <v>7</v>
      </c>
      <c r="J142" s="849">
        <v>1080.52</v>
      </c>
      <c r="K142" s="837">
        <v>1</v>
      </c>
      <c r="L142" s="849">
        <v>7</v>
      </c>
      <c r="M142" s="850">
        <v>1080.52</v>
      </c>
    </row>
    <row r="143" spans="1:13" ht="14.4" customHeight="1" x14ac:dyDescent="0.3">
      <c r="A143" s="831" t="s">
        <v>1231</v>
      </c>
      <c r="B143" s="832" t="s">
        <v>1119</v>
      </c>
      <c r="C143" s="832" t="s">
        <v>1363</v>
      </c>
      <c r="D143" s="832" t="s">
        <v>1121</v>
      </c>
      <c r="E143" s="832" t="s">
        <v>1362</v>
      </c>
      <c r="F143" s="849"/>
      <c r="G143" s="849"/>
      <c r="H143" s="837">
        <v>0</v>
      </c>
      <c r="I143" s="849">
        <v>4</v>
      </c>
      <c r="J143" s="849">
        <v>341.08</v>
      </c>
      <c r="K143" s="837">
        <v>1</v>
      </c>
      <c r="L143" s="849">
        <v>4</v>
      </c>
      <c r="M143" s="850">
        <v>341.08</v>
      </c>
    </row>
    <row r="144" spans="1:13" ht="14.4" customHeight="1" x14ac:dyDescent="0.3">
      <c r="A144" s="831" t="s">
        <v>1231</v>
      </c>
      <c r="B144" s="832" t="s">
        <v>1119</v>
      </c>
      <c r="C144" s="832" t="s">
        <v>1120</v>
      </c>
      <c r="D144" s="832" t="s">
        <v>1121</v>
      </c>
      <c r="E144" s="832" t="s">
        <v>926</v>
      </c>
      <c r="F144" s="849"/>
      <c r="G144" s="849"/>
      <c r="H144" s="837">
        <v>0</v>
      </c>
      <c r="I144" s="849">
        <v>2</v>
      </c>
      <c r="J144" s="849">
        <v>341.04</v>
      </c>
      <c r="K144" s="837">
        <v>1</v>
      </c>
      <c r="L144" s="849">
        <v>2</v>
      </c>
      <c r="M144" s="850">
        <v>341.04</v>
      </c>
    </row>
    <row r="145" spans="1:13" ht="14.4" customHeight="1" x14ac:dyDescent="0.3">
      <c r="A145" s="831" t="s">
        <v>1231</v>
      </c>
      <c r="B145" s="832" t="s">
        <v>1161</v>
      </c>
      <c r="C145" s="832" t="s">
        <v>1162</v>
      </c>
      <c r="D145" s="832" t="s">
        <v>823</v>
      </c>
      <c r="E145" s="832" t="s">
        <v>825</v>
      </c>
      <c r="F145" s="849"/>
      <c r="G145" s="849"/>
      <c r="H145" s="837"/>
      <c r="I145" s="849">
        <v>3</v>
      </c>
      <c r="J145" s="849">
        <v>0</v>
      </c>
      <c r="K145" s="837"/>
      <c r="L145" s="849">
        <v>3</v>
      </c>
      <c r="M145" s="850">
        <v>0</v>
      </c>
    </row>
    <row r="146" spans="1:13" ht="14.4" customHeight="1" x14ac:dyDescent="0.3">
      <c r="A146" s="831" t="s">
        <v>1232</v>
      </c>
      <c r="B146" s="832" t="s">
        <v>1092</v>
      </c>
      <c r="C146" s="832" t="s">
        <v>1628</v>
      </c>
      <c r="D146" s="832" t="s">
        <v>707</v>
      </c>
      <c r="E146" s="832" t="s">
        <v>1629</v>
      </c>
      <c r="F146" s="849"/>
      <c r="G146" s="849"/>
      <c r="H146" s="837">
        <v>0</v>
      </c>
      <c r="I146" s="849">
        <v>2</v>
      </c>
      <c r="J146" s="849">
        <v>667.36</v>
      </c>
      <c r="K146" s="837">
        <v>1</v>
      </c>
      <c r="L146" s="849">
        <v>2</v>
      </c>
      <c r="M146" s="850">
        <v>667.36</v>
      </c>
    </row>
    <row r="147" spans="1:13" ht="14.4" customHeight="1" x14ac:dyDescent="0.3">
      <c r="A147" s="831" t="s">
        <v>1233</v>
      </c>
      <c r="B147" s="832" t="s">
        <v>2769</v>
      </c>
      <c r="C147" s="832" t="s">
        <v>1694</v>
      </c>
      <c r="D147" s="832" t="s">
        <v>1695</v>
      </c>
      <c r="E147" s="832" t="s">
        <v>1696</v>
      </c>
      <c r="F147" s="849"/>
      <c r="G147" s="849"/>
      <c r="H147" s="837">
        <v>0</v>
      </c>
      <c r="I147" s="849">
        <v>1</v>
      </c>
      <c r="J147" s="849">
        <v>300.31</v>
      </c>
      <c r="K147" s="837">
        <v>1</v>
      </c>
      <c r="L147" s="849">
        <v>1</v>
      </c>
      <c r="M147" s="850">
        <v>300.31</v>
      </c>
    </row>
    <row r="148" spans="1:13" ht="14.4" customHeight="1" x14ac:dyDescent="0.3">
      <c r="A148" s="831" t="s">
        <v>1233</v>
      </c>
      <c r="B148" s="832" t="s">
        <v>2769</v>
      </c>
      <c r="C148" s="832" t="s">
        <v>2283</v>
      </c>
      <c r="D148" s="832" t="s">
        <v>1695</v>
      </c>
      <c r="E148" s="832" t="s">
        <v>1699</v>
      </c>
      <c r="F148" s="849">
        <v>6</v>
      </c>
      <c r="G148" s="849">
        <v>600.59999999999991</v>
      </c>
      <c r="H148" s="837">
        <v>1</v>
      </c>
      <c r="I148" s="849"/>
      <c r="J148" s="849"/>
      <c r="K148" s="837">
        <v>0</v>
      </c>
      <c r="L148" s="849">
        <v>6</v>
      </c>
      <c r="M148" s="850">
        <v>600.59999999999991</v>
      </c>
    </row>
    <row r="149" spans="1:13" ht="14.4" customHeight="1" x14ac:dyDescent="0.3">
      <c r="A149" s="831" t="s">
        <v>1233</v>
      </c>
      <c r="B149" s="832" t="s">
        <v>2782</v>
      </c>
      <c r="C149" s="832" t="s">
        <v>2326</v>
      </c>
      <c r="D149" s="832" t="s">
        <v>2327</v>
      </c>
      <c r="E149" s="832" t="s">
        <v>2328</v>
      </c>
      <c r="F149" s="849"/>
      <c r="G149" s="849"/>
      <c r="H149" s="837">
        <v>0</v>
      </c>
      <c r="I149" s="849">
        <v>2</v>
      </c>
      <c r="J149" s="849">
        <v>205.7</v>
      </c>
      <c r="K149" s="837">
        <v>1</v>
      </c>
      <c r="L149" s="849">
        <v>2</v>
      </c>
      <c r="M149" s="850">
        <v>205.7</v>
      </c>
    </row>
    <row r="150" spans="1:13" ht="14.4" customHeight="1" x14ac:dyDescent="0.3">
      <c r="A150" s="831" t="s">
        <v>1233</v>
      </c>
      <c r="B150" s="832" t="s">
        <v>1092</v>
      </c>
      <c r="C150" s="832" t="s">
        <v>1756</v>
      </c>
      <c r="D150" s="832" t="s">
        <v>707</v>
      </c>
      <c r="E150" s="832" t="s">
        <v>1757</v>
      </c>
      <c r="F150" s="849"/>
      <c r="G150" s="849"/>
      <c r="H150" s="837">
        <v>0</v>
      </c>
      <c r="I150" s="849">
        <v>3</v>
      </c>
      <c r="J150" s="849">
        <v>300.29999999999995</v>
      </c>
      <c r="K150" s="837">
        <v>1</v>
      </c>
      <c r="L150" s="849">
        <v>3</v>
      </c>
      <c r="M150" s="850">
        <v>300.29999999999995</v>
      </c>
    </row>
    <row r="151" spans="1:13" ht="14.4" customHeight="1" x14ac:dyDescent="0.3">
      <c r="A151" s="831" t="s">
        <v>1233</v>
      </c>
      <c r="B151" s="832" t="s">
        <v>1092</v>
      </c>
      <c r="C151" s="832" t="s">
        <v>1453</v>
      </c>
      <c r="D151" s="832" t="s">
        <v>1454</v>
      </c>
      <c r="E151" s="832" t="s">
        <v>1455</v>
      </c>
      <c r="F151" s="849">
        <v>8</v>
      </c>
      <c r="G151" s="849">
        <v>2669.44</v>
      </c>
      <c r="H151" s="837">
        <v>1</v>
      </c>
      <c r="I151" s="849"/>
      <c r="J151" s="849"/>
      <c r="K151" s="837">
        <v>0</v>
      </c>
      <c r="L151" s="849">
        <v>8</v>
      </c>
      <c r="M151" s="850">
        <v>2669.44</v>
      </c>
    </row>
    <row r="152" spans="1:13" ht="14.4" customHeight="1" x14ac:dyDescent="0.3">
      <c r="A152" s="831" t="s">
        <v>1233</v>
      </c>
      <c r="B152" s="832" t="s">
        <v>1092</v>
      </c>
      <c r="C152" s="832" t="s">
        <v>1093</v>
      </c>
      <c r="D152" s="832" t="s">
        <v>707</v>
      </c>
      <c r="E152" s="832" t="s">
        <v>1094</v>
      </c>
      <c r="F152" s="849"/>
      <c r="G152" s="849"/>
      <c r="H152" s="837">
        <v>0</v>
      </c>
      <c r="I152" s="849">
        <v>40</v>
      </c>
      <c r="J152" s="849">
        <v>12012.400000000001</v>
      </c>
      <c r="K152" s="837">
        <v>1</v>
      </c>
      <c r="L152" s="849">
        <v>40</v>
      </c>
      <c r="M152" s="850">
        <v>12012.400000000001</v>
      </c>
    </row>
    <row r="153" spans="1:13" ht="14.4" customHeight="1" x14ac:dyDescent="0.3">
      <c r="A153" s="831" t="s">
        <v>1233</v>
      </c>
      <c r="B153" s="832" t="s">
        <v>1092</v>
      </c>
      <c r="C153" s="832" t="s">
        <v>1628</v>
      </c>
      <c r="D153" s="832" t="s">
        <v>707</v>
      </c>
      <c r="E153" s="832" t="s">
        <v>1629</v>
      </c>
      <c r="F153" s="849"/>
      <c r="G153" s="849"/>
      <c r="H153" s="837">
        <v>0</v>
      </c>
      <c r="I153" s="849">
        <v>3</v>
      </c>
      <c r="J153" s="849">
        <v>1001.04</v>
      </c>
      <c r="K153" s="837">
        <v>1</v>
      </c>
      <c r="L153" s="849">
        <v>3</v>
      </c>
      <c r="M153" s="850">
        <v>1001.04</v>
      </c>
    </row>
    <row r="154" spans="1:13" ht="14.4" customHeight="1" x14ac:dyDescent="0.3">
      <c r="A154" s="831" t="s">
        <v>1233</v>
      </c>
      <c r="B154" s="832" t="s">
        <v>1092</v>
      </c>
      <c r="C154" s="832" t="s">
        <v>2320</v>
      </c>
      <c r="D154" s="832" t="s">
        <v>2321</v>
      </c>
      <c r="E154" s="832" t="s">
        <v>2322</v>
      </c>
      <c r="F154" s="849">
        <v>1</v>
      </c>
      <c r="G154" s="849">
        <v>333.68</v>
      </c>
      <c r="H154" s="837">
        <v>1</v>
      </c>
      <c r="I154" s="849"/>
      <c r="J154" s="849"/>
      <c r="K154" s="837">
        <v>0</v>
      </c>
      <c r="L154" s="849">
        <v>1</v>
      </c>
      <c r="M154" s="850">
        <v>333.68</v>
      </c>
    </row>
    <row r="155" spans="1:13" ht="14.4" customHeight="1" x14ac:dyDescent="0.3">
      <c r="A155" s="831" t="s">
        <v>1233</v>
      </c>
      <c r="B155" s="832" t="s">
        <v>2771</v>
      </c>
      <c r="C155" s="832" t="s">
        <v>2178</v>
      </c>
      <c r="D155" s="832" t="s">
        <v>2179</v>
      </c>
      <c r="E155" s="832" t="s">
        <v>1449</v>
      </c>
      <c r="F155" s="849"/>
      <c r="G155" s="849"/>
      <c r="H155" s="837">
        <v>0</v>
      </c>
      <c r="I155" s="849">
        <v>1</v>
      </c>
      <c r="J155" s="849">
        <v>679.54</v>
      </c>
      <c r="K155" s="837">
        <v>1</v>
      </c>
      <c r="L155" s="849">
        <v>1</v>
      </c>
      <c r="M155" s="850">
        <v>679.54</v>
      </c>
    </row>
    <row r="156" spans="1:13" ht="14.4" customHeight="1" x14ac:dyDescent="0.3">
      <c r="A156" s="831" t="s">
        <v>1233</v>
      </c>
      <c r="B156" s="832" t="s">
        <v>2772</v>
      </c>
      <c r="C156" s="832" t="s">
        <v>2332</v>
      </c>
      <c r="D156" s="832" t="s">
        <v>1774</v>
      </c>
      <c r="E156" s="832" t="s">
        <v>2333</v>
      </c>
      <c r="F156" s="849"/>
      <c r="G156" s="849"/>
      <c r="H156" s="837">
        <v>0</v>
      </c>
      <c r="I156" s="849">
        <v>1</v>
      </c>
      <c r="J156" s="849">
        <v>126.27</v>
      </c>
      <c r="K156" s="837">
        <v>1</v>
      </c>
      <c r="L156" s="849">
        <v>1</v>
      </c>
      <c r="M156" s="850">
        <v>126.27</v>
      </c>
    </row>
    <row r="157" spans="1:13" ht="14.4" customHeight="1" x14ac:dyDescent="0.3">
      <c r="A157" s="831" t="s">
        <v>1233</v>
      </c>
      <c r="B157" s="832" t="s">
        <v>1107</v>
      </c>
      <c r="C157" s="832" t="s">
        <v>1110</v>
      </c>
      <c r="D157" s="832" t="s">
        <v>903</v>
      </c>
      <c r="E157" s="832" t="s">
        <v>1111</v>
      </c>
      <c r="F157" s="849"/>
      <c r="G157" s="849"/>
      <c r="H157" s="837">
        <v>0</v>
      </c>
      <c r="I157" s="849">
        <v>1</v>
      </c>
      <c r="J157" s="849">
        <v>154.36000000000001</v>
      </c>
      <c r="K157" s="837">
        <v>1</v>
      </c>
      <c r="L157" s="849">
        <v>1</v>
      </c>
      <c r="M157" s="850">
        <v>154.36000000000001</v>
      </c>
    </row>
    <row r="158" spans="1:13" ht="14.4" customHeight="1" x14ac:dyDescent="0.3">
      <c r="A158" s="831" t="s">
        <v>1233</v>
      </c>
      <c r="B158" s="832" t="s">
        <v>1107</v>
      </c>
      <c r="C158" s="832" t="s">
        <v>1112</v>
      </c>
      <c r="D158" s="832" t="s">
        <v>1113</v>
      </c>
      <c r="E158" s="832" t="s">
        <v>1114</v>
      </c>
      <c r="F158" s="849"/>
      <c r="G158" s="849"/>
      <c r="H158" s="837">
        <v>0</v>
      </c>
      <c r="I158" s="849">
        <v>2</v>
      </c>
      <c r="J158" s="849">
        <v>299.04000000000002</v>
      </c>
      <c r="K158" s="837">
        <v>1</v>
      </c>
      <c r="L158" s="849">
        <v>2</v>
      </c>
      <c r="M158" s="850">
        <v>299.04000000000002</v>
      </c>
    </row>
    <row r="159" spans="1:13" ht="14.4" customHeight="1" x14ac:dyDescent="0.3">
      <c r="A159" s="831" t="s">
        <v>1233</v>
      </c>
      <c r="B159" s="832" t="s">
        <v>1119</v>
      </c>
      <c r="C159" s="832" t="s">
        <v>1688</v>
      </c>
      <c r="D159" s="832" t="s">
        <v>1687</v>
      </c>
      <c r="E159" s="832" t="s">
        <v>926</v>
      </c>
      <c r="F159" s="849">
        <v>2</v>
      </c>
      <c r="G159" s="849">
        <v>341.04</v>
      </c>
      <c r="H159" s="837">
        <v>1</v>
      </c>
      <c r="I159" s="849"/>
      <c r="J159" s="849"/>
      <c r="K159" s="837">
        <v>0</v>
      </c>
      <c r="L159" s="849">
        <v>2</v>
      </c>
      <c r="M159" s="850">
        <v>341.04</v>
      </c>
    </row>
    <row r="160" spans="1:13" ht="14.4" customHeight="1" x14ac:dyDescent="0.3">
      <c r="A160" s="831" t="s">
        <v>1233</v>
      </c>
      <c r="B160" s="832" t="s">
        <v>1119</v>
      </c>
      <c r="C160" s="832" t="s">
        <v>1120</v>
      </c>
      <c r="D160" s="832" t="s">
        <v>1121</v>
      </c>
      <c r="E160" s="832" t="s">
        <v>926</v>
      </c>
      <c r="F160" s="849"/>
      <c r="G160" s="849"/>
      <c r="H160" s="837">
        <v>0</v>
      </c>
      <c r="I160" s="849">
        <v>15</v>
      </c>
      <c r="J160" s="849">
        <v>2557.8000000000002</v>
      </c>
      <c r="K160" s="837">
        <v>1</v>
      </c>
      <c r="L160" s="849">
        <v>15</v>
      </c>
      <c r="M160" s="850">
        <v>2557.8000000000002</v>
      </c>
    </row>
    <row r="161" spans="1:13" ht="14.4" customHeight="1" x14ac:dyDescent="0.3">
      <c r="A161" s="831" t="s">
        <v>1233</v>
      </c>
      <c r="B161" s="832" t="s">
        <v>2767</v>
      </c>
      <c r="C161" s="832" t="s">
        <v>2278</v>
      </c>
      <c r="D161" s="832" t="s">
        <v>2279</v>
      </c>
      <c r="E161" s="832" t="s">
        <v>1583</v>
      </c>
      <c r="F161" s="849"/>
      <c r="G161" s="849"/>
      <c r="H161" s="837">
        <v>0</v>
      </c>
      <c r="I161" s="849">
        <v>2</v>
      </c>
      <c r="J161" s="849">
        <v>239.4</v>
      </c>
      <c r="K161" s="837">
        <v>1</v>
      </c>
      <c r="L161" s="849">
        <v>2</v>
      </c>
      <c r="M161" s="850">
        <v>239.4</v>
      </c>
    </row>
    <row r="162" spans="1:13" ht="14.4" customHeight="1" x14ac:dyDescent="0.3">
      <c r="A162" s="831" t="s">
        <v>1233</v>
      </c>
      <c r="B162" s="832" t="s">
        <v>1154</v>
      </c>
      <c r="C162" s="832" t="s">
        <v>2271</v>
      </c>
      <c r="D162" s="832" t="s">
        <v>2272</v>
      </c>
      <c r="E162" s="832" t="s">
        <v>1160</v>
      </c>
      <c r="F162" s="849">
        <v>2</v>
      </c>
      <c r="G162" s="849">
        <v>72.540000000000006</v>
      </c>
      <c r="H162" s="837">
        <v>1</v>
      </c>
      <c r="I162" s="849"/>
      <c r="J162" s="849"/>
      <c r="K162" s="837">
        <v>0</v>
      </c>
      <c r="L162" s="849">
        <v>2</v>
      </c>
      <c r="M162" s="850">
        <v>72.540000000000006</v>
      </c>
    </row>
    <row r="163" spans="1:13" ht="14.4" customHeight="1" x14ac:dyDescent="0.3">
      <c r="A163" s="831" t="s">
        <v>1233</v>
      </c>
      <c r="B163" s="832" t="s">
        <v>1154</v>
      </c>
      <c r="C163" s="832" t="s">
        <v>2273</v>
      </c>
      <c r="D163" s="832" t="s">
        <v>622</v>
      </c>
      <c r="E163" s="832" t="s">
        <v>1295</v>
      </c>
      <c r="F163" s="849"/>
      <c r="G163" s="849"/>
      <c r="H163" s="837">
        <v>0</v>
      </c>
      <c r="I163" s="849">
        <v>3</v>
      </c>
      <c r="J163" s="849">
        <v>65.28</v>
      </c>
      <c r="K163" s="837">
        <v>1</v>
      </c>
      <c r="L163" s="849">
        <v>3</v>
      </c>
      <c r="M163" s="850">
        <v>65.28</v>
      </c>
    </row>
    <row r="164" spans="1:13" ht="14.4" customHeight="1" x14ac:dyDescent="0.3">
      <c r="A164" s="831" t="s">
        <v>1234</v>
      </c>
      <c r="B164" s="832" t="s">
        <v>1060</v>
      </c>
      <c r="C164" s="832" t="s">
        <v>1287</v>
      </c>
      <c r="D164" s="832" t="s">
        <v>1274</v>
      </c>
      <c r="E164" s="832" t="s">
        <v>1288</v>
      </c>
      <c r="F164" s="849"/>
      <c r="G164" s="849"/>
      <c r="H164" s="837">
        <v>0</v>
      </c>
      <c r="I164" s="849">
        <v>1</v>
      </c>
      <c r="J164" s="849">
        <v>490.89</v>
      </c>
      <c r="K164" s="837">
        <v>1</v>
      </c>
      <c r="L164" s="849">
        <v>1</v>
      </c>
      <c r="M164" s="850">
        <v>490.89</v>
      </c>
    </row>
    <row r="165" spans="1:13" ht="14.4" customHeight="1" x14ac:dyDescent="0.3">
      <c r="A165" s="831" t="s">
        <v>1234</v>
      </c>
      <c r="B165" s="832" t="s">
        <v>1092</v>
      </c>
      <c r="C165" s="832" t="s">
        <v>1093</v>
      </c>
      <c r="D165" s="832" t="s">
        <v>707</v>
      </c>
      <c r="E165" s="832" t="s">
        <v>1094</v>
      </c>
      <c r="F165" s="849"/>
      <c r="G165" s="849"/>
      <c r="H165" s="837">
        <v>0</v>
      </c>
      <c r="I165" s="849">
        <v>2</v>
      </c>
      <c r="J165" s="849">
        <v>600.62</v>
      </c>
      <c r="K165" s="837">
        <v>1</v>
      </c>
      <c r="L165" s="849">
        <v>2</v>
      </c>
      <c r="M165" s="850">
        <v>600.62</v>
      </c>
    </row>
    <row r="166" spans="1:13" ht="14.4" customHeight="1" x14ac:dyDescent="0.3">
      <c r="A166" s="831" t="s">
        <v>1234</v>
      </c>
      <c r="B166" s="832" t="s">
        <v>1107</v>
      </c>
      <c r="C166" s="832" t="s">
        <v>1110</v>
      </c>
      <c r="D166" s="832" t="s">
        <v>903</v>
      </c>
      <c r="E166" s="832" t="s">
        <v>1111</v>
      </c>
      <c r="F166" s="849"/>
      <c r="G166" s="849"/>
      <c r="H166" s="837">
        <v>0</v>
      </c>
      <c r="I166" s="849">
        <v>2</v>
      </c>
      <c r="J166" s="849">
        <v>308.72000000000003</v>
      </c>
      <c r="K166" s="837">
        <v>1</v>
      </c>
      <c r="L166" s="849">
        <v>2</v>
      </c>
      <c r="M166" s="850">
        <v>308.72000000000003</v>
      </c>
    </row>
    <row r="167" spans="1:13" ht="14.4" customHeight="1" x14ac:dyDescent="0.3">
      <c r="A167" s="831" t="s">
        <v>1234</v>
      </c>
      <c r="B167" s="832" t="s">
        <v>1107</v>
      </c>
      <c r="C167" s="832" t="s">
        <v>1108</v>
      </c>
      <c r="D167" s="832" t="s">
        <v>903</v>
      </c>
      <c r="E167" s="832" t="s">
        <v>1109</v>
      </c>
      <c r="F167" s="849"/>
      <c r="G167" s="849"/>
      <c r="H167" s="837">
        <v>0</v>
      </c>
      <c r="I167" s="849">
        <v>2</v>
      </c>
      <c r="J167" s="849">
        <v>450.12</v>
      </c>
      <c r="K167" s="837">
        <v>1</v>
      </c>
      <c r="L167" s="849">
        <v>2</v>
      </c>
      <c r="M167" s="850">
        <v>450.12</v>
      </c>
    </row>
    <row r="168" spans="1:13" ht="14.4" customHeight="1" x14ac:dyDescent="0.3">
      <c r="A168" s="831" t="s">
        <v>1234</v>
      </c>
      <c r="B168" s="832" t="s">
        <v>1161</v>
      </c>
      <c r="C168" s="832" t="s">
        <v>1162</v>
      </c>
      <c r="D168" s="832" t="s">
        <v>823</v>
      </c>
      <c r="E168" s="832" t="s">
        <v>825</v>
      </c>
      <c r="F168" s="849"/>
      <c r="G168" s="849"/>
      <c r="H168" s="837"/>
      <c r="I168" s="849">
        <v>5</v>
      </c>
      <c r="J168" s="849">
        <v>0</v>
      </c>
      <c r="K168" s="837"/>
      <c r="L168" s="849">
        <v>5</v>
      </c>
      <c r="M168" s="850">
        <v>0</v>
      </c>
    </row>
    <row r="169" spans="1:13" ht="14.4" customHeight="1" x14ac:dyDescent="0.3">
      <c r="A169" s="831" t="s">
        <v>1234</v>
      </c>
      <c r="B169" s="832" t="s">
        <v>2783</v>
      </c>
      <c r="C169" s="832" t="s">
        <v>2651</v>
      </c>
      <c r="D169" s="832" t="s">
        <v>2652</v>
      </c>
      <c r="E169" s="832" t="s">
        <v>2653</v>
      </c>
      <c r="F169" s="849"/>
      <c r="G169" s="849"/>
      <c r="H169" s="837">
        <v>0</v>
      </c>
      <c r="I169" s="849">
        <v>1</v>
      </c>
      <c r="J169" s="849">
        <v>544.38</v>
      </c>
      <c r="K169" s="837">
        <v>1</v>
      </c>
      <c r="L169" s="849">
        <v>1</v>
      </c>
      <c r="M169" s="850">
        <v>544.38</v>
      </c>
    </row>
    <row r="170" spans="1:13" ht="14.4" customHeight="1" x14ac:dyDescent="0.3">
      <c r="A170" s="831" t="s">
        <v>1235</v>
      </c>
      <c r="B170" s="832" t="s">
        <v>2766</v>
      </c>
      <c r="C170" s="832" t="s">
        <v>1622</v>
      </c>
      <c r="D170" s="832" t="s">
        <v>1623</v>
      </c>
      <c r="E170" s="832" t="s">
        <v>1449</v>
      </c>
      <c r="F170" s="849"/>
      <c r="G170" s="849"/>
      <c r="H170" s="837">
        <v>0</v>
      </c>
      <c r="I170" s="849">
        <v>2</v>
      </c>
      <c r="J170" s="849">
        <v>3086.52</v>
      </c>
      <c r="K170" s="837">
        <v>1</v>
      </c>
      <c r="L170" s="849">
        <v>2</v>
      </c>
      <c r="M170" s="850">
        <v>3086.52</v>
      </c>
    </row>
    <row r="171" spans="1:13" ht="14.4" customHeight="1" x14ac:dyDescent="0.3">
      <c r="A171" s="831" t="s">
        <v>1235</v>
      </c>
      <c r="B171" s="832" t="s">
        <v>1092</v>
      </c>
      <c r="C171" s="832" t="s">
        <v>1453</v>
      </c>
      <c r="D171" s="832" t="s">
        <v>1454</v>
      </c>
      <c r="E171" s="832" t="s">
        <v>1455</v>
      </c>
      <c r="F171" s="849">
        <v>2</v>
      </c>
      <c r="G171" s="849">
        <v>667.36</v>
      </c>
      <c r="H171" s="837">
        <v>1</v>
      </c>
      <c r="I171" s="849"/>
      <c r="J171" s="849"/>
      <c r="K171" s="837">
        <v>0</v>
      </c>
      <c r="L171" s="849">
        <v>2</v>
      </c>
      <c r="M171" s="850">
        <v>667.36</v>
      </c>
    </row>
    <row r="172" spans="1:13" ht="14.4" customHeight="1" x14ac:dyDescent="0.3">
      <c r="A172" s="831" t="s">
        <v>1235</v>
      </c>
      <c r="B172" s="832" t="s">
        <v>1092</v>
      </c>
      <c r="C172" s="832" t="s">
        <v>1093</v>
      </c>
      <c r="D172" s="832" t="s">
        <v>707</v>
      </c>
      <c r="E172" s="832" t="s">
        <v>1094</v>
      </c>
      <c r="F172" s="849"/>
      <c r="G172" s="849"/>
      <c r="H172" s="837">
        <v>0</v>
      </c>
      <c r="I172" s="849">
        <v>4</v>
      </c>
      <c r="J172" s="849">
        <v>1201.24</v>
      </c>
      <c r="K172" s="837">
        <v>1</v>
      </c>
      <c r="L172" s="849">
        <v>4</v>
      </c>
      <c r="M172" s="850">
        <v>1201.24</v>
      </c>
    </row>
    <row r="173" spans="1:13" ht="14.4" customHeight="1" x14ac:dyDescent="0.3">
      <c r="A173" s="831" t="s">
        <v>1235</v>
      </c>
      <c r="B173" s="832" t="s">
        <v>1107</v>
      </c>
      <c r="C173" s="832" t="s">
        <v>1110</v>
      </c>
      <c r="D173" s="832" t="s">
        <v>903</v>
      </c>
      <c r="E173" s="832" t="s">
        <v>1111</v>
      </c>
      <c r="F173" s="849"/>
      <c r="G173" s="849"/>
      <c r="H173" s="837">
        <v>0</v>
      </c>
      <c r="I173" s="849">
        <v>4</v>
      </c>
      <c r="J173" s="849">
        <v>617.44000000000005</v>
      </c>
      <c r="K173" s="837">
        <v>1</v>
      </c>
      <c r="L173" s="849">
        <v>4</v>
      </c>
      <c r="M173" s="850">
        <v>617.44000000000005</v>
      </c>
    </row>
    <row r="174" spans="1:13" ht="14.4" customHeight="1" x14ac:dyDescent="0.3">
      <c r="A174" s="831" t="s">
        <v>1235</v>
      </c>
      <c r="B174" s="832" t="s">
        <v>1107</v>
      </c>
      <c r="C174" s="832" t="s">
        <v>1112</v>
      </c>
      <c r="D174" s="832" t="s">
        <v>1113</v>
      </c>
      <c r="E174" s="832" t="s">
        <v>1114</v>
      </c>
      <c r="F174" s="849"/>
      <c r="G174" s="849"/>
      <c r="H174" s="837">
        <v>0</v>
      </c>
      <c r="I174" s="849">
        <v>1</v>
      </c>
      <c r="J174" s="849">
        <v>149.52000000000001</v>
      </c>
      <c r="K174" s="837">
        <v>1</v>
      </c>
      <c r="L174" s="849">
        <v>1</v>
      </c>
      <c r="M174" s="850">
        <v>149.52000000000001</v>
      </c>
    </row>
    <row r="175" spans="1:13" ht="14.4" customHeight="1" x14ac:dyDescent="0.3">
      <c r="A175" s="831" t="s">
        <v>1235</v>
      </c>
      <c r="B175" s="832" t="s">
        <v>1119</v>
      </c>
      <c r="C175" s="832" t="s">
        <v>1686</v>
      </c>
      <c r="D175" s="832" t="s">
        <v>1687</v>
      </c>
      <c r="E175" s="832" t="s">
        <v>1362</v>
      </c>
      <c r="F175" s="849">
        <v>1</v>
      </c>
      <c r="G175" s="849">
        <v>85.27</v>
      </c>
      <c r="H175" s="837">
        <v>1</v>
      </c>
      <c r="I175" s="849"/>
      <c r="J175" s="849"/>
      <c r="K175" s="837">
        <v>0</v>
      </c>
      <c r="L175" s="849">
        <v>1</v>
      </c>
      <c r="M175" s="850">
        <v>85.27</v>
      </c>
    </row>
    <row r="176" spans="1:13" ht="14.4" customHeight="1" x14ac:dyDescent="0.3">
      <c r="A176" s="831" t="s">
        <v>1235</v>
      </c>
      <c r="B176" s="832" t="s">
        <v>1119</v>
      </c>
      <c r="C176" s="832" t="s">
        <v>1688</v>
      </c>
      <c r="D176" s="832" t="s">
        <v>1687</v>
      </c>
      <c r="E176" s="832" t="s">
        <v>926</v>
      </c>
      <c r="F176" s="849">
        <v>1</v>
      </c>
      <c r="G176" s="849">
        <v>170.52</v>
      </c>
      <c r="H176" s="837">
        <v>1</v>
      </c>
      <c r="I176" s="849"/>
      <c r="J176" s="849"/>
      <c r="K176" s="837">
        <v>0</v>
      </c>
      <c r="L176" s="849">
        <v>1</v>
      </c>
      <c r="M176" s="850">
        <v>170.52</v>
      </c>
    </row>
    <row r="177" spans="1:13" ht="14.4" customHeight="1" x14ac:dyDescent="0.3">
      <c r="A177" s="831" t="s">
        <v>1235</v>
      </c>
      <c r="B177" s="832" t="s">
        <v>1119</v>
      </c>
      <c r="C177" s="832" t="s">
        <v>1307</v>
      </c>
      <c r="D177" s="832" t="s">
        <v>1121</v>
      </c>
      <c r="E177" s="832" t="s">
        <v>1308</v>
      </c>
      <c r="F177" s="849"/>
      <c r="G177" s="849"/>
      <c r="H177" s="837">
        <v>0</v>
      </c>
      <c r="I177" s="849">
        <v>1</v>
      </c>
      <c r="J177" s="849">
        <v>272.83</v>
      </c>
      <c r="K177" s="837">
        <v>1</v>
      </c>
      <c r="L177" s="849">
        <v>1</v>
      </c>
      <c r="M177" s="850">
        <v>272.83</v>
      </c>
    </row>
    <row r="178" spans="1:13" ht="14.4" customHeight="1" x14ac:dyDescent="0.3">
      <c r="A178" s="831" t="s">
        <v>1235</v>
      </c>
      <c r="B178" s="832" t="s">
        <v>1161</v>
      </c>
      <c r="C178" s="832" t="s">
        <v>1162</v>
      </c>
      <c r="D178" s="832" t="s">
        <v>823</v>
      </c>
      <c r="E178" s="832" t="s">
        <v>825</v>
      </c>
      <c r="F178" s="849"/>
      <c r="G178" s="849"/>
      <c r="H178" s="837"/>
      <c r="I178" s="849">
        <v>2</v>
      </c>
      <c r="J178" s="849">
        <v>0</v>
      </c>
      <c r="K178" s="837"/>
      <c r="L178" s="849">
        <v>2</v>
      </c>
      <c r="M178" s="850">
        <v>0</v>
      </c>
    </row>
    <row r="179" spans="1:13" ht="14.4" customHeight="1" x14ac:dyDescent="0.3">
      <c r="A179" s="831" t="s">
        <v>1235</v>
      </c>
      <c r="B179" s="832" t="s">
        <v>2784</v>
      </c>
      <c r="C179" s="832" t="s">
        <v>2360</v>
      </c>
      <c r="D179" s="832" t="s">
        <v>2361</v>
      </c>
      <c r="E179" s="832" t="s">
        <v>2362</v>
      </c>
      <c r="F179" s="849"/>
      <c r="G179" s="849"/>
      <c r="H179" s="837">
        <v>0</v>
      </c>
      <c r="I179" s="849">
        <v>1</v>
      </c>
      <c r="J179" s="849">
        <v>802.48</v>
      </c>
      <c r="K179" s="837">
        <v>1</v>
      </c>
      <c r="L179" s="849">
        <v>1</v>
      </c>
      <c r="M179" s="850">
        <v>802.48</v>
      </c>
    </row>
    <row r="180" spans="1:13" ht="14.4" customHeight="1" x14ac:dyDescent="0.3">
      <c r="A180" s="831" t="s">
        <v>1236</v>
      </c>
      <c r="B180" s="832" t="s">
        <v>1060</v>
      </c>
      <c r="C180" s="832" t="s">
        <v>1287</v>
      </c>
      <c r="D180" s="832" t="s">
        <v>1274</v>
      </c>
      <c r="E180" s="832" t="s">
        <v>1288</v>
      </c>
      <c r="F180" s="849"/>
      <c r="G180" s="849"/>
      <c r="H180" s="837">
        <v>0</v>
      </c>
      <c r="I180" s="849">
        <v>1</v>
      </c>
      <c r="J180" s="849">
        <v>490.89</v>
      </c>
      <c r="K180" s="837">
        <v>1</v>
      </c>
      <c r="L180" s="849">
        <v>1</v>
      </c>
      <c r="M180" s="850">
        <v>490.89</v>
      </c>
    </row>
    <row r="181" spans="1:13" ht="14.4" customHeight="1" x14ac:dyDescent="0.3">
      <c r="A181" s="831" t="s">
        <v>1236</v>
      </c>
      <c r="B181" s="832" t="s">
        <v>1060</v>
      </c>
      <c r="C181" s="832" t="s">
        <v>1964</v>
      </c>
      <c r="D181" s="832" t="s">
        <v>1274</v>
      </c>
      <c r="E181" s="832" t="s">
        <v>1965</v>
      </c>
      <c r="F181" s="849">
        <v>1</v>
      </c>
      <c r="G181" s="849">
        <v>147.26</v>
      </c>
      <c r="H181" s="837">
        <v>1</v>
      </c>
      <c r="I181" s="849"/>
      <c r="J181" s="849"/>
      <c r="K181" s="837">
        <v>0</v>
      </c>
      <c r="L181" s="849">
        <v>1</v>
      </c>
      <c r="M181" s="850">
        <v>147.26</v>
      </c>
    </row>
    <row r="182" spans="1:13" ht="14.4" customHeight="1" x14ac:dyDescent="0.3">
      <c r="A182" s="831" t="s">
        <v>1236</v>
      </c>
      <c r="B182" s="832" t="s">
        <v>2785</v>
      </c>
      <c r="C182" s="832" t="s">
        <v>2387</v>
      </c>
      <c r="D182" s="832" t="s">
        <v>2388</v>
      </c>
      <c r="E182" s="832" t="s">
        <v>2389</v>
      </c>
      <c r="F182" s="849">
        <v>1</v>
      </c>
      <c r="G182" s="849">
        <v>393.94</v>
      </c>
      <c r="H182" s="837">
        <v>1</v>
      </c>
      <c r="I182" s="849"/>
      <c r="J182" s="849"/>
      <c r="K182" s="837">
        <v>0</v>
      </c>
      <c r="L182" s="849">
        <v>1</v>
      </c>
      <c r="M182" s="850">
        <v>393.94</v>
      </c>
    </row>
    <row r="183" spans="1:13" ht="14.4" customHeight="1" x14ac:dyDescent="0.3">
      <c r="A183" s="831" t="s">
        <v>1236</v>
      </c>
      <c r="B183" s="832" t="s">
        <v>1092</v>
      </c>
      <c r="C183" s="832" t="s">
        <v>1093</v>
      </c>
      <c r="D183" s="832" t="s">
        <v>707</v>
      </c>
      <c r="E183" s="832" t="s">
        <v>1094</v>
      </c>
      <c r="F183" s="849"/>
      <c r="G183" s="849"/>
      <c r="H183" s="837">
        <v>0</v>
      </c>
      <c r="I183" s="849">
        <v>5</v>
      </c>
      <c r="J183" s="849">
        <v>1501.5500000000002</v>
      </c>
      <c r="K183" s="837">
        <v>1</v>
      </c>
      <c r="L183" s="849">
        <v>5</v>
      </c>
      <c r="M183" s="850">
        <v>1501.5500000000002</v>
      </c>
    </row>
    <row r="184" spans="1:13" ht="14.4" customHeight="1" x14ac:dyDescent="0.3">
      <c r="A184" s="831" t="s">
        <v>1236</v>
      </c>
      <c r="B184" s="832" t="s">
        <v>1092</v>
      </c>
      <c r="C184" s="832" t="s">
        <v>1628</v>
      </c>
      <c r="D184" s="832" t="s">
        <v>707</v>
      </c>
      <c r="E184" s="832" t="s">
        <v>1629</v>
      </c>
      <c r="F184" s="849"/>
      <c r="G184" s="849"/>
      <c r="H184" s="837">
        <v>0</v>
      </c>
      <c r="I184" s="849">
        <v>5</v>
      </c>
      <c r="J184" s="849">
        <v>1668.4</v>
      </c>
      <c r="K184" s="837">
        <v>1</v>
      </c>
      <c r="L184" s="849">
        <v>5</v>
      </c>
      <c r="M184" s="850">
        <v>1668.4</v>
      </c>
    </row>
    <row r="185" spans="1:13" ht="14.4" customHeight="1" x14ac:dyDescent="0.3">
      <c r="A185" s="831" t="s">
        <v>1236</v>
      </c>
      <c r="B185" s="832" t="s">
        <v>1107</v>
      </c>
      <c r="C185" s="832" t="s">
        <v>1110</v>
      </c>
      <c r="D185" s="832" t="s">
        <v>903</v>
      </c>
      <c r="E185" s="832" t="s">
        <v>1111</v>
      </c>
      <c r="F185" s="849"/>
      <c r="G185" s="849"/>
      <c r="H185" s="837">
        <v>0</v>
      </c>
      <c r="I185" s="849">
        <v>3</v>
      </c>
      <c r="J185" s="849">
        <v>463.08000000000004</v>
      </c>
      <c r="K185" s="837">
        <v>1</v>
      </c>
      <c r="L185" s="849">
        <v>3</v>
      </c>
      <c r="M185" s="850">
        <v>463.08000000000004</v>
      </c>
    </row>
    <row r="186" spans="1:13" ht="14.4" customHeight="1" x14ac:dyDescent="0.3">
      <c r="A186" s="831" t="s">
        <v>1236</v>
      </c>
      <c r="B186" s="832" t="s">
        <v>1119</v>
      </c>
      <c r="C186" s="832" t="s">
        <v>2680</v>
      </c>
      <c r="D186" s="832" t="s">
        <v>1687</v>
      </c>
      <c r="E186" s="832" t="s">
        <v>2681</v>
      </c>
      <c r="F186" s="849">
        <v>1</v>
      </c>
      <c r="G186" s="849">
        <v>42.63</v>
      </c>
      <c r="H186" s="837">
        <v>1</v>
      </c>
      <c r="I186" s="849"/>
      <c r="J186" s="849"/>
      <c r="K186" s="837">
        <v>0</v>
      </c>
      <c r="L186" s="849">
        <v>1</v>
      </c>
      <c r="M186" s="850">
        <v>42.63</v>
      </c>
    </row>
    <row r="187" spans="1:13" ht="14.4" customHeight="1" x14ac:dyDescent="0.3">
      <c r="A187" s="831" t="s">
        <v>1236</v>
      </c>
      <c r="B187" s="832" t="s">
        <v>1154</v>
      </c>
      <c r="C187" s="832" t="s">
        <v>2363</v>
      </c>
      <c r="D187" s="832" t="s">
        <v>2272</v>
      </c>
      <c r="E187" s="832" t="s">
        <v>623</v>
      </c>
      <c r="F187" s="849">
        <v>3</v>
      </c>
      <c r="G187" s="849">
        <v>195.84</v>
      </c>
      <c r="H187" s="837">
        <v>1</v>
      </c>
      <c r="I187" s="849"/>
      <c r="J187" s="849"/>
      <c r="K187" s="837">
        <v>0</v>
      </c>
      <c r="L187" s="849">
        <v>3</v>
      </c>
      <c r="M187" s="850">
        <v>195.84</v>
      </c>
    </row>
    <row r="188" spans="1:13" ht="14.4" customHeight="1" x14ac:dyDescent="0.3">
      <c r="A188" s="831" t="s">
        <v>1236</v>
      </c>
      <c r="B188" s="832" t="s">
        <v>1154</v>
      </c>
      <c r="C188" s="832" t="s">
        <v>2271</v>
      </c>
      <c r="D188" s="832" t="s">
        <v>2272</v>
      </c>
      <c r="E188" s="832" t="s">
        <v>1160</v>
      </c>
      <c r="F188" s="849">
        <v>2</v>
      </c>
      <c r="G188" s="849">
        <v>72.540000000000006</v>
      </c>
      <c r="H188" s="837">
        <v>1</v>
      </c>
      <c r="I188" s="849"/>
      <c r="J188" s="849"/>
      <c r="K188" s="837">
        <v>0</v>
      </c>
      <c r="L188" s="849">
        <v>2</v>
      </c>
      <c r="M188" s="850">
        <v>72.540000000000006</v>
      </c>
    </row>
    <row r="189" spans="1:13" ht="14.4" customHeight="1" x14ac:dyDescent="0.3">
      <c r="A189" s="831" t="s">
        <v>1236</v>
      </c>
      <c r="B189" s="832" t="s">
        <v>1154</v>
      </c>
      <c r="C189" s="832" t="s">
        <v>1805</v>
      </c>
      <c r="D189" s="832" t="s">
        <v>622</v>
      </c>
      <c r="E189" s="832" t="s">
        <v>1158</v>
      </c>
      <c r="F189" s="849"/>
      <c r="G189" s="849"/>
      <c r="H189" s="837">
        <v>0</v>
      </c>
      <c r="I189" s="849">
        <v>1</v>
      </c>
      <c r="J189" s="849">
        <v>72.55</v>
      </c>
      <c r="K189" s="837">
        <v>1</v>
      </c>
      <c r="L189" s="849">
        <v>1</v>
      </c>
      <c r="M189" s="850">
        <v>72.55</v>
      </c>
    </row>
    <row r="190" spans="1:13" ht="14.4" customHeight="1" x14ac:dyDescent="0.3">
      <c r="A190" s="831" t="s">
        <v>1236</v>
      </c>
      <c r="B190" s="832" t="s">
        <v>1173</v>
      </c>
      <c r="C190" s="832" t="s">
        <v>1174</v>
      </c>
      <c r="D190" s="832" t="s">
        <v>882</v>
      </c>
      <c r="E190" s="832" t="s">
        <v>1175</v>
      </c>
      <c r="F190" s="849"/>
      <c r="G190" s="849"/>
      <c r="H190" s="837"/>
      <c r="I190" s="849">
        <v>4</v>
      </c>
      <c r="J190" s="849">
        <v>0</v>
      </c>
      <c r="K190" s="837"/>
      <c r="L190" s="849">
        <v>4</v>
      </c>
      <c r="M190" s="850">
        <v>0</v>
      </c>
    </row>
    <row r="191" spans="1:13" ht="14.4" customHeight="1" x14ac:dyDescent="0.3">
      <c r="A191" s="831" t="s">
        <v>1236</v>
      </c>
      <c r="B191" s="832" t="s">
        <v>2786</v>
      </c>
      <c r="C191" s="832" t="s">
        <v>2365</v>
      </c>
      <c r="D191" s="832" t="s">
        <v>2366</v>
      </c>
      <c r="E191" s="832" t="s">
        <v>2367</v>
      </c>
      <c r="F191" s="849"/>
      <c r="G191" s="849"/>
      <c r="H191" s="837">
        <v>0</v>
      </c>
      <c r="I191" s="849">
        <v>2</v>
      </c>
      <c r="J191" s="849">
        <v>259.5</v>
      </c>
      <c r="K191" s="837">
        <v>1</v>
      </c>
      <c r="L191" s="849">
        <v>2</v>
      </c>
      <c r="M191" s="850">
        <v>259.5</v>
      </c>
    </row>
    <row r="192" spans="1:13" ht="14.4" customHeight="1" x14ac:dyDescent="0.3">
      <c r="A192" s="831" t="s">
        <v>1236</v>
      </c>
      <c r="B192" s="832" t="s">
        <v>2786</v>
      </c>
      <c r="C192" s="832" t="s">
        <v>2368</v>
      </c>
      <c r="D192" s="832" t="s">
        <v>2369</v>
      </c>
      <c r="E192" s="832" t="s">
        <v>2370</v>
      </c>
      <c r="F192" s="849"/>
      <c r="G192" s="849"/>
      <c r="H192" s="837">
        <v>0</v>
      </c>
      <c r="I192" s="849">
        <v>2</v>
      </c>
      <c r="J192" s="849">
        <v>207.6</v>
      </c>
      <c r="K192" s="837">
        <v>1</v>
      </c>
      <c r="L192" s="849">
        <v>2</v>
      </c>
      <c r="M192" s="850">
        <v>207.6</v>
      </c>
    </row>
    <row r="193" spans="1:13" ht="14.4" customHeight="1" x14ac:dyDescent="0.3">
      <c r="A193" s="831" t="s">
        <v>1236</v>
      </c>
      <c r="B193" s="832" t="s">
        <v>1182</v>
      </c>
      <c r="C193" s="832" t="s">
        <v>1183</v>
      </c>
      <c r="D193" s="832" t="s">
        <v>879</v>
      </c>
      <c r="E193" s="832" t="s">
        <v>1184</v>
      </c>
      <c r="F193" s="849"/>
      <c r="G193" s="849"/>
      <c r="H193" s="837">
        <v>0</v>
      </c>
      <c r="I193" s="849">
        <v>2</v>
      </c>
      <c r="J193" s="849">
        <v>235.1</v>
      </c>
      <c r="K193" s="837">
        <v>1</v>
      </c>
      <c r="L193" s="849">
        <v>2</v>
      </c>
      <c r="M193" s="850">
        <v>235.1</v>
      </c>
    </row>
    <row r="194" spans="1:13" ht="14.4" customHeight="1" x14ac:dyDescent="0.3">
      <c r="A194" s="831" t="s">
        <v>1236</v>
      </c>
      <c r="B194" s="832" t="s">
        <v>1048</v>
      </c>
      <c r="C194" s="832" t="s">
        <v>1049</v>
      </c>
      <c r="D194" s="832" t="s">
        <v>1050</v>
      </c>
      <c r="E194" s="832" t="s">
        <v>1051</v>
      </c>
      <c r="F194" s="849"/>
      <c r="G194" s="849"/>
      <c r="H194" s="837">
        <v>0</v>
      </c>
      <c r="I194" s="849">
        <v>1</v>
      </c>
      <c r="J194" s="849">
        <v>165.63</v>
      </c>
      <c r="K194" s="837">
        <v>1</v>
      </c>
      <c r="L194" s="849">
        <v>1</v>
      </c>
      <c r="M194" s="850">
        <v>165.63</v>
      </c>
    </row>
    <row r="195" spans="1:13" ht="14.4" customHeight="1" x14ac:dyDescent="0.3">
      <c r="A195" s="831" t="s">
        <v>1236</v>
      </c>
      <c r="B195" s="832" t="s">
        <v>2787</v>
      </c>
      <c r="C195" s="832" t="s">
        <v>2395</v>
      </c>
      <c r="D195" s="832" t="s">
        <v>2396</v>
      </c>
      <c r="E195" s="832" t="s">
        <v>2397</v>
      </c>
      <c r="F195" s="849"/>
      <c r="G195" s="849"/>
      <c r="H195" s="837">
        <v>0</v>
      </c>
      <c r="I195" s="849">
        <v>4</v>
      </c>
      <c r="J195" s="849">
        <v>201.28</v>
      </c>
      <c r="K195" s="837">
        <v>1</v>
      </c>
      <c r="L195" s="849">
        <v>4</v>
      </c>
      <c r="M195" s="850">
        <v>201.28</v>
      </c>
    </row>
    <row r="196" spans="1:13" ht="14.4" customHeight="1" x14ac:dyDescent="0.3">
      <c r="A196" s="831" t="s">
        <v>1237</v>
      </c>
      <c r="B196" s="832" t="s">
        <v>1060</v>
      </c>
      <c r="C196" s="832" t="s">
        <v>1287</v>
      </c>
      <c r="D196" s="832" t="s">
        <v>1274</v>
      </c>
      <c r="E196" s="832" t="s">
        <v>1288</v>
      </c>
      <c r="F196" s="849"/>
      <c r="G196" s="849"/>
      <c r="H196" s="837">
        <v>0</v>
      </c>
      <c r="I196" s="849">
        <v>1</v>
      </c>
      <c r="J196" s="849">
        <v>490.89</v>
      </c>
      <c r="K196" s="837">
        <v>1</v>
      </c>
      <c r="L196" s="849">
        <v>1</v>
      </c>
      <c r="M196" s="850">
        <v>490.89</v>
      </c>
    </row>
    <row r="197" spans="1:13" ht="14.4" customHeight="1" x14ac:dyDescent="0.3">
      <c r="A197" s="831" t="s">
        <v>1237</v>
      </c>
      <c r="B197" s="832" t="s">
        <v>2788</v>
      </c>
      <c r="C197" s="832" t="s">
        <v>2412</v>
      </c>
      <c r="D197" s="832" t="s">
        <v>2413</v>
      </c>
      <c r="E197" s="832" t="s">
        <v>2414</v>
      </c>
      <c r="F197" s="849"/>
      <c r="G197" s="849"/>
      <c r="H197" s="837">
        <v>0</v>
      </c>
      <c r="I197" s="849">
        <v>1</v>
      </c>
      <c r="J197" s="849">
        <v>351.48</v>
      </c>
      <c r="K197" s="837">
        <v>1</v>
      </c>
      <c r="L197" s="849">
        <v>1</v>
      </c>
      <c r="M197" s="850">
        <v>351.48</v>
      </c>
    </row>
    <row r="198" spans="1:13" ht="14.4" customHeight="1" x14ac:dyDescent="0.3">
      <c r="A198" s="831" t="s">
        <v>1237</v>
      </c>
      <c r="B198" s="832" t="s">
        <v>1092</v>
      </c>
      <c r="C198" s="832" t="s">
        <v>1756</v>
      </c>
      <c r="D198" s="832" t="s">
        <v>707</v>
      </c>
      <c r="E198" s="832" t="s">
        <v>1757</v>
      </c>
      <c r="F198" s="849"/>
      <c r="G198" s="849"/>
      <c r="H198" s="837">
        <v>0</v>
      </c>
      <c r="I198" s="849">
        <v>1</v>
      </c>
      <c r="J198" s="849">
        <v>100.1</v>
      </c>
      <c r="K198" s="837">
        <v>1</v>
      </c>
      <c r="L198" s="849">
        <v>1</v>
      </c>
      <c r="M198" s="850">
        <v>100.1</v>
      </c>
    </row>
    <row r="199" spans="1:13" ht="14.4" customHeight="1" x14ac:dyDescent="0.3">
      <c r="A199" s="831" t="s">
        <v>1237</v>
      </c>
      <c r="B199" s="832" t="s">
        <v>1092</v>
      </c>
      <c r="C199" s="832" t="s">
        <v>1453</v>
      </c>
      <c r="D199" s="832" t="s">
        <v>1454</v>
      </c>
      <c r="E199" s="832" t="s">
        <v>1455</v>
      </c>
      <c r="F199" s="849">
        <v>1</v>
      </c>
      <c r="G199" s="849">
        <v>333.68</v>
      </c>
      <c r="H199" s="837">
        <v>1</v>
      </c>
      <c r="I199" s="849"/>
      <c r="J199" s="849"/>
      <c r="K199" s="837">
        <v>0</v>
      </c>
      <c r="L199" s="849">
        <v>1</v>
      </c>
      <c r="M199" s="850">
        <v>333.68</v>
      </c>
    </row>
    <row r="200" spans="1:13" ht="14.4" customHeight="1" x14ac:dyDescent="0.3">
      <c r="A200" s="831" t="s">
        <v>1237</v>
      </c>
      <c r="B200" s="832" t="s">
        <v>1092</v>
      </c>
      <c r="C200" s="832" t="s">
        <v>1093</v>
      </c>
      <c r="D200" s="832" t="s">
        <v>707</v>
      </c>
      <c r="E200" s="832" t="s">
        <v>1094</v>
      </c>
      <c r="F200" s="849"/>
      <c r="G200" s="849"/>
      <c r="H200" s="837">
        <v>0</v>
      </c>
      <c r="I200" s="849">
        <v>2</v>
      </c>
      <c r="J200" s="849">
        <v>600.62</v>
      </c>
      <c r="K200" s="837">
        <v>1</v>
      </c>
      <c r="L200" s="849">
        <v>2</v>
      </c>
      <c r="M200" s="850">
        <v>600.62</v>
      </c>
    </row>
    <row r="201" spans="1:13" ht="14.4" customHeight="1" x14ac:dyDescent="0.3">
      <c r="A201" s="831" t="s">
        <v>1237</v>
      </c>
      <c r="B201" s="832" t="s">
        <v>1092</v>
      </c>
      <c r="C201" s="832" t="s">
        <v>1628</v>
      </c>
      <c r="D201" s="832" t="s">
        <v>707</v>
      </c>
      <c r="E201" s="832" t="s">
        <v>1629</v>
      </c>
      <c r="F201" s="849"/>
      <c r="G201" s="849"/>
      <c r="H201" s="837">
        <v>0</v>
      </c>
      <c r="I201" s="849">
        <v>2</v>
      </c>
      <c r="J201" s="849">
        <v>667.36</v>
      </c>
      <c r="K201" s="837">
        <v>1</v>
      </c>
      <c r="L201" s="849">
        <v>2</v>
      </c>
      <c r="M201" s="850">
        <v>667.36</v>
      </c>
    </row>
    <row r="202" spans="1:13" ht="14.4" customHeight="1" x14ac:dyDescent="0.3">
      <c r="A202" s="831" t="s">
        <v>1237</v>
      </c>
      <c r="B202" s="832" t="s">
        <v>1107</v>
      </c>
      <c r="C202" s="832" t="s">
        <v>2014</v>
      </c>
      <c r="D202" s="832" t="s">
        <v>2444</v>
      </c>
      <c r="E202" s="832" t="s">
        <v>2445</v>
      </c>
      <c r="F202" s="849"/>
      <c r="G202" s="849"/>
      <c r="H202" s="837">
        <v>0</v>
      </c>
      <c r="I202" s="849">
        <v>1</v>
      </c>
      <c r="J202" s="849">
        <v>111.22</v>
      </c>
      <c r="K202" s="837">
        <v>1</v>
      </c>
      <c r="L202" s="849">
        <v>1</v>
      </c>
      <c r="M202" s="850">
        <v>111.22</v>
      </c>
    </row>
    <row r="203" spans="1:13" ht="14.4" customHeight="1" x14ac:dyDescent="0.3">
      <c r="A203" s="831" t="s">
        <v>1237</v>
      </c>
      <c r="B203" s="832" t="s">
        <v>1107</v>
      </c>
      <c r="C203" s="832" t="s">
        <v>1108</v>
      </c>
      <c r="D203" s="832" t="s">
        <v>903</v>
      </c>
      <c r="E203" s="832" t="s">
        <v>1109</v>
      </c>
      <c r="F203" s="849"/>
      <c r="G203" s="849"/>
      <c r="H203" s="837">
        <v>0</v>
      </c>
      <c r="I203" s="849">
        <v>3</v>
      </c>
      <c r="J203" s="849">
        <v>675.18000000000006</v>
      </c>
      <c r="K203" s="837">
        <v>1</v>
      </c>
      <c r="L203" s="849">
        <v>3</v>
      </c>
      <c r="M203" s="850">
        <v>675.18000000000006</v>
      </c>
    </row>
    <row r="204" spans="1:13" ht="14.4" customHeight="1" x14ac:dyDescent="0.3">
      <c r="A204" s="831" t="s">
        <v>1237</v>
      </c>
      <c r="B204" s="832" t="s">
        <v>1119</v>
      </c>
      <c r="C204" s="832" t="s">
        <v>1120</v>
      </c>
      <c r="D204" s="832" t="s">
        <v>1121</v>
      </c>
      <c r="E204" s="832" t="s">
        <v>926</v>
      </c>
      <c r="F204" s="849"/>
      <c r="G204" s="849"/>
      <c r="H204" s="837">
        <v>0</v>
      </c>
      <c r="I204" s="849">
        <v>2</v>
      </c>
      <c r="J204" s="849">
        <v>341.04</v>
      </c>
      <c r="K204" s="837">
        <v>1</v>
      </c>
      <c r="L204" s="849">
        <v>2</v>
      </c>
      <c r="M204" s="850">
        <v>341.04</v>
      </c>
    </row>
    <row r="205" spans="1:13" ht="14.4" customHeight="1" x14ac:dyDescent="0.3">
      <c r="A205" s="831" t="s">
        <v>1237</v>
      </c>
      <c r="B205" s="832" t="s">
        <v>2765</v>
      </c>
      <c r="C205" s="832" t="s">
        <v>1594</v>
      </c>
      <c r="D205" s="832" t="s">
        <v>1357</v>
      </c>
      <c r="E205" s="832" t="s">
        <v>1595</v>
      </c>
      <c r="F205" s="849"/>
      <c r="G205" s="849"/>
      <c r="H205" s="837">
        <v>0</v>
      </c>
      <c r="I205" s="849">
        <v>4</v>
      </c>
      <c r="J205" s="849">
        <v>15275.44</v>
      </c>
      <c r="K205" s="837">
        <v>1</v>
      </c>
      <c r="L205" s="849">
        <v>4</v>
      </c>
      <c r="M205" s="850">
        <v>15275.44</v>
      </c>
    </row>
    <row r="206" spans="1:13" ht="14.4" customHeight="1" x14ac:dyDescent="0.3">
      <c r="A206" s="831" t="s">
        <v>1237</v>
      </c>
      <c r="B206" s="832" t="s">
        <v>1161</v>
      </c>
      <c r="C206" s="832" t="s">
        <v>1162</v>
      </c>
      <c r="D206" s="832" t="s">
        <v>823</v>
      </c>
      <c r="E206" s="832" t="s">
        <v>825</v>
      </c>
      <c r="F206" s="849"/>
      <c r="G206" s="849"/>
      <c r="H206" s="837"/>
      <c r="I206" s="849">
        <v>1</v>
      </c>
      <c r="J206" s="849">
        <v>0</v>
      </c>
      <c r="K206" s="837"/>
      <c r="L206" s="849">
        <v>1</v>
      </c>
      <c r="M206" s="850">
        <v>0</v>
      </c>
    </row>
    <row r="207" spans="1:13" ht="14.4" customHeight="1" x14ac:dyDescent="0.3">
      <c r="A207" s="831" t="s">
        <v>1237</v>
      </c>
      <c r="B207" s="832" t="s">
        <v>2789</v>
      </c>
      <c r="C207" s="832" t="s">
        <v>2422</v>
      </c>
      <c r="D207" s="832" t="s">
        <v>2423</v>
      </c>
      <c r="E207" s="832" t="s">
        <v>2424</v>
      </c>
      <c r="F207" s="849"/>
      <c r="G207" s="849"/>
      <c r="H207" s="837">
        <v>0</v>
      </c>
      <c r="I207" s="849">
        <v>1</v>
      </c>
      <c r="J207" s="849">
        <v>63.75</v>
      </c>
      <c r="K207" s="837">
        <v>1</v>
      </c>
      <c r="L207" s="849">
        <v>1</v>
      </c>
      <c r="M207" s="850">
        <v>63.75</v>
      </c>
    </row>
    <row r="208" spans="1:13" ht="14.4" customHeight="1" x14ac:dyDescent="0.3">
      <c r="A208" s="831" t="s">
        <v>1237</v>
      </c>
      <c r="B208" s="832" t="s">
        <v>2783</v>
      </c>
      <c r="C208" s="832" t="s">
        <v>2436</v>
      </c>
      <c r="D208" s="832" t="s">
        <v>2437</v>
      </c>
      <c r="E208" s="832" t="s">
        <v>2438</v>
      </c>
      <c r="F208" s="849">
        <v>1</v>
      </c>
      <c r="G208" s="849">
        <v>654.95000000000005</v>
      </c>
      <c r="H208" s="837">
        <v>1</v>
      </c>
      <c r="I208" s="849"/>
      <c r="J208" s="849"/>
      <c r="K208" s="837">
        <v>0</v>
      </c>
      <c r="L208" s="849">
        <v>1</v>
      </c>
      <c r="M208" s="850">
        <v>654.95000000000005</v>
      </c>
    </row>
    <row r="209" spans="1:13" ht="14.4" customHeight="1" x14ac:dyDescent="0.3">
      <c r="A209" s="831" t="s">
        <v>1238</v>
      </c>
      <c r="B209" s="832" t="s">
        <v>2769</v>
      </c>
      <c r="C209" s="832" t="s">
        <v>1694</v>
      </c>
      <c r="D209" s="832" t="s">
        <v>1695</v>
      </c>
      <c r="E209" s="832" t="s">
        <v>1696</v>
      </c>
      <c r="F209" s="849"/>
      <c r="G209" s="849"/>
      <c r="H209" s="837">
        <v>0</v>
      </c>
      <c r="I209" s="849">
        <v>1</v>
      </c>
      <c r="J209" s="849">
        <v>300.31</v>
      </c>
      <c r="K209" s="837">
        <v>1</v>
      </c>
      <c r="L209" s="849">
        <v>1</v>
      </c>
      <c r="M209" s="850">
        <v>300.31</v>
      </c>
    </row>
    <row r="210" spans="1:13" ht="14.4" customHeight="1" x14ac:dyDescent="0.3">
      <c r="A210" s="831" t="s">
        <v>1238</v>
      </c>
      <c r="B210" s="832" t="s">
        <v>2766</v>
      </c>
      <c r="C210" s="832" t="s">
        <v>1921</v>
      </c>
      <c r="D210" s="832" t="s">
        <v>1623</v>
      </c>
      <c r="E210" s="832" t="s">
        <v>1451</v>
      </c>
      <c r="F210" s="849"/>
      <c r="G210" s="849"/>
      <c r="H210" s="837">
        <v>0</v>
      </c>
      <c r="I210" s="849">
        <v>6</v>
      </c>
      <c r="J210" s="849">
        <v>18519.18</v>
      </c>
      <c r="K210" s="837">
        <v>1</v>
      </c>
      <c r="L210" s="849">
        <v>6</v>
      </c>
      <c r="M210" s="850">
        <v>18519.18</v>
      </c>
    </row>
    <row r="211" spans="1:13" ht="14.4" customHeight="1" x14ac:dyDescent="0.3">
      <c r="A211" s="831" t="s">
        <v>1238</v>
      </c>
      <c r="B211" s="832" t="s">
        <v>2766</v>
      </c>
      <c r="C211" s="832" t="s">
        <v>1622</v>
      </c>
      <c r="D211" s="832" t="s">
        <v>1623</v>
      </c>
      <c r="E211" s="832" t="s">
        <v>1449</v>
      </c>
      <c r="F211" s="849"/>
      <c r="G211" s="849"/>
      <c r="H211" s="837">
        <v>0</v>
      </c>
      <c r="I211" s="849">
        <v>5</v>
      </c>
      <c r="J211" s="849">
        <v>7716.3</v>
      </c>
      <c r="K211" s="837">
        <v>1</v>
      </c>
      <c r="L211" s="849">
        <v>5</v>
      </c>
      <c r="M211" s="850">
        <v>7716.3</v>
      </c>
    </row>
    <row r="212" spans="1:13" ht="14.4" customHeight="1" x14ac:dyDescent="0.3">
      <c r="A212" s="831" t="s">
        <v>1238</v>
      </c>
      <c r="B212" s="832" t="s">
        <v>1092</v>
      </c>
      <c r="C212" s="832" t="s">
        <v>1453</v>
      </c>
      <c r="D212" s="832" t="s">
        <v>1454</v>
      </c>
      <c r="E212" s="832" t="s">
        <v>1455</v>
      </c>
      <c r="F212" s="849">
        <v>15</v>
      </c>
      <c r="G212" s="849">
        <v>5005.2000000000007</v>
      </c>
      <c r="H212" s="837">
        <v>1</v>
      </c>
      <c r="I212" s="849"/>
      <c r="J212" s="849"/>
      <c r="K212" s="837">
        <v>0</v>
      </c>
      <c r="L212" s="849">
        <v>15</v>
      </c>
      <c r="M212" s="850">
        <v>5005.2000000000007</v>
      </c>
    </row>
    <row r="213" spans="1:13" ht="14.4" customHeight="1" x14ac:dyDescent="0.3">
      <c r="A213" s="831" t="s">
        <v>1238</v>
      </c>
      <c r="B213" s="832" t="s">
        <v>1092</v>
      </c>
      <c r="C213" s="832" t="s">
        <v>1093</v>
      </c>
      <c r="D213" s="832" t="s">
        <v>707</v>
      </c>
      <c r="E213" s="832" t="s">
        <v>1094</v>
      </c>
      <c r="F213" s="849"/>
      <c r="G213" s="849"/>
      <c r="H213" s="837">
        <v>0</v>
      </c>
      <c r="I213" s="849">
        <v>11</v>
      </c>
      <c r="J213" s="849">
        <v>3303.41</v>
      </c>
      <c r="K213" s="837">
        <v>1</v>
      </c>
      <c r="L213" s="849">
        <v>11</v>
      </c>
      <c r="M213" s="850">
        <v>3303.41</v>
      </c>
    </row>
    <row r="214" spans="1:13" ht="14.4" customHeight="1" x14ac:dyDescent="0.3">
      <c r="A214" s="831" t="s">
        <v>1238</v>
      </c>
      <c r="B214" s="832" t="s">
        <v>1092</v>
      </c>
      <c r="C214" s="832" t="s">
        <v>1628</v>
      </c>
      <c r="D214" s="832" t="s">
        <v>707</v>
      </c>
      <c r="E214" s="832" t="s">
        <v>1629</v>
      </c>
      <c r="F214" s="849"/>
      <c r="G214" s="849"/>
      <c r="H214" s="837">
        <v>0</v>
      </c>
      <c r="I214" s="849">
        <v>1</v>
      </c>
      <c r="J214" s="849">
        <v>333.68</v>
      </c>
      <c r="K214" s="837">
        <v>1</v>
      </c>
      <c r="L214" s="849">
        <v>1</v>
      </c>
      <c r="M214" s="850">
        <v>333.68</v>
      </c>
    </row>
    <row r="215" spans="1:13" ht="14.4" customHeight="1" x14ac:dyDescent="0.3">
      <c r="A215" s="831" t="s">
        <v>1238</v>
      </c>
      <c r="B215" s="832" t="s">
        <v>2771</v>
      </c>
      <c r="C215" s="832" t="s">
        <v>1706</v>
      </c>
      <c r="D215" s="832" t="s">
        <v>1707</v>
      </c>
      <c r="E215" s="832" t="s">
        <v>1708</v>
      </c>
      <c r="F215" s="849">
        <v>1</v>
      </c>
      <c r="G215" s="849">
        <v>611.59</v>
      </c>
      <c r="H215" s="837">
        <v>1</v>
      </c>
      <c r="I215" s="849"/>
      <c r="J215" s="849"/>
      <c r="K215" s="837">
        <v>0</v>
      </c>
      <c r="L215" s="849">
        <v>1</v>
      </c>
      <c r="M215" s="850">
        <v>611.59</v>
      </c>
    </row>
    <row r="216" spans="1:13" ht="14.4" customHeight="1" x14ac:dyDescent="0.3">
      <c r="A216" s="831" t="s">
        <v>1238</v>
      </c>
      <c r="B216" s="832" t="s">
        <v>2771</v>
      </c>
      <c r="C216" s="832" t="s">
        <v>2178</v>
      </c>
      <c r="D216" s="832" t="s">
        <v>2179</v>
      </c>
      <c r="E216" s="832" t="s">
        <v>1449</v>
      </c>
      <c r="F216" s="849"/>
      <c r="G216" s="849"/>
      <c r="H216" s="837">
        <v>0</v>
      </c>
      <c r="I216" s="849">
        <v>1</v>
      </c>
      <c r="J216" s="849">
        <v>679.54</v>
      </c>
      <c r="K216" s="837">
        <v>1</v>
      </c>
      <c r="L216" s="849">
        <v>1</v>
      </c>
      <c r="M216" s="850">
        <v>679.54</v>
      </c>
    </row>
    <row r="217" spans="1:13" ht="14.4" customHeight="1" x14ac:dyDescent="0.3">
      <c r="A217" s="831" t="s">
        <v>1238</v>
      </c>
      <c r="B217" s="832" t="s">
        <v>1107</v>
      </c>
      <c r="C217" s="832" t="s">
        <v>1110</v>
      </c>
      <c r="D217" s="832" t="s">
        <v>903</v>
      </c>
      <c r="E217" s="832" t="s">
        <v>1111</v>
      </c>
      <c r="F217" s="849"/>
      <c r="G217" s="849"/>
      <c r="H217" s="837">
        <v>0</v>
      </c>
      <c r="I217" s="849">
        <v>2</v>
      </c>
      <c r="J217" s="849">
        <v>308.72000000000003</v>
      </c>
      <c r="K217" s="837">
        <v>1</v>
      </c>
      <c r="L217" s="849">
        <v>2</v>
      </c>
      <c r="M217" s="850">
        <v>308.72000000000003</v>
      </c>
    </row>
    <row r="218" spans="1:13" ht="14.4" customHeight="1" x14ac:dyDescent="0.3">
      <c r="A218" s="831" t="s">
        <v>1238</v>
      </c>
      <c r="B218" s="832" t="s">
        <v>1119</v>
      </c>
      <c r="C218" s="832" t="s">
        <v>1120</v>
      </c>
      <c r="D218" s="832" t="s">
        <v>1121</v>
      </c>
      <c r="E218" s="832" t="s">
        <v>926</v>
      </c>
      <c r="F218" s="849"/>
      <c r="G218" s="849"/>
      <c r="H218" s="837">
        <v>0</v>
      </c>
      <c r="I218" s="849">
        <v>1</v>
      </c>
      <c r="J218" s="849">
        <v>170.52</v>
      </c>
      <c r="K218" s="837">
        <v>1</v>
      </c>
      <c r="L218" s="849">
        <v>1</v>
      </c>
      <c r="M218" s="850">
        <v>170.52</v>
      </c>
    </row>
    <row r="219" spans="1:13" ht="14.4" customHeight="1" x14ac:dyDescent="0.3">
      <c r="A219" s="831" t="s">
        <v>1238</v>
      </c>
      <c r="B219" s="832" t="s">
        <v>2767</v>
      </c>
      <c r="C219" s="832" t="s">
        <v>1581</v>
      </c>
      <c r="D219" s="832" t="s">
        <v>1582</v>
      </c>
      <c r="E219" s="832" t="s">
        <v>1583</v>
      </c>
      <c r="F219" s="849">
        <v>1</v>
      </c>
      <c r="G219" s="849">
        <v>119.7</v>
      </c>
      <c r="H219" s="837">
        <v>1</v>
      </c>
      <c r="I219" s="849"/>
      <c r="J219" s="849"/>
      <c r="K219" s="837">
        <v>0</v>
      </c>
      <c r="L219" s="849">
        <v>1</v>
      </c>
      <c r="M219" s="850">
        <v>119.7</v>
      </c>
    </row>
    <row r="220" spans="1:13" ht="14.4" customHeight="1" x14ac:dyDescent="0.3">
      <c r="A220" s="831" t="s">
        <v>1238</v>
      </c>
      <c r="B220" s="832" t="s">
        <v>2776</v>
      </c>
      <c r="C220" s="832" t="s">
        <v>1892</v>
      </c>
      <c r="D220" s="832" t="s">
        <v>1893</v>
      </c>
      <c r="E220" s="832" t="s">
        <v>1894</v>
      </c>
      <c r="F220" s="849"/>
      <c r="G220" s="849"/>
      <c r="H220" s="837">
        <v>0</v>
      </c>
      <c r="I220" s="849">
        <v>3</v>
      </c>
      <c r="J220" s="849">
        <v>1506.93</v>
      </c>
      <c r="K220" s="837">
        <v>1</v>
      </c>
      <c r="L220" s="849">
        <v>3</v>
      </c>
      <c r="M220" s="850">
        <v>1506.93</v>
      </c>
    </row>
    <row r="221" spans="1:13" ht="14.4" customHeight="1" x14ac:dyDescent="0.3">
      <c r="A221" s="831" t="s">
        <v>1238</v>
      </c>
      <c r="B221" s="832" t="s">
        <v>2765</v>
      </c>
      <c r="C221" s="832" t="s">
        <v>1592</v>
      </c>
      <c r="D221" s="832" t="s">
        <v>1357</v>
      </c>
      <c r="E221" s="832" t="s">
        <v>1593</v>
      </c>
      <c r="F221" s="849"/>
      <c r="G221" s="849"/>
      <c r="H221" s="837">
        <v>0</v>
      </c>
      <c r="I221" s="849">
        <v>3</v>
      </c>
      <c r="J221" s="849">
        <v>620.64</v>
      </c>
      <c r="K221" s="837">
        <v>1</v>
      </c>
      <c r="L221" s="849">
        <v>3</v>
      </c>
      <c r="M221" s="850">
        <v>620.64</v>
      </c>
    </row>
    <row r="222" spans="1:13" ht="14.4" customHeight="1" x14ac:dyDescent="0.3">
      <c r="A222" s="831" t="s">
        <v>1238</v>
      </c>
      <c r="B222" s="832" t="s">
        <v>2765</v>
      </c>
      <c r="C222" s="832" t="s">
        <v>1594</v>
      </c>
      <c r="D222" s="832" t="s">
        <v>1357</v>
      </c>
      <c r="E222" s="832" t="s">
        <v>1595</v>
      </c>
      <c r="F222" s="849"/>
      <c r="G222" s="849"/>
      <c r="H222" s="837">
        <v>0</v>
      </c>
      <c r="I222" s="849">
        <v>6</v>
      </c>
      <c r="J222" s="849">
        <v>22913.16</v>
      </c>
      <c r="K222" s="837">
        <v>1</v>
      </c>
      <c r="L222" s="849">
        <v>6</v>
      </c>
      <c r="M222" s="850">
        <v>22913.16</v>
      </c>
    </row>
    <row r="223" spans="1:13" ht="14.4" customHeight="1" x14ac:dyDescent="0.3">
      <c r="A223" s="831" t="s">
        <v>1238</v>
      </c>
      <c r="B223" s="832" t="s">
        <v>2765</v>
      </c>
      <c r="C223" s="832" t="s">
        <v>2456</v>
      </c>
      <c r="D223" s="832" t="s">
        <v>2457</v>
      </c>
      <c r="E223" s="832" t="s">
        <v>2458</v>
      </c>
      <c r="F223" s="849">
        <v>3</v>
      </c>
      <c r="G223" s="849">
        <v>3507.09</v>
      </c>
      <c r="H223" s="837">
        <v>1</v>
      </c>
      <c r="I223" s="849"/>
      <c r="J223" s="849"/>
      <c r="K223" s="837">
        <v>0</v>
      </c>
      <c r="L223" s="849">
        <v>3</v>
      </c>
      <c r="M223" s="850">
        <v>3507.09</v>
      </c>
    </row>
    <row r="224" spans="1:13" ht="14.4" customHeight="1" x14ac:dyDescent="0.3">
      <c r="A224" s="831" t="s">
        <v>1239</v>
      </c>
      <c r="B224" s="832" t="s">
        <v>2790</v>
      </c>
      <c r="C224" s="832" t="s">
        <v>2509</v>
      </c>
      <c r="D224" s="832" t="s">
        <v>2510</v>
      </c>
      <c r="E224" s="832" t="s">
        <v>2511</v>
      </c>
      <c r="F224" s="849"/>
      <c r="G224" s="849"/>
      <c r="H224" s="837">
        <v>0</v>
      </c>
      <c r="I224" s="849">
        <v>1</v>
      </c>
      <c r="J224" s="849">
        <v>184.74</v>
      </c>
      <c r="K224" s="837">
        <v>1</v>
      </c>
      <c r="L224" s="849">
        <v>1</v>
      </c>
      <c r="M224" s="850">
        <v>184.74</v>
      </c>
    </row>
    <row r="225" spans="1:13" ht="14.4" customHeight="1" x14ac:dyDescent="0.3">
      <c r="A225" s="831" t="s">
        <v>1239</v>
      </c>
      <c r="B225" s="832" t="s">
        <v>1080</v>
      </c>
      <c r="C225" s="832" t="s">
        <v>1081</v>
      </c>
      <c r="D225" s="832" t="s">
        <v>837</v>
      </c>
      <c r="E225" s="832" t="s">
        <v>1082</v>
      </c>
      <c r="F225" s="849"/>
      <c r="G225" s="849"/>
      <c r="H225" s="837">
        <v>0</v>
      </c>
      <c r="I225" s="849">
        <v>1</v>
      </c>
      <c r="J225" s="849">
        <v>143.09</v>
      </c>
      <c r="K225" s="837">
        <v>1</v>
      </c>
      <c r="L225" s="849">
        <v>1</v>
      </c>
      <c r="M225" s="850">
        <v>143.09</v>
      </c>
    </row>
    <row r="226" spans="1:13" ht="14.4" customHeight="1" x14ac:dyDescent="0.3">
      <c r="A226" s="831" t="s">
        <v>1239</v>
      </c>
      <c r="B226" s="832" t="s">
        <v>2766</v>
      </c>
      <c r="C226" s="832" t="s">
        <v>1622</v>
      </c>
      <c r="D226" s="832" t="s">
        <v>1623</v>
      </c>
      <c r="E226" s="832" t="s">
        <v>1449</v>
      </c>
      <c r="F226" s="849"/>
      <c r="G226" s="849"/>
      <c r="H226" s="837">
        <v>0</v>
      </c>
      <c r="I226" s="849">
        <v>1</v>
      </c>
      <c r="J226" s="849">
        <v>1543.26</v>
      </c>
      <c r="K226" s="837">
        <v>1</v>
      </c>
      <c r="L226" s="849">
        <v>1</v>
      </c>
      <c r="M226" s="850">
        <v>1543.26</v>
      </c>
    </row>
    <row r="227" spans="1:13" ht="14.4" customHeight="1" x14ac:dyDescent="0.3">
      <c r="A227" s="831" t="s">
        <v>1239</v>
      </c>
      <c r="B227" s="832" t="s">
        <v>1092</v>
      </c>
      <c r="C227" s="832" t="s">
        <v>1093</v>
      </c>
      <c r="D227" s="832" t="s">
        <v>707</v>
      </c>
      <c r="E227" s="832" t="s">
        <v>1094</v>
      </c>
      <c r="F227" s="849"/>
      <c r="G227" s="849"/>
      <c r="H227" s="837">
        <v>0</v>
      </c>
      <c r="I227" s="849">
        <v>21</v>
      </c>
      <c r="J227" s="849">
        <v>6306.51</v>
      </c>
      <c r="K227" s="837">
        <v>1</v>
      </c>
      <c r="L227" s="849">
        <v>21</v>
      </c>
      <c r="M227" s="850">
        <v>6306.51</v>
      </c>
    </row>
    <row r="228" spans="1:13" ht="14.4" customHeight="1" x14ac:dyDescent="0.3">
      <c r="A228" s="831" t="s">
        <v>1239</v>
      </c>
      <c r="B228" s="832" t="s">
        <v>1107</v>
      </c>
      <c r="C228" s="832" t="s">
        <v>1112</v>
      </c>
      <c r="D228" s="832" t="s">
        <v>1113</v>
      </c>
      <c r="E228" s="832" t="s">
        <v>1114</v>
      </c>
      <c r="F228" s="849"/>
      <c r="G228" s="849"/>
      <c r="H228" s="837">
        <v>0</v>
      </c>
      <c r="I228" s="849">
        <v>1</v>
      </c>
      <c r="J228" s="849">
        <v>149.52000000000001</v>
      </c>
      <c r="K228" s="837">
        <v>1</v>
      </c>
      <c r="L228" s="849">
        <v>1</v>
      </c>
      <c r="M228" s="850">
        <v>149.52000000000001</v>
      </c>
    </row>
    <row r="229" spans="1:13" ht="14.4" customHeight="1" x14ac:dyDescent="0.3">
      <c r="A229" s="831" t="s">
        <v>1239</v>
      </c>
      <c r="B229" s="832" t="s">
        <v>2767</v>
      </c>
      <c r="C229" s="832" t="s">
        <v>2479</v>
      </c>
      <c r="D229" s="832" t="s">
        <v>2279</v>
      </c>
      <c r="E229" s="832" t="s">
        <v>2480</v>
      </c>
      <c r="F229" s="849"/>
      <c r="G229" s="849"/>
      <c r="H229" s="837">
        <v>0</v>
      </c>
      <c r="I229" s="849">
        <v>1</v>
      </c>
      <c r="J229" s="849">
        <v>425.17</v>
      </c>
      <c r="K229" s="837">
        <v>1</v>
      </c>
      <c r="L229" s="849">
        <v>1</v>
      </c>
      <c r="M229" s="850">
        <v>425.17</v>
      </c>
    </row>
    <row r="230" spans="1:13" ht="14.4" customHeight="1" x14ac:dyDescent="0.3">
      <c r="A230" s="831" t="s">
        <v>1239</v>
      </c>
      <c r="B230" s="832" t="s">
        <v>1161</v>
      </c>
      <c r="C230" s="832" t="s">
        <v>1162</v>
      </c>
      <c r="D230" s="832" t="s">
        <v>823</v>
      </c>
      <c r="E230" s="832" t="s">
        <v>825</v>
      </c>
      <c r="F230" s="849"/>
      <c r="G230" s="849"/>
      <c r="H230" s="837"/>
      <c r="I230" s="849">
        <v>2</v>
      </c>
      <c r="J230" s="849">
        <v>0</v>
      </c>
      <c r="K230" s="837"/>
      <c r="L230" s="849">
        <v>2</v>
      </c>
      <c r="M230" s="850">
        <v>0</v>
      </c>
    </row>
    <row r="231" spans="1:13" ht="14.4" customHeight="1" x14ac:dyDescent="0.3">
      <c r="A231" s="831" t="s">
        <v>1239</v>
      </c>
      <c r="B231" s="832" t="s">
        <v>2775</v>
      </c>
      <c r="C231" s="832" t="s">
        <v>2646</v>
      </c>
      <c r="D231" s="832" t="s">
        <v>2647</v>
      </c>
      <c r="E231" s="832" t="s">
        <v>2648</v>
      </c>
      <c r="F231" s="849"/>
      <c r="G231" s="849"/>
      <c r="H231" s="837">
        <v>0</v>
      </c>
      <c r="I231" s="849">
        <v>2</v>
      </c>
      <c r="J231" s="849">
        <v>528</v>
      </c>
      <c r="K231" s="837">
        <v>1</v>
      </c>
      <c r="L231" s="849">
        <v>2</v>
      </c>
      <c r="M231" s="850">
        <v>528</v>
      </c>
    </row>
    <row r="232" spans="1:13" ht="14.4" customHeight="1" x14ac:dyDescent="0.3">
      <c r="A232" s="831" t="s">
        <v>1239</v>
      </c>
      <c r="B232" s="832" t="s">
        <v>2775</v>
      </c>
      <c r="C232" s="832" t="s">
        <v>2695</v>
      </c>
      <c r="D232" s="832" t="s">
        <v>2647</v>
      </c>
      <c r="E232" s="832" t="s">
        <v>2648</v>
      </c>
      <c r="F232" s="849"/>
      <c r="G232" s="849"/>
      <c r="H232" s="837">
        <v>0</v>
      </c>
      <c r="I232" s="849">
        <v>1</v>
      </c>
      <c r="J232" s="849">
        <v>264</v>
      </c>
      <c r="K232" s="837">
        <v>1</v>
      </c>
      <c r="L232" s="849">
        <v>1</v>
      </c>
      <c r="M232" s="850">
        <v>264</v>
      </c>
    </row>
    <row r="233" spans="1:13" ht="14.4" customHeight="1" x14ac:dyDescent="0.3">
      <c r="A233" s="831" t="s">
        <v>1240</v>
      </c>
      <c r="B233" s="832" t="s">
        <v>2791</v>
      </c>
      <c r="C233" s="832" t="s">
        <v>2524</v>
      </c>
      <c r="D233" s="832" t="s">
        <v>2525</v>
      </c>
      <c r="E233" s="832" t="s">
        <v>2526</v>
      </c>
      <c r="F233" s="849"/>
      <c r="G233" s="849"/>
      <c r="H233" s="837">
        <v>0</v>
      </c>
      <c r="I233" s="849">
        <v>1</v>
      </c>
      <c r="J233" s="849">
        <v>77.790000000000006</v>
      </c>
      <c r="K233" s="837">
        <v>1</v>
      </c>
      <c r="L233" s="849">
        <v>1</v>
      </c>
      <c r="M233" s="850">
        <v>77.790000000000006</v>
      </c>
    </row>
    <row r="234" spans="1:13" ht="14.4" customHeight="1" x14ac:dyDescent="0.3">
      <c r="A234" s="831" t="s">
        <v>1240</v>
      </c>
      <c r="B234" s="832" t="s">
        <v>2770</v>
      </c>
      <c r="C234" s="832" t="s">
        <v>2520</v>
      </c>
      <c r="D234" s="832" t="s">
        <v>2521</v>
      </c>
      <c r="E234" s="832" t="s">
        <v>2522</v>
      </c>
      <c r="F234" s="849"/>
      <c r="G234" s="849"/>
      <c r="H234" s="837">
        <v>0</v>
      </c>
      <c r="I234" s="849">
        <v>3</v>
      </c>
      <c r="J234" s="849">
        <v>835.89</v>
      </c>
      <c r="K234" s="837">
        <v>1</v>
      </c>
      <c r="L234" s="849">
        <v>3</v>
      </c>
      <c r="M234" s="850">
        <v>835.89</v>
      </c>
    </row>
    <row r="235" spans="1:13" ht="14.4" customHeight="1" x14ac:dyDescent="0.3">
      <c r="A235" s="831" t="s">
        <v>1241</v>
      </c>
      <c r="B235" s="832" t="s">
        <v>1060</v>
      </c>
      <c r="C235" s="832" t="s">
        <v>1287</v>
      </c>
      <c r="D235" s="832" t="s">
        <v>1274</v>
      </c>
      <c r="E235" s="832" t="s">
        <v>1288</v>
      </c>
      <c r="F235" s="849"/>
      <c r="G235" s="849"/>
      <c r="H235" s="837">
        <v>0</v>
      </c>
      <c r="I235" s="849">
        <v>1</v>
      </c>
      <c r="J235" s="849">
        <v>490.89</v>
      </c>
      <c r="K235" s="837">
        <v>1</v>
      </c>
      <c r="L235" s="849">
        <v>1</v>
      </c>
      <c r="M235" s="850">
        <v>490.89</v>
      </c>
    </row>
    <row r="236" spans="1:13" ht="14.4" customHeight="1" x14ac:dyDescent="0.3">
      <c r="A236" s="831" t="s">
        <v>1241</v>
      </c>
      <c r="B236" s="832" t="s">
        <v>1084</v>
      </c>
      <c r="C236" s="832" t="s">
        <v>2540</v>
      </c>
      <c r="D236" s="832" t="s">
        <v>2541</v>
      </c>
      <c r="E236" s="832" t="s">
        <v>2542</v>
      </c>
      <c r="F236" s="849">
        <v>1</v>
      </c>
      <c r="G236" s="849">
        <v>237.31</v>
      </c>
      <c r="H236" s="837">
        <v>1</v>
      </c>
      <c r="I236" s="849"/>
      <c r="J236" s="849"/>
      <c r="K236" s="837">
        <v>0</v>
      </c>
      <c r="L236" s="849">
        <v>1</v>
      </c>
      <c r="M236" s="850">
        <v>237.31</v>
      </c>
    </row>
    <row r="237" spans="1:13" ht="14.4" customHeight="1" x14ac:dyDescent="0.3">
      <c r="A237" s="831" t="s">
        <v>1241</v>
      </c>
      <c r="B237" s="832" t="s">
        <v>1092</v>
      </c>
      <c r="C237" s="832" t="s">
        <v>1093</v>
      </c>
      <c r="D237" s="832" t="s">
        <v>707</v>
      </c>
      <c r="E237" s="832" t="s">
        <v>1094</v>
      </c>
      <c r="F237" s="849"/>
      <c r="G237" s="849"/>
      <c r="H237" s="837">
        <v>0</v>
      </c>
      <c r="I237" s="849">
        <v>2</v>
      </c>
      <c r="J237" s="849">
        <v>600.62</v>
      </c>
      <c r="K237" s="837">
        <v>1</v>
      </c>
      <c r="L237" s="849">
        <v>2</v>
      </c>
      <c r="M237" s="850">
        <v>600.62</v>
      </c>
    </row>
    <row r="238" spans="1:13" ht="14.4" customHeight="1" x14ac:dyDescent="0.3">
      <c r="A238" s="831" t="s">
        <v>1241</v>
      </c>
      <c r="B238" s="832" t="s">
        <v>1107</v>
      </c>
      <c r="C238" s="832" t="s">
        <v>1110</v>
      </c>
      <c r="D238" s="832" t="s">
        <v>903</v>
      </c>
      <c r="E238" s="832" t="s">
        <v>1111</v>
      </c>
      <c r="F238" s="849"/>
      <c r="G238" s="849"/>
      <c r="H238" s="837">
        <v>0</v>
      </c>
      <c r="I238" s="849">
        <v>10</v>
      </c>
      <c r="J238" s="849">
        <v>1543.6</v>
      </c>
      <c r="K238" s="837">
        <v>1</v>
      </c>
      <c r="L238" s="849">
        <v>10</v>
      </c>
      <c r="M238" s="850">
        <v>1543.6</v>
      </c>
    </row>
    <row r="239" spans="1:13" ht="14.4" customHeight="1" x14ac:dyDescent="0.3">
      <c r="A239" s="831" t="s">
        <v>1241</v>
      </c>
      <c r="B239" s="832" t="s">
        <v>1119</v>
      </c>
      <c r="C239" s="832" t="s">
        <v>1120</v>
      </c>
      <c r="D239" s="832" t="s">
        <v>1121</v>
      </c>
      <c r="E239" s="832" t="s">
        <v>926</v>
      </c>
      <c r="F239" s="849"/>
      <c r="G239" s="849"/>
      <c r="H239" s="837">
        <v>0</v>
      </c>
      <c r="I239" s="849">
        <v>1</v>
      </c>
      <c r="J239" s="849">
        <v>170.52</v>
      </c>
      <c r="K239" s="837">
        <v>1</v>
      </c>
      <c r="L239" s="849">
        <v>1</v>
      </c>
      <c r="M239" s="850">
        <v>170.52</v>
      </c>
    </row>
    <row r="240" spans="1:13" ht="14.4" customHeight="1" x14ac:dyDescent="0.3">
      <c r="A240" s="831" t="s">
        <v>1241</v>
      </c>
      <c r="B240" s="832" t="s">
        <v>1119</v>
      </c>
      <c r="C240" s="832" t="s">
        <v>1307</v>
      </c>
      <c r="D240" s="832" t="s">
        <v>1121</v>
      </c>
      <c r="E240" s="832" t="s">
        <v>1308</v>
      </c>
      <c r="F240" s="849"/>
      <c r="G240" s="849"/>
      <c r="H240" s="837">
        <v>0</v>
      </c>
      <c r="I240" s="849">
        <v>2</v>
      </c>
      <c r="J240" s="849">
        <v>545.66</v>
      </c>
      <c r="K240" s="837">
        <v>1</v>
      </c>
      <c r="L240" s="849">
        <v>2</v>
      </c>
      <c r="M240" s="850">
        <v>545.66</v>
      </c>
    </row>
    <row r="241" spans="1:13" ht="14.4" customHeight="1" thickBot="1" x14ac:dyDescent="0.35">
      <c r="A241" s="839" t="s">
        <v>1241</v>
      </c>
      <c r="B241" s="840" t="s">
        <v>1173</v>
      </c>
      <c r="C241" s="840" t="s">
        <v>1174</v>
      </c>
      <c r="D241" s="840" t="s">
        <v>882</v>
      </c>
      <c r="E241" s="840" t="s">
        <v>1175</v>
      </c>
      <c r="F241" s="851"/>
      <c r="G241" s="851"/>
      <c r="H241" s="845"/>
      <c r="I241" s="851">
        <v>2</v>
      </c>
      <c r="J241" s="851">
        <v>0</v>
      </c>
      <c r="K241" s="845"/>
      <c r="L241" s="851">
        <v>2</v>
      </c>
      <c r="M241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" customHeight="1" x14ac:dyDescent="0.3">
      <c r="A6" s="729" t="s">
        <v>581</v>
      </c>
      <c r="B6" s="730" t="s">
        <v>2793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583</v>
      </c>
      <c r="J6" s="733" t="s">
        <v>1</v>
      </c>
    </row>
    <row r="7" spans="1:10" ht="14.4" customHeight="1" x14ac:dyDescent="0.3">
      <c r="A7" s="729" t="s">
        <v>581</v>
      </c>
      <c r="B7" s="730" t="s">
        <v>2794</v>
      </c>
      <c r="C7" s="731">
        <v>162.21865000000003</v>
      </c>
      <c r="D7" s="731">
        <v>143.43845000000002</v>
      </c>
      <c r="E7" s="731"/>
      <c r="F7" s="731">
        <v>124.0608</v>
      </c>
      <c r="G7" s="731">
        <v>150</v>
      </c>
      <c r="H7" s="731">
        <v>-25.9392</v>
      </c>
      <c r="I7" s="732">
        <v>0.82707200000000003</v>
      </c>
      <c r="J7" s="733" t="s">
        <v>1</v>
      </c>
    </row>
    <row r="8" spans="1:10" ht="14.4" customHeight="1" x14ac:dyDescent="0.3">
      <c r="A8" s="729" t="s">
        <v>581</v>
      </c>
      <c r="B8" s="730" t="s">
        <v>2795</v>
      </c>
      <c r="C8" s="731">
        <v>4.6550800000000008</v>
      </c>
      <c r="D8" s="731">
        <v>7.2695600000000002</v>
      </c>
      <c r="E8" s="731"/>
      <c r="F8" s="731">
        <v>6.9760199999999992</v>
      </c>
      <c r="G8" s="731">
        <v>8.75</v>
      </c>
      <c r="H8" s="731">
        <v>-1.7739800000000008</v>
      </c>
      <c r="I8" s="732">
        <v>0.79725942857142851</v>
      </c>
      <c r="J8" s="733" t="s">
        <v>1</v>
      </c>
    </row>
    <row r="9" spans="1:10" ht="14.4" customHeight="1" x14ac:dyDescent="0.3">
      <c r="A9" s="729" t="s">
        <v>581</v>
      </c>
      <c r="B9" s="730" t="s">
        <v>2796</v>
      </c>
      <c r="C9" s="731">
        <v>0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583</v>
      </c>
      <c r="J9" s="733" t="s">
        <v>1</v>
      </c>
    </row>
    <row r="10" spans="1:10" ht="14.4" customHeight="1" x14ac:dyDescent="0.3">
      <c r="A10" s="729" t="s">
        <v>581</v>
      </c>
      <c r="B10" s="730" t="s">
        <v>2797</v>
      </c>
      <c r="C10" s="731">
        <v>50.920350000000006</v>
      </c>
      <c r="D10" s="731">
        <v>43.314050000000002</v>
      </c>
      <c r="E10" s="731"/>
      <c r="F10" s="731">
        <v>46.11712</v>
      </c>
      <c r="G10" s="731">
        <v>47.500000976562504</v>
      </c>
      <c r="H10" s="731">
        <v>-1.3828809765625039</v>
      </c>
      <c r="I10" s="732">
        <v>0.97088671688144079</v>
      </c>
      <c r="J10" s="733" t="s">
        <v>1</v>
      </c>
    </row>
    <row r="11" spans="1:10" ht="14.4" customHeight="1" x14ac:dyDescent="0.3">
      <c r="A11" s="729" t="s">
        <v>581</v>
      </c>
      <c r="B11" s="730" t="s">
        <v>2798</v>
      </c>
      <c r="C11" s="731">
        <v>349.64840000000004</v>
      </c>
      <c r="D11" s="731">
        <v>423.71010999999999</v>
      </c>
      <c r="E11" s="731"/>
      <c r="F11" s="731">
        <v>481.82907999999998</v>
      </c>
      <c r="G11" s="731">
        <v>425.00000097656255</v>
      </c>
      <c r="H11" s="731">
        <v>56.82907902343743</v>
      </c>
      <c r="I11" s="732">
        <v>1.1337154797478963</v>
      </c>
      <c r="J11" s="733" t="s">
        <v>1</v>
      </c>
    </row>
    <row r="12" spans="1:10" ht="14.4" customHeight="1" x14ac:dyDescent="0.3">
      <c r="A12" s="729" t="s">
        <v>581</v>
      </c>
      <c r="B12" s="730" t="s">
        <v>2799</v>
      </c>
      <c r="C12" s="731">
        <v>3957.2080000000001</v>
      </c>
      <c r="D12" s="731">
        <v>3826.395</v>
      </c>
      <c r="E12" s="731"/>
      <c r="F12" s="731">
        <v>4564.2809999999999</v>
      </c>
      <c r="G12" s="731">
        <v>4000</v>
      </c>
      <c r="H12" s="731">
        <v>564.28099999999995</v>
      </c>
      <c r="I12" s="732">
        <v>1.1410702500000001</v>
      </c>
      <c r="J12" s="733" t="s">
        <v>1</v>
      </c>
    </row>
    <row r="13" spans="1:10" ht="14.4" customHeight="1" x14ac:dyDescent="0.3">
      <c r="A13" s="729" t="s">
        <v>581</v>
      </c>
      <c r="B13" s="730" t="s">
        <v>2800</v>
      </c>
      <c r="C13" s="731">
        <v>12.203399999999998</v>
      </c>
      <c r="D13" s="731">
        <v>11.86365</v>
      </c>
      <c r="E13" s="731"/>
      <c r="F13" s="731">
        <v>37.317889999999998</v>
      </c>
      <c r="G13" s="731">
        <v>12.500000122070313</v>
      </c>
      <c r="H13" s="731">
        <v>24.817889877929687</v>
      </c>
      <c r="I13" s="732">
        <v>2.9854311708453984</v>
      </c>
      <c r="J13" s="733" t="s">
        <v>1</v>
      </c>
    </row>
    <row r="14" spans="1:10" ht="14.4" customHeight="1" x14ac:dyDescent="0.3">
      <c r="A14" s="729" t="s">
        <v>581</v>
      </c>
      <c r="B14" s="730" t="s">
        <v>2801</v>
      </c>
      <c r="C14" s="731">
        <v>3.0833799999999996</v>
      </c>
      <c r="D14" s="731">
        <v>7.8742800000000006</v>
      </c>
      <c r="E14" s="731"/>
      <c r="F14" s="731">
        <v>8.8678800000000013</v>
      </c>
      <c r="G14" s="731">
        <v>6.2500003662109371</v>
      </c>
      <c r="H14" s="731">
        <v>2.6178796337890642</v>
      </c>
      <c r="I14" s="732">
        <v>1.4188607168636302</v>
      </c>
      <c r="J14" s="733" t="s">
        <v>1</v>
      </c>
    </row>
    <row r="15" spans="1:10" ht="14.4" customHeight="1" x14ac:dyDescent="0.3">
      <c r="A15" s="729" t="s">
        <v>581</v>
      </c>
      <c r="B15" s="730" t="s">
        <v>2802</v>
      </c>
      <c r="C15" s="731">
        <v>19.341750000000001</v>
      </c>
      <c r="D15" s="731">
        <v>48.990399999999994</v>
      </c>
      <c r="E15" s="731"/>
      <c r="F15" s="731">
        <v>9.5497200000000007</v>
      </c>
      <c r="G15" s="731">
        <v>49.999999023437496</v>
      </c>
      <c r="H15" s="731">
        <v>-40.450279023437496</v>
      </c>
      <c r="I15" s="732">
        <v>0.19099440373035947</v>
      </c>
      <c r="J15" s="733" t="s">
        <v>1</v>
      </c>
    </row>
    <row r="16" spans="1:10" ht="14.4" customHeight="1" x14ac:dyDescent="0.3">
      <c r="A16" s="729" t="s">
        <v>581</v>
      </c>
      <c r="B16" s="730" t="s">
        <v>2803</v>
      </c>
      <c r="C16" s="731">
        <v>98.490599999999972</v>
      </c>
      <c r="D16" s="731">
        <v>60.6096</v>
      </c>
      <c r="E16" s="731"/>
      <c r="F16" s="731">
        <v>53.0334</v>
      </c>
      <c r="G16" s="731">
        <v>86.25</v>
      </c>
      <c r="H16" s="731">
        <v>-33.2166</v>
      </c>
      <c r="I16" s="732">
        <v>0.61487999999999998</v>
      </c>
      <c r="J16" s="733" t="s">
        <v>1</v>
      </c>
    </row>
    <row r="17" spans="1:10" ht="14.4" customHeight="1" x14ac:dyDescent="0.3">
      <c r="A17" s="729" t="s">
        <v>581</v>
      </c>
      <c r="B17" s="730" t="s">
        <v>2804</v>
      </c>
      <c r="C17" s="731">
        <v>27.23574</v>
      </c>
      <c r="D17" s="731">
        <v>34.332799999999999</v>
      </c>
      <c r="E17" s="731"/>
      <c r="F17" s="731">
        <v>43.954500000000003</v>
      </c>
      <c r="G17" s="731">
        <v>34.999999023437503</v>
      </c>
      <c r="H17" s="731">
        <v>8.9545009765624997</v>
      </c>
      <c r="I17" s="732">
        <v>1.2558428921831164</v>
      </c>
      <c r="J17" s="733" t="s">
        <v>1</v>
      </c>
    </row>
    <row r="18" spans="1:10" ht="14.4" customHeight="1" x14ac:dyDescent="0.3">
      <c r="A18" s="729" t="s">
        <v>581</v>
      </c>
      <c r="B18" s="730" t="s">
        <v>2805</v>
      </c>
      <c r="C18" s="731">
        <v>65.469179999999994</v>
      </c>
      <c r="D18" s="731">
        <v>78.358619999999959</v>
      </c>
      <c r="E18" s="731"/>
      <c r="F18" s="731">
        <v>115.20459999999999</v>
      </c>
      <c r="G18" s="731">
        <v>106.2500048828125</v>
      </c>
      <c r="H18" s="731">
        <v>8.9545951171874805</v>
      </c>
      <c r="I18" s="732">
        <v>1.0842785384063169</v>
      </c>
      <c r="J18" s="733" t="s">
        <v>1</v>
      </c>
    </row>
    <row r="19" spans="1:10" ht="14.4" customHeight="1" x14ac:dyDescent="0.3">
      <c r="A19" s="729" t="s">
        <v>581</v>
      </c>
      <c r="B19" s="730" t="s">
        <v>2806</v>
      </c>
      <c r="C19" s="731">
        <v>120.79133999999999</v>
      </c>
      <c r="D19" s="731">
        <v>139.94187000000005</v>
      </c>
      <c r="E19" s="731"/>
      <c r="F19" s="731">
        <v>183.37531999999999</v>
      </c>
      <c r="G19" s="731">
        <v>160.0000078125</v>
      </c>
      <c r="H19" s="731">
        <v>23.375312187499986</v>
      </c>
      <c r="I19" s="732">
        <v>1.146095694038296</v>
      </c>
      <c r="J19" s="733" t="s">
        <v>1</v>
      </c>
    </row>
    <row r="20" spans="1:10" ht="14.4" customHeight="1" x14ac:dyDescent="0.3">
      <c r="A20" s="729" t="s">
        <v>581</v>
      </c>
      <c r="B20" s="730" t="s">
        <v>2807</v>
      </c>
      <c r="C20" s="731">
        <v>0</v>
      </c>
      <c r="D20" s="731">
        <v>0.87241999999999997</v>
      </c>
      <c r="E20" s="731"/>
      <c r="F20" s="731">
        <v>0.74921000000000004</v>
      </c>
      <c r="G20" s="731">
        <v>2.4999999351501465</v>
      </c>
      <c r="H20" s="731">
        <v>-1.7507899351501464</v>
      </c>
      <c r="I20" s="732">
        <v>0.29968400777378562</v>
      </c>
      <c r="J20" s="733" t="s">
        <v>1</v>
      </c>
    </row>
    <row r="21" spans="1:10" ht="14.4" customHeight="1" x14ac:dyDescent="0.3">
      <c r="A21" s="729" t="s">
        <v>581</v>
      </c>
      <c r="B21" s="730" t="s">
        <v>2808</v>
      </c>
      <c r="C21" s="731">
        <v>159.1386</v>
      </c>
      <c r="D21" s="731">
        <v>309.59266000000002</v>
      </c>
      <c r="E21" s="731"/>
      <c r="F21" s="731">
        <v>283.25923</v>
      </c>
      <c r="G21" s="731">
        <v>322.0655625</v>
      </c>
      <c r="H21" s="731">
        <v>-38.806332499999996</v>
      </c>
      <c r="I21" s="732">
        <v>0.8795079728525772</v>
      </c>
      <c r="J21" s="733" t="s">
        <v>1</v>
      </c>
    </row>
    <row r="22" spans="1:10" ht="14.4" customHeight="1" x14ac:dyDescent="0.3">
      <c r="A22" s="729" t="s">
        <v>581</v>
      </c>
      <c r="B22" s="730" t="s">
        <v>2809</v>
      </c>
      <c r="C22" s="731">
        <v>0.32109000000000004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583</v>
      </c>
      <c r="J22" s="733" t="s">
        <v>1</v>
      </c>
    </row>
    <row r="23" spans="1:10" ht="14.4" customHeight="1" x14ac:dyDescent="0.3">
      <c r="A23" s="729" t="s">
        <v>581</v>
      </c>
      <c r="B23" s="730" t="s">
        <v>595</v>
      </c>
      <c r="C23" s="731">
        <v>5030.7255600000008</v>
      </c>
      <c r="D23" s="731">
        <v>5136.5634699999991</v>
      </c>
      <c r="E23" s="731"/>
      <c r="F23" s="731">
        <v>5958.5757699999995</v>
      </c>
      <c r="G23" s="731">
        <v>5412.0655756187443</v>
      </c>
      <c r="H23" s="731">
        <v>546.51019438125513</v>
      </c>
      <c r="I23" s="732">
        <v>1.1009799653654002</v>
      </c>
      <c r="J23" s="733" t="s">
        <v>596</v>
      </c>
    </row>
    <row r="25" spans="1:10" ht="14.4" customHeight="1" x14ac:dyDescent="0.3">
      <c r="A25" s="729" t="s">
        <v>581</v>
      </c>
      <c r="B25" s="730" t="s">
        <v>582</v>
      </c>
      <c r="C25" s="731" t="s">
        <v>583</v>
      </c>
      <c r="D25" s="731" t="s">
        <v>583</v>
      </c>
      <c r="E25" s="731"/>
      <c r="F25" s="731" t="s">
        <v>583</v>
      </c>
      <c r="G25" s="731" t="s">
        <v>583</v>
      </c>
      <c r="H25" s="731" t="s">
        <v>583</v>
      </c>
      <c r="I25" s="732" t="s">
        <v>583</v>
      </c>
      <c r="J25" s="733" t="s">
        <v>73</v>
      </c>
    </row>
    <row r="26" spans="1:10" ht="14.4" customHeight="1" x14ac:dyDescent="0.3">
      <c r="A26" s="729" t="s">
        <v>597</v>
      </c>
      <c r="B26" s="730" t="s">
        <v>598</v>
      </c>
      <c r="C26" s="731" t="s">
        <v>583</v>
      </c>
      <c r="D26" s="731" t="s">
        <v>583</v>
      </c>
      <c r="E26" s="731"/>
      <c r="F26" s="731" t="s">
        <v>583</v>
      </c>
      <c r="G26" s="731" t="s">
        <v>583</v>
      </c>
      <c r="H26" s="731" t="s">
        <v>583</v>
      </c>
      <c r="I26" s="732" t="s">
        <v>583</v>
      </c>
      <c r="J26" s="733" t="s">
        <v>0</v>
      </c>
    </row>
    <row r="27" spans="1:10" ht="14.4" customHeight="1" x14ac:dyDescent="0.3">
      <c r="A27" s="729" t="s">
        <v>597</v>
      </c>
      <c r="B27" s="730" t="s">
        <v>2795</v>
      </c>
      <c r="C27" s="731">
        <v>4.6550800000000008</v>
      </c>
      <c r="D27" s="731">
        <v>7.2695600000000002</v>
      </c>
      <c r="E27" s="731"/>
      <c r="F27" s="731">
        <v>6.9760199999999992</v>
      </c>
      <c r="G27" s="731">
        <v>9</v>
      </c>
      <c r="H27" s="731">
        <v>-2.0239800000000008</v>
      </c>
      <c r="I27" s="732">
        <v>0.77511333333333321</v>
      </c>
      <c r="J27" s="733" t="s">
        <v>1</v>
      </c>
    </row>
    <row r="28" spans="1:10" ht="14.4" customHeight="1" x14ac:dyDescent="0.3">
      <c r="A28" s="729" t="s">
        <v>597</v>
      </c>
      <c r="B28" s="730" t="s">
        <v>2797</v>
      </c>
      <c r="C28" s="731">
        <v>38.160630000000005</v>
      </c>
      <c r="D28" s="731">
        <v>31.99071</v>
      </c>
      <c r="E28" s="731"/>
      <c r="F28" s="731">
        <v>38.272280000000002</v>
      </c>
      <c r="G28" s="731">
        <v>33</v>
      </c>
      <c r="H28" s="731">
        <v>5.2722800000000021</v>
      </c>
      <c r="I28" s="732">
        <v>1.1597660606060607</v>
      </c>
      <c r="J28" s="733" t="s">
        <v>1</v>
      </c>
    </row>
    <row r="29" spans="1:10" ht="14.4" customHeight="1" x14ac:dyDescent="0.3">
      <c r="A29" s="729" t="s">
        <v>597</v>
      </c>
      <c r="B29" s="730" t="s">
        <v>2798</v>
      </c>
      <c r="C29" s="731">
        <v>54.846599999999995</v>
      </c>
      <c r="D29" s="731">
        <v>55.929099999999998</v>
      </c>
      <c r="E29" s="731"/>
      <c r="F29" s="731">
        <v>101.74930000000002</v>
      </c>
      <c r="G29" s="731">
        <v>58</v>
      </c>
      <c r="H29" s="731">
        <v>43.749300000000019</v>
      </c>
      <c r="I29" s="732">
        <v>1.7542982758620693</v>
      </c>
      <c r="J29" s="733" t="s">
        <v>1</v>
      </c>
    </row>
    <row r="30" spans="1:10" ht="14.4" customHeight="1" x14ac:dyDescent="0.3">
      <c r="A30" s="729" t="s">
        <v>597</v>
      </c>
      <c r="B30" s="730" t="s">
        <v>2800</v>
      </c>
      <c r="C30" s="731">
        <v>11.658799999999999</v>
      </c>
      <c r="D30" s="731">
        <v>11.35525</v>
      </c>
      <c r="E30" s="731"/>
      <c r="F30" s="731">
        <v>15.6005</v>
      </c>
      <c r="G30" s="731">
        <v>12</v>
      </c>
      <c r="H30" s="731">
        <v>3.6005000000000003</v>
      </c>
      <c r="I30" s="732">
        <v>1.3000416666666668</v>
      </c>
      <c r="J30" s="733" t="s">
        <v>1</v>
      </c>
    </row>
    <row r="31" spans="1:10" ht="14.4" customHeight="1" x14ac:dyDescent="0.3">
      <c r="A31" s="729" t="s">
        <v>597</v>
      </c>
      <c r="B31" s="730" t="s">
        <v>2801</v>
      </c>
      <c r="C31" s="731">
        <v>2.0322799999999996</v>
      </c>
      <c r="D31" s="731">
        <v>0.98136000000000001</v>
      </c>
      <c r="E31" s="731"/>
      <c r="F31" s="731">
        <v>0</v>
      </c>
      <c r="G31" s="731">
        <v>0</v>
      </c>
      <c r="H31" s="731">
        <v>0</v>
      </c>
      <c r="I31" s="732" t="s">
        <v>583</v>
      </c>
      <c r="J31" s="733" t="s">
        <v>1</v>
      </c>
    </row>
    <row r="32" spans="1:10" ht="14.4" customHeight="1" x14ac:dyDescent="0.3">
      <c r="A32" s="729" t="s">
        <v>597</v>
      </c>
      <c r="B32" s="730" t="s">
        <v>2802</v>
      </c>
      <c r="C32" s="731">
        <v>3.802</v>
      </c>
      <c r="D32" s="731">
        <v>3.3195000000000001</v>
      </c>
      <c r="E32" s="731"/>
      <c r="F32" s="731">
        <v>4.7004999999999999</v>
      </c>
      <c r="G32" s="731">
        <v>4</v>
      </c>
      <c r="H32" s="731">
        <v>0.7004999999999999</v>
      </c>
      <c r="I32" s="732">
        <v>1.175125</v>
      </c>
      <c r="J32" s="733" t="s">
        <v>1</v>
      </c>
    </row>
    <row r="33" spans="1:10" ht="14.4" customHeight="1" x14ac:dyDescent="0.3">
      <c r="A33" s="729" t="s">
        <v>597</v>
      </c>
      <c r="B33" s="730" t="s">
        <v>2804</v>
      </c>
      <c r="C33" s="731">
        <v>8.2799999999999994</v>
      </c>
      <c r="D33" s="731">
        <v>10.584</v>
      </c>
      <c r="E33" s="731"/>
      <c r="F33" s="731">
        <v>11.087999999999999</v>
      </c>
      <c r="G33" s="731">
        <v>10</v>
      </c>
      <c r="H33" s="731">
        <v>1.0879999999999992</v>
      </c>
      <c r="I33" s="732">
        <v>1.1088</v>
      </c>
      <c r="J33" s="733" t="s">
        <v>1</v>
      </c>
    </row>
    <row r="34" spans="1:10" ht="14.4" customHeight="1" x14ac:dyDescent="0.3">
      <c r="A34" s="729" t="s">
        <v>597</v>
      </c>
      <c r="B34" s="730" t="s">
        <v>2805</v>
      </c>
      <c r="C34" s="731">
        <v>5.1425000000000001</v>
      </c>
      <c r="D34" s="731">
        <v>5.1425000000000001</v>
      </c>
      <c r="E34" s="731"/>
      <c r="F34" s="731">
        <v>5.1425000000000001</v>
      </c>
      <c r="G34" s="731">
        <v>6</v>
      </c>
      <c r="H34" s="731">
        <v>-0.85749999999999993</v>
      </c>
      <c r="I34" s="732">
        <v>0.85708333333333331</v>
      </c>
      <c r="J34" s="733" t="s">
        <v>1</v>
      </c>
    </row>
    <row r="35" spans="1:10" ht="14.4" customHeight="1" x14ac:dyDescent="0.3">
      <c r="A35" s="729" t="s">
        <v>597</v>
      </c>
      <c r="B35" s="730" t="s">
        <v>2807</v>
      </c>
      <c r="C35" s="731">
        <v>0</v>
      </c>
      <c r="D35" s="731">
        <v>3.9920000000000004E-2</v>
      </c>
      <c r="E35" s="731"/>
      <c r="F35" s="731">
        <v>0</v>
      </c>
      <c r="G35" s="731">
        <v>0</v>
      </c>
      <c r="H35" s="731">
        <v>0</v>
      </c>
      <c r="I35" s="732" t="s">
        <v>583</v>
      </c>
      <c r="J35" s="733" t="s">
        <v>1</v>
      </c>
    </row>
    <row r="36" spans="1:10" ht="14.4" customHeight="1" x14ac:dyDescent="0.3">
      <c r="A36" s="729" t="s">
        <v>597</v>
      </c>
      <c r="B36" s="730" t="s">
        <v>2809</v>
      </c>
      <c r="C36" s="731">
        <v>0.32109000000000004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583</v>
      </c>
      <c r="J36" s="733" t="s">
        <v>1</v>
      </c>
    </row>
    <row r="37" spans="1:10" ht="14.4" customHeight="1" x14ac:dyDescent="0.3">
      <c r="A37" s="729" t="s">
        <v>597</v>
      </c>
      <c r="B37" s="730" t="s">
        <v>599</v>
      </c>
      <c r="C37" s="731">
        <v>128.89897999999999</v>
      </c>
      <c r="D37" s="731">
        <v>126.61189999999999</v>
      </c>
      <c r="E37" s="731"/>
      <c r="F37" s="731">
        <v>183.52910000000006</v>
      </c>
      <c r="G37" s="731">
        <v>132</v>
      </c>
      <c r="H37" s="731">
        <v>51.529100000000057</v>
      </c>
      <c r="I37" s="732">
        <v>1.3903719696969701</v>
      </c>
      <c r="J37" s="733" t="s">
        <v>600</v>
      </c>
    </row>
    <row r="38" spans="1:10" ht="14.4" customHeight="1" x14ac:dyDescent="0.3">
      <c r="A38" s="729" t="s">
        <v>583</v>
      </c>
      <c r="B38" s="730" t="s">
        <v>583</v>
      </c>
      <c r="C38" s="731" t="s">
        <v>583</v>
      </c>
      <c r="D38" s="731" t="s">
        <v>583</v>
      </c>
      <c r="E38" s="731"/>
      <c r="F38" s="731" t="s">
        <v>583</v>
      </c>
      <c r="G38" s="731" t="s">
        <v>583</v>
      </c>
      <c r="H38" s="731" t="s">
        <v>583</v>
      </c>
      <c r="I38" s="732" t="s">
        <v>583</v>
      </c>
      <c r="J38" s="733" t="s">
        <v>601</v>
      </c>
    </row>
    <row r="39" spans="1:10" ht="14.4" customHeight="1" x14ac:dyDescent="0.3">
      <c r="A39" s="729" t="s">
        <v>602</v>
      </c>
      <c r="B39" s="730" t="s">
        <v>603</v>
      </c>
      <c r="C39" s="731" t="s">
        <v>583</v>
      </c>
      <c r="D39" s="731" t="s">
        <v>583</v>
      </c>
      <c r="E39" s="731"/>
      <c r="F39" s="731" t="s">
        <v>583</v>
      </c>
      <c r="G39" s="731" t="s">
        <v>583</v>
      </c>
      <c r="H39" s="731" t="s">
        <v>583</v>
      </c>
      <c r="I39" s="732" t="s">
        <v>583</v>
      </c>
      <c r="J39" s="733" t="s">
        <v>0</v>
      </c>
    </row>
    <row r="40" spans="1:10" ht="14.4" customHeight="1" x14ac:dyDescent="0.3">
      <c r="A40" s="729" t="s">
        <v>602</v>
      </c>
      <c r="B40" s="730" t="s">
        <v>2796</v>
      </c>
      <c r="C40" s="731">
        <v>0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583</v>
      </c>
      <c r="J40" s="733" t="s">
        <v>1</v>
      </c>
    </row>
    <row r="41" spans="1:10" ht="14.4" customHeight="1" x14ac:dyDescent="0.3">
      <c r="A41" s="729" t="s">
        <v>602</v>
      </c>
      <c r="B41" s="730" t="s">
        <v>2797</v>
      </c>
      <c r="C41" s="731">
        <v>12.759720000000002</v>
      </c>
      <c r="D41" s="731">
        <v>11.32334</v>
      </c>
      <c r="E41" s="731"/>
      <c r="F41" s="731">
        <v>7.8448400000000005</v>
      </c>
      <c r="G41" s="731">
        <v>14</v>
      </c>
      <c r="H41" s="731">
        <v>-6.1551599999999995</v>
      </c>
      <c r="I41" s="732">
        <v>0.56034571428571434</v>
      </c>
      <c r="J41" s="733" t="s">
        <v>1</v>
      </c>
    </row>
    <row r="42" spans="1:10" ht="14.4" customHeight="1" x14ac:dyDescent="0.3">
      <c r="A42" s="729" t="s">
        <v>602</v>
      </c>
      <c r="B42" s="730" t="s">
        <v>2798</v>
      </c>
      <c r="C42" s="731">
        <v>267.66629000000006</v>
      </c>
      <c r="D42" s="731">
        <v>333.40886</v>
      </c>
      <c r="E42" s="731"/>
      <c r="F42" s="731">
        <v>341.42927999999995</v>
      </c>
      <c r="G42" s="731">
        <v>328</v>
      </c>
      <c r="H42" s="731">
        <v>13.429279999999949</v>
      </c>
      <c r="I42" s="732">
        <v>1.040942926829268</v>
      </c>
      <c r="J42" s="733" t="s">
        <v>1</v>
      </c>
    </row>
    <row r="43" spans="1:10" ht="14.4" customHeight="1" x14ac:dyDescent="0.3">
      <c r="A43" s="729" t="s">
        <v>602</v>
      </c>
      <c r="B43" s="730" t="s">
        <v>2800</v>
      </c>
      <c r="C43" s="731">
        <v>0.54459999999999997</v>
      </c>
      <c r="D43" s="731">
        <v>0.50839999999999996</v>
      </c>
      <c r="E43" s="731"/>
      <c r="F43" s="731">
        <v>21.717389999999998</v>
      </c>
      <c r="G43" s="731">
        <v>0</v>
      </c>
      <c r="H43" s="731">
        <v>21.717389999999998</v>
      </c>
      <c r="I43" s="732" t="s">
        <v>583</v>
      </c>
      <c r="J43" s="733" t="s">
        <v>1</v>
      </c>
    </row>
    <row r="44" spans="1:10" ht="14.4" customHeight="1" x14ac:dyDescent="0.3">
      <c r="A44" s="729" t="s">
        <v>602</v>
      </c>
      <c r="B44" s="730" t="s">
        <v>2801</v>
      </c>
      <c r="C44" s="731">
        <v>1.0510999999999999</v>
      </c>
      <c r="D44" s="731">
        <v>6.8929200000000002</v>
      </c>
      <c r="E44" s="731"/>
      <c r="F44" s="731">
        <v>8.8678800000000013</v>
      </c>
      <c r="G44" s="731">
        <v>6</v>
      </c>
      <c r="H44" s="731">
        <v>2.8678800000000013</v>
      </c>
      <c r="I44" s="732">
        <v>1.4779800000000003</v>
      </c>
      <c r="J44" s="733" t="s">
        <v>1</v>
      </c>
    </row>
    <row r="45" spans="1:10" ht="14.4" customHeight="1" x14ac:dyDescent="0.3">
      <c r="A45" s="729" t="s">
        <v>602</v>
      </c>
      <c r="B45" s="730" t="s">
        <v>2802</v>
      </c>
      <c r="C45" s="731">
        <v>15.53975</v>
      </c>
      <c r="D45" s="731">
        <v>45.670899999999996</v>
      </c>
      <c r="E45" s="731"/>
      <c r="F45" s="731">
        <v>4.8492199999999999</v>
      </c>
      <c r="G45" s="731">
        <v>46</v>
      </c>
      <c r="H45" s="731">
        <v>-41.150779999999997</v>
      </c>
      <c r="I45" s="732">
        <v>0.10541782608695652</v>
      </c>
      <c r="J45" s="733" t="s">
        <v>1</v>
      </c>
    </row>
    <row r="46" spans="1:10" ht="14.4" customHeight="1" x14ac:dyDescent="0.3">
      <c r="A46" s="729" t="s">
        <v>602</v>
      </c>
      <c r="B46" s="730" t="s">
        <v>2804</v>
      </c>
      <c r="C46" s="731">
        <v>18.955739999999999</v>
      </c>
      <c r="D46" s="731">
        <v>23.748799999999999</v>
      </c>
      <c r="E46" s="731"/>
      <c r="F46" s="731">
        <v>32.866500000000002</v>
      </c>
      <c r="G46" s="731">
        <v>25</v>
      </c>
      <c r="H46" s="731">
        <v>7.866500000000002</v>
      </c>
      <c r="I46" s="732">
        <v>1.3146600000000002</v>
      </c>
      <c r="J46" s="733" t="s">
        <v>1</v>
      </c>
    </row>
    <row r="47" spans="1:10" ht="14.4" customHeight="1" x14ac:dyDescent="0.3">
      <c r="A47" s="729" t="s">
        <v>602</v>
      </c>
      <c r="B47" s="730" t="s">
        <v>2805</v>
      </c>
      <c r="C47" s="731">
        <v>55.009700000000002</v>
      </c>
      <c r="D47" s="731">
        <v>73.216119999999961</v>
      </c>
      <c r="E47" s="731"/>
      <c r="F47" s="731">
        <v>107.61184999999999</v>
      </c>
      <c r="G47" s="731">
        <v>90</v>
      </c>
      <c r="H47" s="731">
        <v>17.61184999999999</v>
      </c>
      <c r="I47" s="732">
        <v>1.1956872222222221</v>
      </c>
      <c r="J47" s="733" t="s">
        <v>1</v>
      </c>
    </row>
    <row r="48" spans="1:10" ht="14.4" customHeight="1" x14ac:dyDescent="0.3">
      <c r="A48" s="729" t="s">
        <v>602</v>
      </c>
      <c r="B48" s="730" t="s">
        <v>2806</v>
      </c>
      <c r="C48" s="731">
        <v>85.127139999999997</v>
      </c>
      <c r="D48" s="731">
        <v>110.50647000000004</v>
      </c>
      <c r="E48" s="731"/>
      <c r="F48" s="731">
        <v>165.04820999999998</v>
      </c>
      <c r="G48" s="731">
        <v>121</v>
      </c>
      <c r="H48" s="731">
        <v>44.048209999999983</v>
      </c>
      <c r="I48" s="732">
        <v>1.3640347933884296</v>
      </c>
      <c r="J48" s="733" t="s">
        <v>1</v>
      </c>
    </row>
    <row r="49" spans="1:10" ht="14.4" customHeight="1" x14ac:dyDescent="0.3">
      <c r="A49" s="729" t="s">
        <v>602</v>
      </c>
      <c r="B49" s="730" t="s">
        <v>2807</v>
      </c>
      <c r="C49" s="731">
        <v>0</v>
      </c>
      <c r="D49" s="731">
        <v>0.83250000000000002</v>
      </c>
      <c r="E49" s="731"/>
      <c r="F49" s="731">
        <v>0.74921000000000004</v>
      </c>
      <c r="G49" s="731">
        <v>2</v>
      </c>
      <c r="H49" s="731">
        <v>-1.2507899999999998</v>
      </c>
      <c r="I49" s="732">
        <v>0.37460500000000002</v>
      </c>
      <c r="J49" s="733" t="s">
        <v>1</v>
      </c>
    </row>
    <row r="50" spans="1:10" ht="14.4" customHeight="1" x14ac:dyDescent="0.3">
      <c r="A50" s="729" t="s">
        <v>602</v>
      </c>
      <c r="B50" s="730" t="s">
        <v>2808</v>
      </c>
      <c r="C50" s="731">
        <v>52.003379999999993</v>
      </c>
      <c r="D50" s="731">
        <v>59.983310000000003</v>
      </c>
      <c r="E50" s="731"/>
      <c r="F50" s="731">
        <v>79.415909999999997</v>
      </c>
      <c r="G50" s="731">
        <v>144</v>
      </c>
      <c r="H50" s="731">
        <v>-64.584090000000003</v>
      </c>
      <c r="I50" s="732">
        <v>0.55149937500000001</v>
      </c>
      <c r="J50" s="733" t="s">
        <v>1</v>
      </c>
    </row>
    <row r="51" spans="1:10" ht="14.4" customHeight="1" x14ac:dyDescent="0.3">
      <c r="A51" s="729" t="s">
        <v>602</v>
      </c>
      <c r="B51" s="730" t="s">
        <v>604</v>
      </c>
      <c r="C51" s="731">
        <v>508.65742000000012</v>
      </c>
      <c r="D51" s="731">
        <v>666.09161999999992</v>
      </c>
      <c r="E51" s="731"/>
      <c r="F51" s="731">
        <v>770.40028999999981</v>
      </c>
      <c r="G51" s="731">
        <v>777</v>
      </c>
      <c r="H51" s="731">
        <v>-6.5997100000001865</v>
      </c>
      <c r="I51" s="732">
        <v>0.99150616473616449</v>
      </c>
      <c r="J51" s="733" t="s">
        <v>600</v>
      </c>
    </row>
    <row r="52" spans="1:10" ht="14.4" customHeight="1" x14ac:dyDescent="0.3">
      <c r="A52" s="729" t="s">
        <v>583</v>
      </c>
      <c r="B52" s="730" t="s">
        <v>583</v>
      </c>
      <c r="C52" s="731" t="s">
        <v>583</v>
      </c>
      <c r="D52" s="731" t="s">
        <v>583</v>
      </c>
      <c r="E52" s="731"/>
      <c r="F52" s="731" t="s">
        <v>583</v>
      </c>
      <c r="G52" s="731" t="s">
        <v>583</v>
      </c>
      <c r="H52" s="731" t="s">
        <v>583</v>
      </c>
      <c r="I52" s="732" t="s">
        <v>583</v>
      </c>
      <c r="J52" s="733" t="s">
        <v>601</v>
      </c>
    </row>
    <row r="53" spans="1:10" ht="14.4" customHeight="1" x14ac:dyDescent="0.3">
      <c r="A53" s="729" t="s">
        <v>2810</v>
      </c>
      <c r="B53" s="730" t="s">
        <v>2811</v>
      </c>
      <c r="C53" s="731" t="s">
        <v>583</v>
      </c>
      <c r="D53" s="731" t="s">
        <v>583</v>
      </c>
      <c r="E53" s="731"/>
      <c r="F53" s="731" t="s">
        <v>583</v>
      </c>
      <c r="G53" s="731" t="s">
        <v>583</v>
      </c>
      <c r="H53" s="731" t="s">
        <v>583</v>
      </c>
      <c r="I53" s="732" t="s">
        <v>583</v>
      </c>
      <c r="J53" s="733" t="s">
        <v>0</v>
      </c>
    </row>
    <row r="54" spans="1:10" ht="14.4" customHeight="1" x14ac:dyDescent="0.3">
      <c r="A54" s="729" t="s">
        <v>2810</v>
      </c>
      <c r="B54" s="730" t="s">
        <v>2798</v>
      </c>
      <c r="C54" s="731">
        <v>1.76352</v>
      </c>
      <c r="D54" s="731">
        <v>9.0001599999999993</v>
      </c>
      <c r="E54" s="731"/>
      <c r="F54" s="731">
        <v>5.2141700000000002</v>
      </c>
      <c r="G54" s="731">
        <v>6</v>
      </c>
      <c r="H54" s="731">
        <v>-0.78582999999999981</v>
      </c>
      <c r="I54" s="732">
        <v>0.8690283333333334</v>
      </c>
      <c r="J54" s="733" t="s">
        <v>1</v>
      </c>
    </row>
    <row r="55" spans="1:10" ht="14.4" customHeight="1" x14ac:dyDescent="0.3">
      <c r="A55" s="729" t="s">
        <v>2810</v>
      </c>
      <c r="B55" s="730" t="s">
        <v>2812</v>
      </c>
      <c r="C55" s="731">
        <v>1.76352</v>
      </c>
      <c r="D55" s="731">
        <v>9.0001599999999993</v>
      </c>
      <c r="E55" s="731"/>
      <c r="F55" s="731">
        <v>5.2141700000000002</v>
      </c>
      <c r="G55" s="731">
        <v>6</v>
      </c>
      <c r="H55" s="731">
        <v>-0.78582999999999981</v>
      </c>
      <c r="I55" s="732">
        <v>0.8690283333333334</v>
      </c>
      <c r="J55" s="733" t="s">
        <v>600</v>
      </c>
    </row>
    <row r="56" spans="1:10" ht="14.4" customHeight="1" x14ac:dyDescent="0.3">
      <c r="A56" s="729" t="s">
        <v>583</v>
      </c>
      <c r="B56" s="730" t="s">
        <v>583</v>
      </c>
      <c r="C56" s="731" t="s">
        <v>583</v>
      </c>
      <c r="D56" s="731" t="s">
        <v>583</v>
      </c>
      <c r="E56" s="731"/>
      <c r="F56" s="731" t="s">
        <v>583</v>
      </c>
      <c r="G56" s="731" t="s">
        <v>583</v>
      </c>
      <c r="H56" s="731" t="s">
        <v>583</v>
      </c>
      <c r="I56" s="732" t="s">
        <v>583</v>
      </c>
      <c r="J56" s="733" t="s">
        <v>601</v>
      </c>
    </row>
    <row r="57" spans="1:10" ht="14.4" customHeight="1" x14ac:dyDescent="0.3">
      <c r="A57" s="729" t="s">
        <v>605</v>
      </c>
      <c r="B57" s="730" t="s">
        <v>606</v>
      </c>
      <c r="C57" s="731" t="s">
        <v>583</v>
      </c>
      <c r="D57" s="731" t="s">
        <v>583</v>
      </c>
      <c r="E57" s="731"/>
      <c r="F57" s="731" t="s">
        <v>583</v>
      </c>
      <c r="G57" s="731" t="s">
        <v>583</v>
      </c>
      <c r="H57" s="731" t="s">
        <v>583</v>
      </c>
      <c r="I57" s="732" t="s">
        <v>583</v>
      </c>
      <c r="J57" s="733" t="s">
        <v>0</v>
      </c>
    </row>
    <row r="58" spans="1:10" ht="14.4" customHeight="1" x14ac:dyDescent="0.3">
      <c r="A58" s="729" t="s">
        <v>605</v>
      </c>
      <c r="B58" s="730" t="s">
        <v>2793</v>
      </c>
      <c r="C58" s="731">
        <v>0</v>
      </c>
      <c r="D58" s="731">
        <v>0</v>
      </c>
      <c r="E58" s="731"/>
      <c r="F58" s="731">
        <v>0</v>
      </c>
      <c r="G58" s="731">
        <v>0</v>
      </c>
      <c r="H58" s="731">
        <v>0</v>
      </c>
      <c r="I58" s="732" t="s">
        <v>583</v>
      </c>
      <c r="J58" s="733" t="s">
        <v>1</v>
      </c>
    </row>
    <row r="59" spans="1:10" ht="14.4" customHeight="1" x14ac:dyDescent="0.3">
      <c r="A59" s="729" t="s">
        <v>605</v>
      </c>
      <c r="B59" s="730" t="s">
        <v>2794</v>
      </c>
      <c r="C59" s="731">
        <v>162.21865000000003</v>
      </c>
      <c r="D59" s="731">
        <v>143.43845000000002</v>
      </c>
      <c r="E59" s="731"/>
      <c r="F59" s="731">
        <v>124.0608</v>
      </c>
      <c r="G59" s="731">
        <v>150</v>
      </c>
      <c r="H59" s="731">
        <v>-25.9392</v>
      </c>
      <c r="I59" s="732">
        <v>0.82707200000000003</v>
      </c>
      <c r="J59" s="733" t="s">
        <v>1</v>
      </c>
    </row>
    <row r="60" spans="1:10" ht="14.4" customHeight="1" x14ac:dyDescent="0.3">
      <c r="A60" s="729" t="s">
        <v>605</v>
      </c>
      <c r="B60" s="730" t="s">
        <v>2798</v>
      </c>
      <c r="C60" s="731">
        <v>25.37199</v>
      </c>
      <c r="D60" s="731">
        <v>25.37199</v>
      </c>
      <c r="E60" s="731"/>
      <c r="F60" s="731">
        <v>33.436330000000005</v>
      </c>
      <c r="G60" s="731">
        <v>34</v>
      </c>
      <c r="H60" s="731">
        <v>-0.56366999999999479</v>
      </c>
      <c r="I60" s="732">
        <v>0.98342147058823548</v>
      </c>
      <c r="J60" s="733" t="s">
        <v>1</v>
      </c>
    </row>
    <row r="61" spans="1:10" ht="14.4" customHeight="1" x14ac:dyDescent="0.3">
      <c r="A61" s="729" t="s">
        <v>605</v>
      </c>
      <c r="B61" s="730" t="s">
        <v>2799</v>
      </c>
      <c r="C61" s="731">
        <v>3957.2080000000001</v>
      </c>
      <c r="D61" s="731">
        <v>3826.395</v>
      </c>
      <c r="E61" s="731"/>
      <c r="F61" s="731">
        <v>4564.2809999999999</v>
      </c>
      <c r="G61" s="731">
        <v>4000</v>
      </c>
      <c r="H61" s="731">
        <v>564.28099999999995</v>
      </c>
      <c r="I61" s="732">
        <v>1.1410702500000001</v>
      </c>
      <c r="J61" s="733" t="s">
        <v>1</v>
      </c>
    </row>
    <row r="62" spans="1:10" ht="14.4" customHeight="1" x14ac:dyDescent="0.3">
      <c r="A62" s="729" t="s">
        <v>605</v>
      </c>
      <c r="B62" s="730" t="s">
        <v>2803</v>
      </c>
      <c r="C62" s="731">
        <v>98.490599999999972</v>
      </c>
      <c r="D62" s="731">
        <v>60.6096</v>
      </c>
      <c r="E62" s="731"/>
      <c r="F62" s="731">
        <v>53.0334</v>
      </c>
      <c r="G62" s="731">
        <v>86</v>
      </c>
      <c r="H62" s="731">
        <v>-32.9666</v>
      </c>
      <c r="I62" s="732">
        <v>0.61666744186046507</v>
      </c>
      <c r="J62" s="733" t="s">
        <v>1</v>
      </c>
    </row>
    <row r="63" spans="1:10" ht="14.4" customHeight="1" x14ac:dyDescent="0.3">
      <c r="A63" s="729" t="s">
        <v>605</v>
      </c>
      <c r="B63" s="730" t="s">
        <v>2805</v>
      </c>
      <c r="C63" s="731">
        <v>5.3169799999999992</v>
      </c>
      <c r="D63" s="731">
        <v>0</v>
      </c>
      <c r="E63" s="731"/>
      <c r="F63" s="731">
        <v>2.45025</v>
      </c>
      <c r="G63" s="731">
        <v>11</v>
      </c>
      <c r="H63" s="731">
        <v>-8.5497499999999995</v>
      </c>
      <c r="I63" s="732">
        <v>0.22275</v>
      </c>
      <c r="J63" s="733" t="s">
        <v>1</v>
      </c>
    </row>
    <row r="64" spans="1:10" ht="14.4" customHeight="1" x14ac:dyDescent="0.3">
      <c r="A64" s="729" t="s">
        <v>605</v>
      </c>
      <c r="B64" s="730" t="s">
        <v>2806</v>
      </c>
      <c r="C64" s="731">
        <v>35.664199999999994</v>
      </c>
      <c r="D64" s="731">
        <v>29.435400000000001</v>
      </c>
      <c r="E64" s="731"/>
      <c r="F64" s="731">
        <v>18.327110000000001</v>
      </c>
      <c r="G64" s="731">
        <v>39</v>
      </c>
      <c r="H64" s="731">
        <v>-20.672889999999999</v>
      </c>
      <c r="I64" s="732">
        <v>0.46992589743589747</v>
      </c>
      <c r="J64" s="733" t="s">
        <v>1</v>
      </c>
    </row>
    <row r="65" spans="1:10" ht="14.4" customHeight="1" x14ac:dyDescent="0.3">
      <c r="A65" s="729" t="s">
        <v>605</v>
      </c>
      <c r="B65" s="730" t="s">
        <v>2808</v>
      </c>
      <c r="C65" s="731">
        <v>107.13522</v>
      </c>
      <c r="D65" s="731">
        <v>249.60935000000003</v>
      </c>
      <c r="E65" s="731"/>
      <c r="F65" s="731">
        <v>203.84332000000003</v>
      </c>
      <c r="G65" s="731">
        <v>178</v>
      </c>
      <c r="H65" s="731">
        <v>25.843320000000034</v>
      </c>
      <c r="I65" s="732">
        <v>1.1451871910112361</v>
      </c>
      <c r="J65" s="733" t="s">
        <v>1</v>
      </c>
    </row>
    <row r="66" spans="1:10" ht="14.4" customHeight="1" x14ac:dyDescent="0.3">
      <c r="A66" s="729" t="s">
        <v>605</v>
      </c>
      <c r="B66" s="730" t="s">
        <v>607</v>
      </c>
      <c r="C66" s="731">
        <v>4391.4056399999999</v>
      </c>
      <c r="D66" s="731">
        <v>4334.8597900000004</v>
      </c>
      <c r="E66" s="731"/>
      <c r="F66" s="731">
        <v>4999.4322099999999</v>
      </c>
      <c r="G66" s="731">
        <v>4498</v>
      </c>
      <c r="H66" s="731">
        <v>501.43220999999994</v>
      </c>
      <c r="I66" s="732">
        <v>1.1114789261894176</v>
      </c>
      <c r="J66" s="733" t="s">
        <v>600</v>
      </c>
    </row>
    <row r="67" spans="1:10" ht="14.4" customHeight="1" x14ac:dyDescent="0.3">
      <c r="A67" s="729" t="s">
        <v>583</v>
      </c>
      <c r="B67" s="730" t="s">
        <v>583</v>
      </c>
      <c r="C67" s="731" t="s">
        <v>583</v>
      </c>
      <c r="D67" s="731" t="s">
        <v>583</v>
      </c>
      <c r="E67" s="731"/>
      <c r="F67" s="731" t="s">
        <v>583</v>
      </c>
      <c r="G67" s="731" t="s">
        <v>583</v>
      </c>
      <c r="H67" s="731" t="s">
        <v>583</v>
      </c>
      <c r="I67" s="732" t="s">
        <v>583</v>
      </c>
      <c r="J67" s="733" t="s">
        <v>601</v>
      </c>
    </row>
    <row r="68" spans="1:10" ht="14.4" customHeight="1" x14ac:dyDescent="0.3">
      <c r="A68" s="729" t="s">
        <v>581</v>
      </c>
      <c r="B68" s="730" t="s">
        <v>595</v>
      </c>
      <c r="C68" s="731">
        <v>5030.7255599999999</v>
      </c>
      <c r="D68" s="731">
        <v>5136.5634700000001</v>
      </c>
      <c r="E68" s="731"/>
      <c r="F68" s="731">
        <v>5958.5757699999995</v>
      </c>
      <c r="G68" s="731">
        <v>5412</v>
      </c>
      <c r="H68" s="731">
        <v>546.57576999999947</v>
      </c>
      <c r="I68" s="732">
        <v>1.100993305617147</v>
      </c>
      <c r="J68" s="733" t="s">
        <v>596</v>
      </c>
    </row>
  </sheetData>
  <mergeCells count="3">
    <mergeCell ref="A1:I1"/>
    <mergeCell ref="F3:I3"/>
    <mergeCell ref="C4:D4"/>
  </mergeCells>
  <conditionalFormatting sqref="F24 F69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68">
    <cfRule type="expression" dxfId="32" priority="6">
      <formula>$H25&gt;0</formula>
    </cfRule>
  </conditionalFormatting>
  <conditionalFormatting sqref="A25:A68">
    <cfRule type="expression" dxfId="31" priority="5">
      <formula>AND($J25&lt;&gt;"mezeraKL",$J25&lt;&gt;"")</formula>
    </cfRule>
  </conditionalFormatting>
  <conditionalFormatting sqref="I25:I68">
    <cfRule type="expression" dxfId="30" priority="7">
      <formula>$I25&gt;1</formula>
    </cfRule>
  </conditionalFormatting>
  <conditionalFormatting sqref="B25:B68">
    <cfRule type="expression" dxfId="29" priority="4">
      <formula>OR($J25="NS",$J25="SumaNS",$J25="Účet")</formula>
    </cfRule>
  </conditionalFormatting>
  <conditionalFormatting sqref="A25:D68 F25:I68">
    <cfRule type="expression" dxfId="28" priority="8">
      <formula>AND($J25&lt;&gt;"",$J25&lt;&gt;"mezeraKL")</formula>
    </cfRule>
  </conditionalFormatting>
  <conditionalFormatting sqref="B25:D68 F25:I68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8 F25:I68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3341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14.743022699169785</v>
      </c>
      <c r="J3" s="203">
        <f>SUBTOTAL(9,J5:J1048576)</f>
        <v>91236</v>
      </c>
      <c r="K3" s="204">
        <f>SUBTOTAL(9,K5:K1048576)</f>
        <v>1345094.4189814546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581</v>
      </c>
      <c r="B5" s="825" t="s">
        <v>582</v>
      </c>
      <c r="C5" s="828" t="s">
        <v>597</v>
      </c>
      <c r="D5" s="862" t="s">
        <v>598</v>
      </c>
      <c r="E5" s="828" t="s">
        <v>2813</v>
      </c>
      <c r="F5" s="862" t="s">
        <v>2814</v>
      </c>
      <c r="G5" s="828" t="s">
        <v>2815</v>
      </c>
      <c r="H5" s="828" t="s">
        <v>2816</v>
      </c>
      <c r="I5" s="225">
        <v>147.18332926432291</v>
      </c>
      <c r="J5" s="225">
        <v>8</v>
      </c>
      <c r="K5" s="848">
        <v>1177.4599914550781</v>
      </c>
    </row>
    <row r="6" spans="1:11" ht="14.4" customHeight="1" x14ac:dyDescent="0.3">
      <c r="A6" s="831" t="s">
        <v>581</v>
      </c>
      <c r="B6" s="832" t="s">
        <v>582</v>
      </c>
      <c r="C6" s="835" t="s">
        <v>597</v>
      </c>
      <c r="D6" s="863" t="s">
        <v>598</v>
      </c>
      <c r="E6" s="835" t="s">
        <v>2813</v>
      </c>
      <c r="F6" s="863" t="s">
        <v>2814</v>
      </c>
      <c r="G6" s="835" t="s">
        <v>2817</v>
      </c>
      <c r="H6" s="835" t="s">
        <v>2818</v>
      </c>
      <c r="I6" s="849">
        <v>147.18332926432291</v>
      </c>
      <c r="J6" s="849">
        <v>8</v>
      </c>
      <c r="K6" s="850">
        <v>1177.4500122070313</v>
      </c>
    </row>
    <row r="7" spans="1:11" ht="14.4" customHeight="1" x14ac:dyDescent="0.3">
      <c r="A7" s="831" t="s">
        <v>581</v>
      </c>
      <c r="B7" s="832" t="s">
        <v>582</v>
      </c>
      <c r="C7" s="835" t="s">
        <v>597</v>
      </c>
      <c r="D7" s="863" t="s">
        <v>598</v>
      </c>
      <c r="E7" s="835" t="s">
        <v>2813</v>
      </c>
      <c r="F7" s="863" t="s">
        <v>2814</v>
      </c>
      <c r="G7" s="835" t="s">
        <v>2819</v>
      </c>
      <c r="H7" s="835" t="s">
        <v>2820</v>
      </c>
      <c r="I7" s="849">
        <v>141.58000183105469</v>
      </c>
      <c r="J7" s="849">
        <v>2</v>
      </c>
      <c r="K7" s="850">
        <v>283.16000366210938</v>
      </c>
    </row>
    <row r="8" spans="1:11" ht="14.4" customHeight="1" x14ac:dyDescent="0.3">
      <c r="A8" s="831" t="s">
        <v>581</v>
      </c>
      <c r="B8" s="832" t="s">
        <v>582</v>
      </c>
      <c r="C8" s="835" t="s">
        <v>597</v>
      </c>
      <c r="D8" s="863" t="s">
        <v>598</v>
      </c>
      <c r="E8" s="835" t="s">
        <v>2813</v>
      </c>
      <c r="F8" s="863" t="s">
        <v>2814</v>
      </c>
      <c r="G8" s="835" t="s">
        <v>2821</v>
      </c>
      <c r="H8" s="835" t="s">
        <v>2822</v>
      </c>
      <c r="I8" s="849">
        <v>226.27000427246094</v>
      </c>
      <c r="J8" s="849">
        <v>19</v>
      </c>
      <c r="K8" s="850">
        <v>4299.1300048828125</v>
      </c>
    </row>
    <row r="9" spans="1:11" ht="14.4" customHeight="1" x14ac:dyDescent="0.3">
      <c r="A9" s="831" t="s">
        <v>581</v>
      </c>
      <c r="B9" s="832" t="s">
        <v>582</v>
      </c>
      <c r="C9" s="835" t="s">
        <v>597</v>
      </c>
      <c r="D9" s="863" t="s">
        <v>598</v>
      </c>
      <c r="E9" s="835" t="s">
        <v>2813</v>
      </c>
      <c r="F9" s="863" t="s">
        <v>2814</v>
      </c>
      <c r="G9" s="835" t="s">
        <v>2823</v>
      </c>
      <c r="H9" s="835" t="s">
        <v>2824</v>
      </c>
      <c r="I9" s="849">
        <v>72.821539431094607</v>
      </c>
      <c r="J9" s="849">
        <v>1</v>
      </c>
      <c r="K9" s="850">
        <v>72.821539431094607</v>
      </c>
    </row>
    <row r="10" spans="1:11" ht="14.4" customHeight="1" x14ac:dyDescent="0.3">
      <c r="A10" s="831" t="s">
        <v>581</v>
      </c>
      <c r="B10" s="832" t="s">
        <v>582</v>
      </c>
      <c r="C10" s="835" t="s">
        <v>597</v>
      </c>
      <c r="D10" s="863" t="s">
        <v>598</v>
      </c>
      <c r="E10" s="835" t="s">
        <v>2825</v>
      </c>
      <c r="F10" s="863" t="s">
        <v>2826</v>
      </c>
      <c r="G10" s="835" t="s">
        <v>2827</v>
      </c>
      <c r="H10" s="835" t="s">
        <v>2828</v>
      </c>
      <c r="I10" s="849">
        <v>2.8399999141693115</v>
      </c>
      <c r="J10" s="849">
        <v>1700</v>
      </c>
      <c r="K10" s="850">
        <v>4824.93994140625</v>
      </c>
    </row>
    <row r="11" spans="1:11" ht="14.4" customHeight="1" x14ac:dyDescent="0.3">
      <c r="A11" s="831" t="s">
        <v>581</v>
      </c>
      <c r="B11" s="832" t="s">
        <v>582</v>
      </c>
      <c r="C11" s="835" t="s">
        <v>597</v>
      </c>
      <c r="D11" s="863" t="s">
        <v>598</v>
      </c>
      <c r="E11" s="835" t="s">
        <v>2825</v>
      </c>
      <c r="F11" s="863" t="s">
        <v>2826</v>
      </c>
      <c r="G11" s="835" t="s">
        <v>2829</v>
      </c>
      <c r="H11" s="835" t="s">
        <v>2830</v>
      </c>
      <c r="I11" s="849">
        <v>4.1100001335144043</v>
      </c>
      <c r="J11" s="849">
        <v>500</v>
      </c>
      <c r="K11" s="850">
        <v>2055</v>
      </c>
    </row>
    <row r="12" spans="1:11" ht="14.4" customHeight="1" x14ac:dyDescent="0.3">
      <c r="A12" s="831" t="s">
        <v>581</v>
      </c>
      <c r="B12" s="832" t="s">
        <v>582</v>
      </c>
      <c r="C12" s="835" t="s">
        <v>597</v>
      </c>
      <c r="D12" s="863" t="s">
        <v>598</v>
      </c>
      <c r="E12" s="835" t="s">
        <v>2825</v>
      </c>
      <c r="F12" s="863" t="s">
        <v>2826</v>
      </c>
      <c r="G12" s="835" t="s">
        <v>2831</v>
      </c>
      <c r="H12" s="835" t="s">
        <v>2832</v>
      </c>
      <c r="I12" s="849">
        <v>6.2466665903727217</v>
      </c>
      <c r="J12" s="849">
        <v>400</v>
      </c>
      <c r="K12" s="850">
        <v>2499</v>
      </c>
    </row>
    <row r="13" spans="1:11" ht="14.4" customHeight="1" x14ac:dyDescent="0.3">
      <c r="A13" s="831" t="s">
        <v>581</v>
      </c>
      <c r="B13" s="832" t="s">
        <v>582</v>
      </c>
      <c r="C13" s="835" t="s">
        <v>597</v>
      </c>
      <c r="D13" s="863" t="s">
        <v>598</v>
      </c>
      <c r="E13" s="835" t="s">
        <v>2825</v>
      </c>
      <c r="F13" s="863" t="s">
        <v>2826</v>
      </c>
      <c r="G13" s="835" t="s">
        <v>2833</v>
      </c>
      <c r="H13" s="835" t="s">
        <v>2834</v>
      </c>
      <c r="I13" s="849">
        <v>0.87999999523162842</v>
      </c>
      <c r="J13" s="849">
        <v>600</v>
      </c>
      <c r="K13" s="850">
        <v>528</v>
      </c>
    </row>
    <row r="14" spans="1:11" ht="14.4" customHeight="1" x14ac:dyDescent="0.3">
      <c r="A14" s="831" t="s">
        <v>581</v>
      </c>
      <c r="B14" s="832" t="s">
        <v>582</v>
      </c>
      <c r="C14" s="835" t="s">
        <v>597</v>
      </c>
      <c r="D14" s="863" t="s">
        <v>598</v>
      </c>
      <c r="E14" s="835" t="s">
        <v>2825</v>
      </c>
      <c r="F14" s="863" t="s">
        <v>2826</v>
      </c>
      <c r="G14" s="835" t="s">
        <v>2835</v>
      </c>
      <c r="H14" s="835" t="s">
        <v>2836</v>
      </c>
      <c r="I14" s="849">
        <v>3.0099999904632568</v>
      </c>
      <c r="J14" s="849">
        <v>400</v>
      </c>
      <c r="K14" s="850">
        <v>1204</v>
      </c>
    </row>
    <row r="15" spans="1:11" ht="14.4" customHeight="1" x14ac:dyDescent="0.3">
      <c r="A15" s="831" t="s">
        <v>581</v>
      </c>
      <c r="B15" s="832" t="s">
        <v>582</v>
      </c>
      <c r="C15" s="835" t="s">
        <v>597</v>
      </c>
      <c r="D15" s="863" t="s">
        <v>598</v>
      </c>
      <c r="E15" s="835" t="s">
        <v>2825</v>
      </c>
      <c r="F15" s="863" t="s">
        <v>2826</v>
      </c>
      <c r="G15" s="835" t="s">
        <v>2837</v>
      </c>
      <c r="H15" s="835" t="s">
        <v>2838</v>
      </c>
      <c r="I15" s="849">
        <v>0.4699999988079071</v>
      </c>
      <c r="J15" s="849">
        <v>600</v>
      </c>
      <c r="K15" s="850">
        <v>282</v>
      </c>
    </row>
    <row r="16" spans="1:11" ht="14.4" customHeight="1" x14ac:dyDescent="0.3">
      <c r="A16" s="831" t="s">
        <v>581</v>
      </c>
      <c r="B16" s="832" t="s">
        <v>582</v>
      </c>
      <c r="C16" s="835" t="s">
        <v>597</v>
      </c>
      <c r="D16" s="863" t="s">
        <v>598</v>
      </c>
      <c r="E16" s="835" t="s">
        <v>2825</v>
      </c>
      <c r="F16" s="863" t="s">
        <v>2826</v>
      </c>
      <c r="G16" s="835" t="s">
        <v>2839</v>
      </c>
      <c r="H16" s="835" t="s">
        <v>2840</v>
      </c>
      <c r="I16" s="849">
        <v>4.4899997711181641</v>
      </c>
      <c r="J16" s="849">
        <v>100</v>
      </c>
      <c r="K16" s="850">
        <v>448.5</v>
      </c>
    </row>
    <row r="17" spans="1:11" ht="14.4" customHeight="1" x14ac:dyDescent="0.3">
      <c r="A17" s="831" t="s">
        <v>581</v>
      </c>
      <c r="B17" s="832" t="s">
        <v>582</v>
      </c>
      <c r="C17" s="835" t="s">
        <v>597</v>
      </c>
      <c r="D17" s="863" t="s">
        <v>598</v>
      </c>
      <c r="E17" s="835" t="s">
        <v>2825</v>
      </c>
      <c r="F17" s="863" t="s">
        <v>2826</v>
      </c>
      <c r="G17" s="835" t="s">
        <v>2841</v>
      </c>
      <c r="H17" s="835" t="s">
        <v>2842</v>
      </c>
      <c r="I17" s="849">
        <v>13.800000190734863</v>
      </c>
      <c r="J17" s="849">
        <v>10</v>
      </c>
      <c r="K17" s="850">
        <v>138</v>
      </c>
    </row>
    <row r="18" spans="1:11" ht="14.4" customHeight="1" x14ac:dyDescent="0.3">
      <c r="A18" s="831" t="s">
        <v>581</v>
      </c>
      <c r="B18" s="832" t="s">
        <v>582</v>
      </c>
      <c r="C18" s="835" t="s">
        <v>597</v>
      </c>
      <c r="D18" s="863" t="s">
        <v>598</v>
      </c>
      <c r="E18" s="835" t="s">
        <v>2825</v>
      </c>
      <c r="F18" s="863" t="s">
        <v>2826</v>
      </c>
      <c r="G18" s="835" t="s">
        <v>2843</v>
      </c>
      <c r="H18" s="835" t="s">
        <v>2844</v>
      </c>
      <c r="I18" s="849">
        <v>111.55000305175781</v>
      </c>
      <c r="J18" s="849">
        <v>12</v>
      </c>
      <c r="K18" s="850">
        <v>1338.5999755859375</v>
      </c>
    </row>
    <row r="19" spans="1:11" ht="14.4" customHeight="1" x14ac:dyDescent="0.3">
      <c r="A19" s="831" t="s">
        <v>581</v>
      </c>
      <c r="B19" s="832" t="s">
        <v>582</v>
      </c>
      <c r="C19" s="835" t="s">
        <v>597</v>
      </c>
      <c r="D19" s="863" t="s">
        <v>598</v>
      </c>
      <c r="E19" s="835" t="s">
        <v>2825</v>
      </c>
      <c r="F19" s="863" t="s">
        <v>2826</v>
      </c>
      <c r="G19" s="835" t="s">
        <v>2845</v>
      </c>
      <c r="H19" s="835" t="s">
        <v>2846</v>
      </c>
      <c r="I19" s="849">
        <v>139.16999816894531</v>
      </c>
      <c r="J19" s="849">
        <v>2</v>
      </c>
      <c r="K19" s="850">
        <v>278.33999633789063</v>
      </c>
    </row>
    <row r="20" spans="1:11" ht="14.4" customHeight="1" x14ac:dyDescent="0.3">
      <c r="A20" s="831" t="s">
        <v>581</v>
      </c>
      <c r="B20" s="832" t="s">
        <v>582</v>
      </c>
      <c r="C20" s="835" t="s">
        <v>597</v>
      </c>
      <c r="D20" s="863" t="s">
        <v>598</v>
      </c>
      <c r="E20" s="835" t="s">
        <v>2825</v>
      </c>
      <c r="F20" s="863" t="s">
        <v>2826</v>
      </c>
      <c r="G20" s="835" t="s">
        <v>2847</v>
      </c>
      <c r="H20" s="835" t="s">
        <v>2848</v>
      </c>
      <c r="I20" s="849">
        <v>5.8400001525878906</v>
      </c>
      <c r="J20" s="849">
        <v>200</v>
      </c>
      <c r="K20" s="850">
        <v>1168</v>
      </c>
    </row>
    <row r="21" spans="1:11" ht="14.4" customHeight="1" x14ac:dyDescent="0.3">
      <c r="A21" s="831" t="s">
        <v>581</v>
      </c>
      <c r="B21" s="832" t="s">
        <v>582</v>
      </c>
      <c r="C21" s="835" t="s">
        <v>597</v>
      </c>
      <c r="D21" s="863" t="s">
        <v>598</v>
      </c>
      <c r="E21" s="835" t="s">
        <v>2825</v>
      </c>
      <c r="F21" s="863" t="s">
        <v>2826</v>
      </c>
      <c r="G21" s="835" t="s">
        <v>2849</v>
      </c>
      <c r="H21" s="835" t="s">
        <v>2850</v>
      </c>
      <c r="I21" s="849">
        <v>1.3799999952316284</v>
      </c>
      <c r="J21" s="849">
        <v>400</v>
      </c>
      <c r="K21" s="850">
        <v>552</v>
      </c>
    </row>
    <row r="22" spans="1:11" ht="14.4" customHeight="1" x14ac:dyDescent="0.3">
      <c r="A22" s="831" t="s">
        <v>581</v>
      </c>
      <c r="B22" s="832" t="s">
        <v>582</v>
      </c>
      <c r="C22" s="835" t="s">
        <v>597</v>
      </c>
      <c r="D22" s="863" t="s">
        <v>598</v>
      </c>
      <c r="E22" s="835" t="s">
        <v>2825</v>
      </c>
      <c r="F22" s="863" t="s">
        <v>2826</v>
      </c>
      <c r="G22" s="835" t="s">
        <v>2851</v>
      </c>
      <c r="H22" s="835" t="s">
        <v>2852</v>
      </c>
      <c r="I22" s="849">
        <v>0.85000002384185791</v>
      </c>
      <c r="J22" s="849">
        <v>300</v>
      </c>
      <c r="K22" s="850">
        <v>255</v>
      </c>
    </row>
    <row r="23" spans="1:11" ht="14.4" customHeight="1" x14ac:dyDescent="0.3">
      <c r="A23" s="831" t="s">
        <v>581</v>
      </c>
      <c r="B23" s="832" t="s">
        <v>582</v>
      </c>
      <c r="C23" s="835" t="s">
        <v>597</v>
      </c>
      <c r="D23" s="863" t="s">
        <v>598</v>
      </c>
      <c r="E23" s="835" t="s">
        <v>2825</v>
      </c>
      <c r="F23" s="863" t="s">
        <v>2826</v>
      </c>
      <c r="G23" s="835" t="s">
        <v>2853</v>
      </c>
      <c r="H23" s="835" t="s">
        <v>2854</v>
      </c>
      <c r="I23" s="849">
        <v>3.369999885559082</v>
      </c>
      <c r="J23" s="849">
        <v>150</v>
      </c>
      <c r="K23" s="850">
        <v>505.5</v>
      </c>
    </row>
    <row r="24" spans="1:11" ht="14.4" customHeight="1" x14ac:dyDescent="0.3">
      <c r="A24" s="831" t="s">
        <v>581</v>
      </c>
      <c r="B24" s="832" t="s">
        <v>582</v>
      </c>
      <c r="C24" s="835" t="s">
        <v>597</v>
      </c>
      <c r="D24" s="863" t="s">
        <v>598</v>
      </c>
      <c r="E24" s="835" t="s">
        <v>2825</v>
      </c>
      <c r="F24" s="863" t="s">
        <v>2826</v>
      </c>
      <c r="G24" s="835" t="s">
        <v>2855</v>
      </c>
      <c r="H24" s="835" t="s">
        <v>2856</v>
      </c>
      <c r="I24" s="849">
        <v>46.315000534057617</v>
      </c>
      <c r="J24" s="849">
        <v>33</v>
      </c>
      <c r="K24" s="850">
        <v>1528.4100341796875</v>
      </c>
    </row>
    <row r="25" spans="1:11" ht="14.4" customHeight="1" x14ac:dyDescent="0.3">
      <c r="A25" s="831" t="s">
        <v>581</v>
      </c>
      <c r="B25" s="832" t="s">
        <v>582</v>
      </c>
      <c r="C25" s="835" t="s">
        <v>597</v>
      </c>
      <c r="D25" s="863" t="s">
        <v>598</v>
      </c>
      <c r="E25" s="835" t="s">
        <v>2825</v>
      </c>
      <c r="F25" s="863" t="s">
        <v>2826</v>
      </c>
      <c r="G25" s="835" t="s">
        <v>2857</v>
      </c>
      <c r="H25" s="835" t="s">
        <v>2858</v>
      </c>
      <c r="I25" s="849">
        <v>0.37999999523162842</v>
      </c>
      <c r="J25" s="849">
        <v>100</v>
      </c>
      <c r="K25" s="850">
        <v>38</v>
      </c>
    </row>
    <row r="26" spans="1:11" ht="14.4" customHeight="1" x14ac:dyDescent="0.3">
      <c r="A26" s="831" t="s">
        <v>581</v>
      </c>
      <c r="B26" s="832" t="s">
        <v>582</v>
      </c>
      <c r="C26" s="835" t="s">
        <v>597</v>
      </c>
      <c r="D26" s="863" t="s">
        <v>598</v>
      </c>
      <c r="E26" s="835" t="s">
        <v>2825</v>
      </c>
      <c r="F26" s="863" t="s">
        <v>2826</v>
      </c>
      <c r="G26" s="835" t="s">
        <v>2859</v>
      </c>
      <c r="H26" s="835" t="s">
        <v>2860</v>
      </c>
      <c r="I26" s="849">
        <v>13.079999923706055</v>
      </c>
      <c r="J26" s="849">
        <v>170</v>
      </c>
      <c r="K26" s="850">
        <v>2223.5999755859375</v>
      </c>
    </row>
    <row r="27" spans="1:11" ht="14.4" customHeight="1" x14ac:dyDescent="0.3">
      <c r="A27" s="831" t="s">
        <v>581</v>
      </c>
      <c r="B27" s="832" t="s">
        <v>582</v>
      </c>
      <c r="C27" s="835" t="s">
        <v>597</v>
      </c>
      <c r="D27" s="863" t="s">
        <v>598</v>
      </c>
      <c r="E27" s="835" t="s">
        <v>2825</v>
      </c>
      <c r="F27" s="863" t="s">
        <v>2826</v>
      </c>
      <c r="G27" s="835" t="s">
        <v>2861</v>
      </c>
      <c r="H27" s="835" t="s">
        <v>2862</v>
      </c>
      <c r="I27" s="849">
        <v>10.520000457763672</v>
      </c>
      <c r="J27" s="849">
        <v>640</v>
      </c>
      <c r="K27" s="850">
        <v>6732.7999267578125</v>
      </c>
    </row>
    <row r="28" spans="1:11" ht="14.4" customHeight="1" x14ac:dyDescent="0.3">
      <c r="A28" s="831" t="s">
        <v>581</v>
      </c>
      <c r="B28" s="832" t="s">
        <v>582</v>
      </c>
      <c r="C28" s="835" t="s">
        <v>597</v>
      </c>
      <c r="D28" s="863" t="s">
        <v>598</v>
      </c>
      <c r="E28" s="835" t="s">
        <v>2825</v>
      </c>
      <c r="F28" s="863" t="s">
        <v>2826</v>
      </c>
      <c r="G28" s="835" t="s">
        <v>2863</v>
      </c>
      <c r="H28" s="835" t="s">
        <v>2864</v>
      </c>
      <c r="I28" s="849">
        <v>2.880000114440918</v>
      </c>
      <c r="J28" s="849">
        <v>40</v>
      </c>
      <c r="K28" s="850">
        <v>115.19999694824219</v>
      </c>
    </row>
    <row r="29" spans="1:11" ht="14.4" customHeight="1" x14ac:dyDescent="0.3">
      <c r="A29" s="831" t="s">
        <v>581</v>
      </c>
      <c r="B29" s="832" t="s">
        <v>582</v>
      </c>
      <c r="C29" s="835" t="s">
        <v>597</v>
      </c>
      <c r="D29" s="863" t="s">
        <v>598</v>
      </c>
      <c r="E29" s="835" t="s">
        <v>2825</v>
      </c>
      <c r="F29" s="863" t="s">
        <v>2826</v>
      </c>
      <c r="G29" s="835" t="s">
        <v>2865</v>
      </c>
      <c r="H29" s="835" t="s">
        <v>2866</v>
      </c>
      <c r="I29" s="849">
        <v>12.649999618530273</v>
      </c>
      <c r="J29" s="849">
        <v>120</v>
      </c>
      <c r="K29" s="850">
        <v>1518</v>
      </c>
    </row>
    <row r="30" spans="1:11" ht="14.4" customHeight="1" x14ac:dyDescent="0.3">
      <c r="A30" s="831" t="s">
        <v>581</v>
      </c>
      <c r="B30" s="832" t="s">
        <v>582</v>
      </c>
      <c r="C30" s="835" t="s">
        <v>597</v>
      </c>
      <c r="D30" s="863" t="s">
        <v>598</v>
      </c>
      <c r="E30" s="835" t="s">
        <v>2825</v>
      </c>
      <c r="F30" s="863" t="s">
        <v>2826</v>
      </c>
      <c r="G30" s="835" t="s">
        <v>2867</v>
      </c>
      <c r="H30" s="835" t="s">
        <v>2868</v>
      </c>
      <c r="I30" s="849">
        <v>3.0479999542236329</v>
      </c>
      <c r="J30" s="849">
        <v>2000</v>
      </c>
      <c r="K30" s="850">
        <v>6097</v>
      </c>
    </row>
    <row r="31" spans="1:11" ht="14.4" customHeight="1" x14ac:dyDescent="0.3">
      <c r="A31" s="831" t="s">
        <v>581</v>
      </c>
      <c r="B31" s="832" t="s">
        <v>582</v>
      </c>
      <c r="C31" s="835" t="s">
        <v>597</v>
      </c>
      <c r="D31" s="863" t="s">
        <v>598</v>
      </c>
      <c r="E31" s="835" t="s">
        <v>2825</v>
      </c>
      <c r="F31" s="863" t="s">
        <v>2826</v>
      </c>
      <c r="G31" s="835" t="s">
        <v>2869</v>
      </c>
      <c r="H31" s="835" t="s">
        <v>2870</v>
      </c>
      <c r="I31" s="849">
        <v>2.6500000953674316</v>
      </c>
      <c r="J31" s="849">
        <v>16</v>
      </c>
      <c r="K31" s="850">
        <v>42.349998474121094</v>
      </c>
    </row>
    <row r="32" spans="1:11" ht="14.4" customHeight="1" x14ac:dyDescent="0.3">
      <c r="A32" s="831" t="s">
        <v>581</v>
      </c>
      <c r="B32" s="832" t="s">
        <v>582</v>
      </c>
      <c r="C32" s="835" t="s">
        <v>597</v>
      </c>
      <c r="D32" s="863" t="s">
        <v>598</v>
      </c>
      <c r="E32" s="835" t="s">
        <v>2825</v>
      </c>
      <c r="F32" s="863" t="s">
        <v>2826</v>
      </c>
      <c r="G32" s="835" t="s">
        <v>2871</v>
      </c>
      <c r="H32" s="835" t="s">
        <v>2872</v>
      </c>
      <c r="I32" s="849">
        <v>0.67000001668930054</v>
      </c>
      <c r="J32" s="849">
        <v>2200</v>
      </c>
      <c r="K32" s="850">
        <v>1474</v>
      </c>
    </row>
    <row r="33" spans="1:11" ht="14.4" customHeight="1" x14ac:dyDescent="0.3">
      <c r="A33" s="831" t="s">
        <v>581</v>
      </c>
      <c r="B33" s="832" t="s">
        <v>582</v>
      </c>
      <c r="C33" s="835" t="s">
        <v>597</v>
      </c>
      <c r="D33" s="863" t="s">
        <v>598</v>
      </c>
      <c r="E33" s="835" t="s">
        <v>2825</v>
      </c>
      <c r="F33" s="863" t="s">
        <v>2826</v>
      </c>
      <c r="G33" s="835" t="s">
        <v>2873</v>
      </c>
      <c r="H33" s="835" t="s">
        <v>2874</v>
      </c>
      <c r="I33" s="849">
        <v>29.789999961853027</v>
      </c>
      <c r="J33" s="849">
        <v>12</v>
      </c>
      <c r="K33" s="850">
        <v>357.47999572753906</v>
      </c>
    </row>
    <row r="34" spans="1:11" ht="14.4" customHeight="1" x14ac:dyDescent="0.3">
      <c r="A34" s="831" t="s">
        <v>581</v>
      </c>
      <c r="B34" s="832" t="s">
        <v>582</v>
      </c>
      <c r="C34" s="835" t="s">
        <v>597</v>
      </c>
      <c r="D34" s="863" t="s">
        <v>598</v>
      </c>
      <c r="E34" s="835" t="s">
        <v>2825</v>
      </c>
      <c r="F34" s="863" t="s">
        <v>2826</v>
      </c>
      <c r="G34" s="835" t="s">
        <v>2875</v>
      </c>
      <c r="H34" s="835" t="s">
        <v>2876</v>
      </c>
      <c r="I34" s="849">
        <v>28.729999542236328</v>
      </c>
      <c r="J34" s="849">
        <v>72</v>
      </c>
      <c r="K34" s="850">
        <v>2068.56005859375</v>
      </c>
    </row>
    <row r="35" spans="1:11" ht="14.4" customHeight="1" x14ac:dyDescent="0.3">
      <c r="A35" s="831" t="s">
        <v>581</v>
      </c>
      <c r="B35" s="832" t="s">
        <v>582</v>
      </c>
      <c r="C35" s="835" t="s">
        <v>597</v>
      </c>
      <c r="D35" s="863" t="s">
        <v>598</v>
      </c>
      <c r="E35" s="835" t="s">
        <v>2877</v>
      </c>
      <c r="F35" s="863" t="s">
        <v>2878</v>
      </c>
      <c r="G35" s="835" t="s">
        <v>2879</v>
      </c>
      <c r="H35" s="835" t="s">
        <v>2880</v>
      </c>
      <c r="I35" s="849">
        <v>2.0399999618530273</v>
      </c>
      <c r="J35" s="849">
        <v>200</v>
      </c>
      <c r="K35" s="850">
        <v>408</v>
      </c>
    </row>
    <row r="36" spans="1:11" ht="14.4" customHeight="1" x14ac:dyDescent="0.3">
      <c r="A36" s="831" t="s">
        <v>581</v>
      </c>
      <c r="B36" s="832" t="s">
        <v>582</v>
      </c>
      <c r="C36" s="835" t="s">
        <v>597</v>
      </c>
      <c r="D36" s="863" t="s">
        <v>598</v>
      </c>
      <c r="E36" s="835" t="s">
        <v>2877</v>
      </c>
      <c r="F36" s="863" t="s">
        <v>2878</v>
      </c>
      <c r="G36" s="835" t="s">
        <v>2881</v>
      </c>
      <c r="H36" s="835" t="s">
        <v>2882</v>
      </c>
      <c r="I36" s="849">
        <v>6.2899999618530273</v>
      </c>
      <c r="J36" s="849">
        <v>100</v>
      </c>
      <c r="K36" s="850">
        <v>629</v>
      </c>
    </row>
    <row r="37" spans="1:11" ht="14.4" customHeight="1" x14ac:dyDescent="0.3">
      <c r="A37" s="831" t="s">
        <v>581</v>
      </c>
      <c r="B37" s="832" t="s">
        <v>582</v>
      </c>
      <c r="C37" s="835" t="s">
        <v>597</v>
      </c>
      <c r="D37" s="863" t="s">
        <v>598</v>
      </c>
      <c r="E37" s="835" t="s">
        <v>2877</v>
      </c>
      <c r="F37" s="863" t="s">
        <v>2878</v>
      </c>
      <c r="G37" s="835" t="s">
        <v>2883</v>
      </c>
      <c r="H37" s="835" t="s">
        <v>2884</v>
      </c>
      <c r="I37" s="849">
        <v>9.9999997764825821E-3</v>
      </c>
      <c r="J37" s="849">
        <v>500</v>
      </c>
      <c r="K37" s="850">
        <v>5</v>
      </c>
    </row>
    <row r="38" spans="1:11" ht="14.4" customHeight="1" x14ac:dyDescent="0.3">
      <c r="A38" s="831" t="s">
        <v>581</v>
      </c>
      <c r="B38" s="832" t="s">
        <v>582</v>
      </c>
      <c r="C38" s="835" t="s">
        <v>597</v>
      </c>
      <c r="D38" s="863" t="s">
        <v>598</v>
      </c>
      <c r="E38" s="835" t="s">
        <v>2877</v>
      </c>
      <c r="F38" s="863" t="s">
        <v>2878</v>
      </c>
      <c r="G38" s="835" t="s">
        <v>2885</v>
      </c>
      <c r="H38" s="835" t="s">
        <v>2886</v>
      </c>
      <c r="I38" s="849">
        <v>6.0500001907348633</v>
      </c>
      <c r="J38" s="849">
        <v>50</v>
      </c>
      <c r="K38" s="850">
        <v>302.5</v>
      </c>
    </row>
    <row r="39" spans="1:11" ht="14.4" customHeight="1" x14ac:dyDescent="0.3">
      <c r="A39" s="831" t="s">
        <v>581</v>
      </c>
      <c r="B39" s="832" t="s">
        <v>582</v>
      </c>
      <c r="C39" s="835" t="s">
        <v>597</v>
      </c>
      <c r="D39" s="863" t="s">
        <v>598</v>
      </c>
      <c r="E39" s="835" t="s">
        <v>2877</v>
      </c>
      <c r="F39" s="863" t="s">
        <v>2878</v>
      </c>
      <c r="G39" s="835" t="s">
        <v>2887</v>
      </c>
      <c r="H39" s="835" t="s">
        <v>2888</v>
      </c>
      <c r="I39" s="849">
        <v>11.140000343322754</v>
      </c>
      <c r="J39" s="849">
        <v>200</v>
      </c>
      <c r="K39" s="850">
        <v>2228</v>
      </c>
    </row>
    <row r="40" spans="1:11" ht="14.4" customHeight="1" x14ac:dyDescent="0.3">
      <c r="A40" s="831" t="s">
        <v>581</v>
      </c>
      <c r="B40" s="832" t="s">
        <v>582</v>
      </c>
      <c r="C40" s="835" t="s">
        <v>597</v>
      </c>
      <c r="D40" s="863" t="s">
        <v>598</v>
      </c>
      <c r="E40" s="835" t="s">
        <v>2877</v>
      </c>
      <c r="F40" s="863" t="s">
        <v>2878</v>
      </c>
      <c r="G40" s="835" t="s">
        <v>2889</v>
      </c>
      <c r="H40" s="835" t="s">
        <v>2890</v>
      </c>
      <c r="I40" s="849">
        <v>5.4499998092651367</v>
      </c>
      <c r="J40" s="849">
        <v>40</v>
      </c>
      <c r="K40" s="850">
        <v>218</v>
      </c>
    </row>
    <row r="41" spans="1:11" ht="14.4" customHeight="1" x14ac:dyDescent="0.3">
      <c r="A41" s="831" t="s">
        <v>581</v>
      </c>
      <c r="B41" s="832" t="s">
        <v>582</v>
      </c>
      <c r="C41" s="835" t="s">
        <v>597</v>
      </c>
      <c r="D41" s="863" t="s">
        <v>598</v>
      </c>
      <c r="E41" s="835" t="s">
        <v>2877</v>
      </c>
      <c r="F41" s="863" t="s">
        <v>2878</v>
      </c>
      <c r="G41" s="835" t="s">
        <v>2891</v>
      </c>
      <c r="H41" s="835" t="s">
        <v>2892</v>
      </c>
      <c r="I41" s="849">
        <v>5.4466667175292969</v>
      </c>
      <c r="J41" s="849">
        <v>120</v>
      </c>
      <c r="K41" s="850">
        <v>653.60000610351563</v>
      </c>
    </row>
    <row r="42" spans="1:11" ht="14.4" customHeight="1" x14ac:dyDescent="0.3">
      <c r="A42" s="831" t="s">
        <v>581</v>
      </c>
      <c r="B42" s="832" t="s">
        <v>582</v>
      </c>
      <c r="C42" s="835" t="s">
        <v>597</v>
      </c>
      <c r="D42" s="863" t="s">
        <v>598</v>
      </c>
      <c r="E42" s="835" t="s">
        <v>2877</v>
      </c>
      <c r="F42" s="863" t="s">
        <v>2878</v>
      </c>
      <c r="G42" s="835" t="s">
        <v>2893</v>
      </c>
      <c r="H42" s="835" t="s">
        <v>2894</v>
      </c>
      <c r="I42" s="849">
        <v>3.3900001049041748</v>
      </c>
      <c r="J42" s="849">
        <v>560</v>
      </c>
      <c r="K42" s="850">
        <v>1898.4000244140625</v>
      </c>
    </row>
    <row r="43" spans="1:11" ht="14.4" customHeight="1" x14ac:dyDescent="0.3">
      <c r="A43" s="831" t="s">
        <v>581</v>
      </c>
      <c r="B43" s="832" t="s">
        <v>582</v>
      </c>
      <c r="C43" s="835" t="s">
        <v>597</v>
      </c>
      <c r="D43" s="863" t="s">
        <v>598</v>
      </c>
      <c r="E43" s="835" t="s">
        <v>2877</v>
      </c>
      <c r="F43" s="863" t="s">
        <v>2878</v>
      </c>
      <c r="G43" s="835" t="s">
        <v>2895</v>
      </c>
      <c r="H43" s="835" t="s">
        <v>2896</v>
      </c>
      <c r="I43" s="849">
        <v>17.979999542236328</v>
      </c>
      <c r="J43" s="849">
        <v>300</v>
      </c>
      <c r="K43" s="850">
        <v>5394</v>
      </c>
    </row>
    <row r="44" spans="1:11" ht="14.4" customHeight="1" x14ac:dyDescent="0.3">
      <c r="A44" s="831" t="s">
        <v>581</v>
      </c>
      <c r="B44" s="832" t="s">
        <v>582</v>
      </c>
      <c r="C44" s="835" t="s">
        <v>597</v>
      </c>
      <c r="D44" s="863" t="s">
        <v>598</v>
      </c>
      <c r="E44" s="835" t="s">
        <v>2877</v>
      </c>
      <c r="F44" s="863" t="s">
        <v>2878</v>
      </c>
      <c r="G44" s="835" t="s">
        <v>2897</v>
      </c>
      <c r="H44" s="835" t="s">
        <v>2898</v>
      </c>
      <c r="I44" s="849">
        <v>17.979999542236328</v>
      </c>
      <c r="J44" s="849">
        <v>300</v>
      </c>
      <c r="K44" s="850">
        <v>5394</v>
      </c>
    </row>
    <row r="45" spans="1:11" ht="14.4" customHeight="1" x14ac:dyDescent="0.3">
      <c r="A45" s="831" t="s">
        <v>581</v>
      </c>
      <c r="B45" s="832" t="s">
        <v>582</v>
      </c>
      <c r="C45" s="835" t="s">
        <v>597</v>
      </c>
      <c r="D45" s="863" t="s">
        <v>598</v>
      </c>
      <c r="E45" s="835" t="s">
        <v>2877</v>
      </c>
      <c r="F45" s="863" t="s">
        <v>2878</v>
      </c>
      <c r="G45" s="835" t="s">
        <v>2899</v>
      </c>
      <c r="H45" s="835" t="s">
        <v>2900</v>
      </c>
      <c r="I45" s="849">
        <v>17.983332951863606</v>
      </c>
      <c r="J45" s="849">
        <v>200</v>
      </c>
      <c r="K45" s="850">
        <v>3597</v>
      </c>
    </row>
    <row r="46" spans="1:11" ht="14.4" customHeight="1" x14ac:dyDescent="0.3">
      <c r="A46" s="831" t="s">
        <v>581</v>
      </c>
      <c r="B46" s="832" t="s">
        <v>582</v>
      </c>
      <c r="C46" s="835" t="s">
        <v>597</v>
      </c>
      <c r="D46" s="863" t="s">
        <v>598</v>
      </c>
      <c r="E46" s="835" t="s">
        <v>2877</v>
      </c>
      <c r="F46" s="863" t="s">
        <v>2878</v>
      </c>
      <c r="G46" s="835" t="s">
        <v>2901</v>
      </c>
      <c r="H46" s="835" t="s">
        <v>2902</v>
      </c>
      <c r="I46" s="849">
        <v>4.0300002098083496</v>
      </c>
      <c r="J46" s="849">
        <v>100</v>
      </c>
      <c r="K46" s="850">
        <v>403</v>
      </c>
    </row>
    <row r="47" spans="1:11" ht="14.4" customHeight="1" x14ac:dyDescent="0.3">
      <c r="A47" s="831" t="s">
        <v>581</v>
      </c>
      <c r="B47" s="832" t="s">
        <v>582</v>
      </c>
      <c r="C47" s="835" t="s">
        <v>597</v>
      </c>
      <c r="D47" s="863" t="s">
        <v>598</v>
      </c>
      <c r="E47" s="835" t="s">
        <v>2877</v>
      </c>
      <c r="F47" s="863" t="s">
        <v>2878</v>
      </c>
      <c r="G47" s="835" t="s">
        <v>2903</v>
      </c>
      <c r="H47" s="835" t="s">
        <v>2904</v>
      </c>
      <c r="I47" s="849">
        <v>9.4666665395100917</v>
      </c>
      <c r="J47" s="849">
        <v>700</v>
      </c>
      <c r="K47" s="850">
        <v>6624</v>
      </c>
    </row>
    <row r="48" spans="1:11" ht="14.4" customHeight="1" x14ac:dyDescent="0.3">
      <c r="A48" s="831" t="s">
        <v>581</v>
      </c>
      <c r="B48" s="832" t="s">
        <v>582</v>
      </c>
      <c r="C48" s="835" t="s">
        <v>597</v>
      </c>
      <c r="D48" s="863" t="s">
        <v>598</v>
      </c>
      <c r="E48" s="835" t="s">
        <v>2877</v>
      </c>
      <c r="F48" s="863" t="s">
        <v>2878</v>
      </c>
      <c r="G48" s="835" t="s">
        <v>2905</v>
      </c>
      <c r="H48" s="835" t="s">
        <v>2906</v>
      </c>
      <c r="I48" s="849">
        <v>4.9166665077209473</v>
      </c>
      <c r="J48" s="849">
        <v>300</v>
      </c>
      <c r="K48" s="850">
        <v>1475</v>
      </c>
    </row>
    <row r="49" spans="1:11" ht="14.4" customHeight="1" x14ac:dyDescent="0.3">
      <c r="A49" s="831" t="s">
        <v>581</v>
      </c>
      <c r="B49" s="832" t="s">
        <v>582</v>
      </c>
      <c r="C49" s="835" t="s">
        <v>597</v>
      </c>
      <c r="D49" s="863" t="s">
        <v>598</v>
      </c>
      <c r="E49" s="835" t="s">
        <v>2877</v>
      </c>
      <c r="F49" s="863" t="s">
        <v>2878</v>
      </c>
      <c r="G49" s="835" t="s">
        <v>2907</v>
      </c>
      <c r="H49" s="835" t="s">
        <v>2908</v>
      </c>
      <c r="I49" s="849">
        <v>34</v>
      </c>
      <c r="J49" s="849">
        <v>250</v>
      </c>
      <c r="K49" s="850">
        <v>8500</v>
      </c>
    </row>
    <row r="50" spans="1:11" ht="14.4" customHeight="1" x14ac:dyDescent="0.3">
      <c r="A50" s="831" t="s">
        <v>581</v>
      </c>
      <c r="B50" s="832" t="s">
        <v>582</v>
      </c>
      <c r="C50" s="835" t="s">
        <v>597</v>
      </c>
      <c r="D50" s="863" t="s">
        <v>598</v>
      </c>
      <c r="E50" s="835" t="s">
        <v>2877</v>
      </c>
      <c r="F50" s="863" t="s">
        <v>2878</v>
      </c>
      <c r="G50" s="835" t="s">
        <v>2909</v>
      </c>
      <c r="H50" s="835" t="s">
        <v>2910</v>
      </c>
      <c r="I50" s="849">
        <v>2.4600000381469727</v>
      </c>
      <c r="J50" s="849">
        <v>1000</v>
      </c>
      <c r="K50" s="850">
        <v>2460</v>
      </c>
    </row>
    <row r="51" spans="1:11" ht="14.4" customHeight="1" x14ac:dyDescent="0.3">
      <c r="A51" s="831" t="s">
        <v>581</v>
      </c>
      <c r="B51" s="832" t="s">
        <v>582</v>
      </c>
      <c r="C51" s="835" t="s">
        <v>597</v>
      </c>
      <c r="D51" s="863" t="s">
        <v>598</v>
      </c>
      <c r="E51" s="835" t="s">
        <v>2877</v>
      </c>
      <c r="F51" s="863" t="s">
        <v>2878</v>
      </c>
      <c r="G51" s="835" t="s">
        <v>2911</v>
      </c>
      <c r="H51" s="835" t="s">
        <v>2912</v>
      </c>
      <c r="I51" s="849">
        <v>0.25</v>
      </c>
      <c r="J51" s="849">
        <v>100</v>
      </c>
      <c r="K51" s="850">
        <v>25</v>
      </c>
    </row>
    <row r="52" spans="1:11" ht="14.4" customHeight="1" x14ac:dyDescent="0.3">
      <c r="A52" s="831" t="s">
        <v>581</v>
      </c>
      <c r="B52" s="832" t="s">
        <v>582</v>
      </c>
      <c r="C52" s="835" t="s">
        <v>597</v>
      </c>
      <c r="D52" s="863" t="s">
        <v>598</v>
      </c>
      <c r="E52" s="835" t="s">
        <v>2877</v>
      </c>
      <c r="F52" s="863" t="s">
        <v>2878</v>
      </c>
      <c r="G52" s="835" t="s">
        <v>2913</v>
      </c>
      <c r="H52" s="835" t="s">
        <v>2914</v>
      </c>
      <c r="I52" s="849">
        <v>11.739999771118164</v>
      </c>
      <c r="J52" s="849">
        <v>90</v>
      </c>
      <c r="K52" s="850">
        <v>1056.6000061035156</v>
      </c>
    </row>
    <row r="53" spans="1:11" ht="14.4" customHeight="1" x14ac:dyDescent="0.3">
      <c r="A53" s="831" t="s">
        <v>581</v>
      </c>
      <c r="B53" s="832" t="s">
        <v>582</v>
      </c>
      <c r="C53" s="835" t="s">
        <v>597</v>
      </c>
      <c r="D53" s="863" t="s">
        <v>598</v>
      </c>
      <c r="E53" s="835" t="s">
        <v>2877</v>
      </c>
      <c r="F53" s="863" t="s">
        <v>2878</v>
      </c>
      <c r="G53" s="835" t="s">
        <v>2915</v>
      </c>
      <c r="H53" s="835" t="s">
        <v>2916</v>
      </c>
      <c r="I53" s="849">
        <v>13.310000419616699</v>
      </c>
      <c r="J53" s="849">
        <v>150</v>
      </c>
      <c r="K53" s="850">
        <v>1996.5</v>
      </c>
    </row>
    <row r="54" spans="1:11" ht="14.4" customHeight="1" x14ac:dyDescent="0.3">
      <c r="A54" s="831" t="s">
        <v>581</v>
      </c>
      <c r="B54" s="832" t="s">
        <v>582</v>
      </c>
      <c r="C54" s="835" t="s">
        <v>597</v>
      </c>
      <c r="D54" s="863" t="s">
        <v>598</v>
      </c>
      <c r="E54" s="835" t="s">
        <v>2877</v>
      </c>
      <c r="F54" s="863" t="s">
        <v>2878</v>
      </c>
      <c r="G54" s="835" t="s">
        <v>2917</v>
      </c>
      <c r="H54" s="835" t="s">
        <v>2918</v>
      </c>
      <c r="I54" s="849">
        <v>5.320000171661377</v>
      </c>
      <c r="J54" s="849">
        <v>500</v>
      </c>
      <c r="K54" s="850">
        <v>2661.60009765625</v>
      </c>
    </row>
    <row r="55" spans="1:11" ht="14.4" customHeight="1" x14ac:dyDescent="0.3">
      <c r="A55" s="831" t="s">
        <v>581</v>
      </c>
      <c r="B55" s="832" t="s">
        <v>582</v>
      </c>
      <c r="C55" s="835" t="s">
        <v>597</v>
      </c>
      <c r="D55" s="863" t="s">
        <v>598</v>
      </c>
      <c r="E55" s="835" t="s">
        <v>2877</v>
      </c>
      <c r="F55" s="863" t="s">
        <v>2878</v>
      </c>
      <c r="G55" s="835" t="s">
        <v>2919</v>
      </c>
      <c r="H55" s="835" t="s">
        <v>2920</v>
      </c>
      <c r="I55" s="849">
        <v>311.67999267578125</v>
      </c>
      <c r="J55" s="849">
        <v>5</v>
      </c>
      <c r="K55" s="850">
        <v>1558.4000244140625</v>
      </c>
    </row>
    <row r="56" spans="1:11" ht="14.4" customHeight="1" x14ac:dyDescent="0.3">
      <c r="A56" s="831" t="s">
        <v>581</v>
      </c>
      <c r="B56" s="832" t="s">
        <v>582</v>
      </c>
      <c r="C56" s="835" t="s">
        <v>597</v>
      </c>
      <c r="D56" s="863" t="s">
        <v>598</v>
      </c>
      <c r="E56" s="835" t="s">
        <v>2877</v>
      </c>
      <c r="F56" s="863" t="s">
        <v>2878</v>
      </c>
      <c r="G56" s="835" t="s">
        <v>2921</v>
      </c>
      <c r="H56" s="835" t="s">
        <v>2922</v>
      </c>
      <c r="I56" s="849">
        <v>148.22999572753906</v>
      </c>
      <c r="J56" s="849">
        <v>5</v>
      </c>
      <c r="K56" s="850">
        <v>741.1500244140625</v>
      </c>
    </row>
    <row r="57" spans="1:11" ht="14.4" customHeight="1" x14ac:dyDescent="0.3">
      <c r="A57" s="831" t="s">
        <v>581</v>
      </c>
      <c r="B57" s="832" t="s">
        <v>582</v>
      </c>
      <c r="C57" s="835" t="s">
        <v>597</v>
      </c>
      <c r="D57" s="863" t="s">
        <v>598</v>
      </c>
      <c r="E57" s="835" t="s">
        <v>2877</v>
      </c>
      <c r="F57" s="863" t="s">
        <v>2878</v>
      </c>
      <c r="G57" s="835" t="s">
        <v>2923</v>
      </c>
      <c r="H57" s="835" t="s">
        <v>2924</v>
      </c>
      <c r="I57" s="849">
        <v>9.1999998092651367</v>
      </c>
      <c r="J57" s="849">
        <v>1100</v>
      </c>
      <c r="K57" s="850">
        <v>10120</v>
      </c>
    </row>
    <row r="58" spans="1:11" ht="14.4" customHeight="1" x14ac:dyDescent="0.3">
      <c r="A58" s="831" t="s">
        <v>581</v>
      </c>
      <c r="B58" s="832" t="s">
        <v>582</v>
      </c>
      <c r="C58" s="835" t="s">
        <v>597</v>
      </c>
      <c r="D58" s="863" t="s">
        <v>598</v>
      </c>
      <c r="E58" s="835" t="s">
        <v>2877</v>
      </c>
      <c r="F58" s="863" t="s">
        <v>2878</v>
      </c>
      <c r="G58" s="835" t="s">
        <v>2925</v>
      </c>
      <c r="H58" s="835" t="s">
        <v>2926</v>
      </c>
      <c r="I58" s="849">
        <v>6.2899999618530273</v>
      </c>
      <c r="J58" s="849">
        <v>200</v>
      </c>
      <c r="K58" s="850">
        <v>1258</v>
      </c>
    </row>
    <row r="59" spans="1:11" ht="14.4" customHeight="1" x14ac:dyDescent="0.3">
      <c r="A59" s="831" t="s">
        <v>581</v>
      </c>
      <c r="B59" s="832" t="s">
        <v>582</v>
      </c>
      <c r="C59" s="835" t="s">
        <v>597</v>
      </c>
      <c r="D59" s="863" t="s">
        <v>598</v>
      </c>
      <c r="E59" s="835" t="s">
        <v>2877</v>
      </c>
      <c r="F59" s="863" t="s">
        <v>2878</v>
      </c>
      <c r="G59" s="835" t="s">
        <v>2927</v>
      </c>
      <c r="H59" s="835" t="s">
        <v>2928</v>
      </c>
      <c r="I59" s="849">
        <v>172.5</v>
      </c>
      <c r="J59" s="849">
        <v>1</v>
      </c>
      <c r="K59" s="850">
        <v>172.5</v>
      </c>
    </row>
    <row r="60" spans="1:11" ht="14.4" customHeight="1" x14ac:dyDescent="0.3">
      <c r="A60" s="831" t="s">
        <v>581</v>
      </c>
      <c r="B60" s="832" t="s">
        <v>582</v>
      </c>
      <c r="C60" s="835" t="s">
        <v>597</v>
      </c>
      <c r="D60" s="863" t="s">
        <v>598</v>
      </c>
      <c r="E60" s="835" t="s">
        <v>2877</v>
      </c>
      <c r="F60" s="863" t="s">
        <v>2878</v>
      </c>
      <c r="G60" s="835" t="s">
        <v>2929</v>
      </c>
      <c r="H60" s="835" t="s">
        <v>2930</v>
      </c>
      <c r="I60" s="849">
        <v>6.1700000762939453</v>
      </c>
      <c r="J60" s="849">
        <v>700</v>
      </c>
      <c r="K60" s="850">
        <v>4319</v>
      </c>
    </row>
    <row r="61" spans="1:11" ht="14.4" customHeight="1" x14ac:dyDescent="0.3">
      <c r="A61" s="831" t="s">
        <v>581</v>
      </c>
      <c r="B61" s="832" t="s">
        <v>582</v>
      </c>
      <c r="C61" s="835" t="s">
        <v>597</v>
      </c>
      <c r="D61" s="863" t="s">
        <v>598</v>
      </c>
      <c r="E61" s="835" t="s">
        <v>2877</v>
      </c>
      <c r="F61" s="863" t="s">
        <v>2878</v>
      </c>
      <c r="G61" s="835" t="s">
        <v>2931</v>
      </c>
      <c r="H61" s="835" t="s">
        <v>2932</v>
      </c>
      <c r="I61" s="849">
        <v>1.0900000333786011</v>
      </c>
      <c r="J61" s="849">
        <v>4000</v>
      </c>
      <c r="K61" s="850">
        <v>4360</v>
      </c>
    </row>
    <row r="62" spans="1:11" ht="14.4" customHeight="1" x14ac:dyDescent="0.3">
      <c r="A62" s="831" t="s">
        <v>581</v>
      </c>
      <c r="B62" s="832" t="s">
        <v>582</v>
      </c>
      <c r="C62" s="835" t="s">
        <v>597</v>
      </c>
      <c r="D62" s="863" t="s">
        <v>598</v>
      </c>
      <c r="E62" s="835" t="s">
        <v>2877</v>
      </c>
      <c r="F62" s="863" t="s">
        <v>2878</v>
      </c>
      <c r="G62" s="835" t="s">
        <v>2933</v>
      </c>
      <c r="H62" s="835" t="s">
        <v>2934</v>
      </c>
      <c r="I62" s="849">
        <v>0.47499999403953552</v>
      </c>
      <c r="J62" s="849">
        <v>400</v>
      </c>
      <c r="K62" s="850">
        <v>190</v>
      </c>
    </row>
    <row r="63" spans="1:11" ht="14.4" customHeight="1" x14ac:dyDescent="0.3">
      <c r="A63" s="831" t="s">
        <v>581</v>
      </c>
      <c r="B63" s="832" t="s">
        <v>582</v>
      </c>
      <c r="C63" s="835" t="s">
        <v>597</v>
      </c>
      <c r="D63" s="863" t="s">
        <v>598</v>
      </c>
      <c r="E63" s="835" t="s">
        <v>2877</v>
      </c>
      <c r="F63" s="863" t="s">
        <v>2878</v>
      </c>
      <c r="G63" s="835" t="s">
        <v>2935</v>
      </c>
      <c r="H63" s="835" t="s">
        <v>2936</v>
      </c>
      <c r="I63" s="849">
        <v>1.6733332872390747</v>
      </c>
      <c r="J63" s="849">
        <v>2600</v>
      </c>
      <c r="K63" s="850">
        <v>4352</v>
      </c>
    </row>
    <row r="64" spans="1:11" ht="14.4" customHeight="1" x14ac:dyDescent="0.3">
      <c r="A64" s="831" t="s">
        <v>581</v>
      </c>
      <c r="B64" s="832" t="s">
        <v>582</v>
      </c>
      <c r="C64" s="835" t="s">
        <v>597</v>
      </c>
      <c r="D64" s="863" t="s">
        <v>598</v>
      </c>
      <c r="E64" s="835" t="s">
        <v>2877</v>
      </c>
      <c r="F64" s="863" t="s">
        <v>2878</v>
      </c>
      <c r="G64" s="835" t="s">
        <v>2937</v>
      </c>
      <c r="H64" s="835" t="s">
        <v>2938</v>
      </c>
      <c r="I64" s="849">
        <v>0.67000001668930054</v>
      </c>
      <c r="J64" s="849">
        <v>2000</v>
      </c>
      <c r="K64" s="850">
        <v>1340</v>
      </c>
    </row>
    <row r="65" spans="1:11" ht="14.4" customHeight="1" x14ac:dyDescent="0.3">
      <c r="A65" s="831" t="s">
        <v>581</v>
      </c>
      <c r="B65" s="832" t="s">
        <v>582</v>
      </c>
      <c r="C65" s="835" t="s">
        <v>597</v>
      </c>
      <c r="D65" s="863" t="s">
        <v>598</v>
      </c>
      <c r="E65" s="835" t="s">
        <v>2877</v>
      </c>
      <c r="F65" s="863" t="s">
        <v>2878</v>
      </c>
      <c r="G65" s="835" t="s">
        <v>2939</v>
      </c>
      <c r="H65" s="835" t="s">
        <v>2940</v>
      </c>
      <c r="I65" s="849">
        <v>1.5</v>
      </c>
      <c r="J65" s="849">
        <v>1500</v>
      </c>
      <c r="K65" s="850">
        <v>2250</v>
      </c>
    </row>
    <row r="66" spans="1:11" ht="14.4" customHeight="1" x14ac:dyDescent="0.3">
      <c r="A66" s="831" t="s">
        <v>581</v>
      </c>
      <c r="B66" s="832" t="s">
        <v>582</v>
      </c>
      <c r="C66" s="835" t="s">
        <v>597</v>
      </c>
      <c r="D66" s="863" t="s">
        <v>598</v>
      </c>
      <c r="E66" s="835" t="s">
        <v>2877</v>
      </c>
      <c r="F66" s="863" t="s">
        <v>2878</v>
      </c>
      <c r="G66" s="835" t="s">
        <v>2941</v>
      </c>
      <c r="H66" s="835" t="s">
        <v>2942</v>
      </c>
      <c r="I66" s="849">
        <v>5.1999998092651367</v>
      </c>
      <c r="J66" s="849">
        <v>50</v>
      </c>
      <c r="K66" s="850">
        <v>260</v>
      </c>
    </row>
    <row r="67" spans="1:11" ht="14.4" customHeight="1" x14ac:dyDescent="0.3">
      <c r="A67" s="831" t="s">
        <v>581</v>
      </c>
      <c r="B67" s="832" t="s">
        <v>582</v>
      </c>
      <c r="C67" s="835" t="s">
        <v>597</v>
      </c>
      <c r="D67" s="863" t="s">
        <v>598</v>
      </c>
      <c r="E67" s="835" t="s">
        <v>2877</v>
      </c>
      <c r="F67" s="863" t="s">
        <v>2878</v>
      </c>
      <c r="G67" s="835" t="s">
        <v>2943</v>
      </c>
      <c r="H67" s="835" t="s">
        <v>2944</v>
      </c>
      <c r="I67" s="849">
        <v>17.904999732971191</v>
      </c>
      <c r="J67" s="849">
        <v>300</v>
      </c>
      <c r="K67" s="850">
        <v>5370.7999267578125</v>
      </c>
    </row>
    <row r="68" spans="1:11" ht="14.4" customHeight="1" x14ac:dyDescent="0.3">
      <c r="A68" s="831" t="s">
        <v>581</v>
      </c>
      <c r="B68" s="832" t="s">
        <v>582</v>
      </c>
      <c r="C68" s="835" t="s">
        <v>597</v>
      </c>
      <c r="D68" s="863" t="s">
        <v>598</v>
      </c>
      <c r="E68" s="835" t="s">
        <v>2877</v>
      </c>
      <c r="F68" s="863" t="s">
        <v>2878</v>
      </c>
      <c r="G68" s="835" t="s">
        <v>2945</v>
      </c>
      <c r="H68" s="835" t="s">
        <v>2946</v>
      </c>
      <c r="I68" s="849">
        <v>1.5549999475479126</v>
      </c>
      <c r="J68" s="849">
        <v>300</v>
      </c>
      <c r="K68" s="850">
        <v>467</v>
      </c>
    </row>
    <row r="69" spans="1:11" ht="14.4" customHeight="1" x14ac:dyDescent="0.3">
      <c r="A69" s="831" t="s">
        <v>581</v>
      </c>
      <c r="B69" s="832" t="s">
        <v>582</v>
      </c>
      <c r="C69" s="835" t="s">
        <v>597</v>
      </c>
      <c r="D69" s="863" t="s">
        <v>598</v>
      </c>
      <c r="E69" s="835" t="s">
        <v>2877</v>
      </c>
      <c r="F69" s="863" t="s">
        <v>2878</v>
      </c>
      <c r="G69" s="835" t="s">
        <v>2947</v>
      </c>
      <c r="H69" s="835" t="s">
        <v>2948</v>
      </c>
      <c r="I69" s="849">
        <v>1.5499999523162842</v>
      </c>
      <c r="J69" s="849">
        <v>300</v>
      </c>
      <c r="K69" s="850">
        <v>465</v>
      </c>
    </row>
    <row r="70" spans="1:11" ht="14.4" customHeight="1" x14ac:dyDescent="0.3">
      <c r="A70" s="831" t="s">
        <v>581</v>
      </c>
      <c r="B70" s="832" t="s">
        <v>582</v>
      </c>
      <c r="C70" s="835" t="s">
        <v>597</v>
      </c>
      <c r="D70" s="863" t="s">
        <v>598</v>
      </c>
      <c r="E70" s="835" t="s">
        <v>2877</v>
      </c>
      <c r="F70" s="863" t="s">
        <v>2878</v>
      </c>
      <c r="G70" s="835" t="s">
        <v>2949</v>
      </c>
      <c r="H70" s="835" t="s">
        <v>2950</v>
      </c>
      <c r="I70" s="849">
        <v>25.409999847412109</v>
      </c>
      <c r="J70" s="849">
        <v>100</v>
      </c>
      <c r="K70" s="850">
        <v>2541</v>
      </c>
    </row>
    <row r="71" spans="1:11" ht="14.4" customHeight="1" x14ac:dyDescent="0.3">
      <c r="A71" s="831" t="s">
        <v>581</v>
      </c>
      <c r="B71" s="832" t="s">
        <v>582</v>
      </c>
      <c r="C71" s="835" t="s">
        <v>597</v>
      </c>
      <c r="D71" s="863" t="s">
        <v>598</v>
      </c>
      <c r="E71" s="835" t="s">
        <v>2877</v>
      </c>
      <c r="F71" s="863" t="s">
        <v>2878</v>
      </c>
      <c r="G71" s="835" t="s">
        <v>2951</v>
      </c>
      <c r="H71" s="835" t="s">
        <v>2952</v>
      </c>
      <c r="I71" s="849">
        <v>6.2333332697550459</v>
      </c>
      <c r="J71" s="849">
        <v>200</v>
      </c>
      <c r="K71" s="850">
        <v>1246.5</v>
      </c>
    </row>
    <row r="72" spans="1:11" ht="14.4" customHeight="1" x14ac:dyDescent="0.3">
      <c r="A72" s="831" t="s">
        <v>581</v>
      </c>
      <c r="B72" s="832" t="s">
        <v>582</v>
      </c>
      <c r="C72" s="835" t="s">
        <v>597</v>
      </c>
      <c r="D72" s="863" t="s">
        <v>598</v>
      </c>
      <c r="E72" s="835" t="s">
        <v>2877</v>
      </c>
      <c r="F72" s="863" t="s">
        <v>2878</v>
      </c>
      <c r="G72" s="835" t="s">
        <v>2953</v>
      </c>
      <c r="H72" s="835" t="s">
        <v>2954</v>
      </c>
      <c r="I72" s="849">
        <v>1.0299999713897705</v>
      </c>
      <c r="J72" s="849">
        <v>75</v>
      </c>
      <c r="K72" s="850">
        <v>77.25</v>
      </c>
    </row>
    <row r="73" spans="1:11" ht="14.4" customHeight="1" x14ac:dyDescent="0.3">
      <c r="A73" s="831" t="s">
        <v>581</v>
      </c>
      <c r="B73" s="832" t="s">
        <v>582</v>
      </c>
      <c r="C73" s="835" t="s">
        <v>597</v>
      </c>
      <c r="D73" s="863" t="s">
        <v>598</v>
      </c>
      <c r="E73" s="835" t="s">
        <v>2877</v>
      </c>
      <c r="F73" s="863" t="s">
        <v>2878</v>
      </c>
      <c r="G73" s="835" t="s">
        <v>2955</v>
      </c>
      <c r="H73" s="835" t="s">
        <v>2956</v>
      </c>
      <c r="I73" s="849">
        <v>3.1366667747497559</v>
      </c>
      <c r="J73" s="849">
        <v>250</v>
      </c>
      <c r="K73" s="850">
        <v>783.5</v>
      </c>
    </row>
    <row r="74" spans="1:11" ht="14.4" customHeight="1" x14ac:dyDescent="0.3">
      <c r="A74" s="831" t="s">
        <v>581</v>
      </c>
      <c r="B74" s="832" t="s">
        <v>582</v>
      </c>
      <c r="C74" s="835" t="s">
        <v>597</v>
      </c>
      <c r="D74" s="863" t="s">
        <v>598</v>
      </c>
      <c r="E74" s="835" t="s">
        <v>2877</v>
      </c>
      <c r="F74" s="863" t="s">
        <v>2878</v>
      </c>
      <c r="G74" s="835" t="s">
        <v>2957</v>
      </c>
      <c r="H74" s="835" t="s">
        <v>2958</v>
      </c>
      <c r="I74" s="849">
        <v>0.47333332896232605</v>
      </c>
      <c r="J74" s="849">
        <v>400</v>
      </c>
      <c r="K74" s="850">
        <v>189</v>
      </c>
    </row>
    <row r="75" spans="1:11" ht="14.4" customHeight="1" x14ac:dyDescent="0.3">
      <c r="A75" s="831" t="s">
        <v>581</v>
      </c>
      <c r="B75" s="832" t="s">
        <v>582</v>
      </c>
      <c r="C75" s="835" t="s">
        <v>597</v>
      </c>
      <c r="D75" s="863" t="s">
        <v>598</v>
      </c>
      <c r="E75" s="835" t="s">
        <v>2877</v>
      </c>
      <c r="F75" s="863" t="s">
        <v>2878</v>
      </c>
      <c r="G75" s="835" t="s">
        <v>2959</v>
      </c>
      <c r="H75" s="835" t="s">
        <v>2960</v>
      </c>
      <c r="I75" s="849">
        <v>2.380000114440918</v>
      </c>
      <c r="J75" s="849">
        <v>50</v>
      </c>
      <c r="K75" s="850">
        <v>119</v>
      </c>
    </row>
    <row r="76" spans="1:11" ht="14.4" customHeight="1" x14ac:dyDescent="0.3">
      <c r="A76" s="831" t="s">
        <v>581</v>
      </c>
      <c r="B76" s="832" t="s">
        <v>582</v>
      </c>
      <c r="C76" s="835" t="s">
        <v>597</v>
      </c>
      <c r="D76" s="863" t="s">
        <v>598</v>
      </c>
      <c r="E76" s="835" t="s">
        <v>2877</v>
      </c>
      <c r="F76" s="863" t="s">
        <v>2878</v>
      </c>
      <c r="G76" s="835" t="s">
        <v>2961</v>
      </c>
      <c r="H76" s="835" t="s">
        <v>2962</v>
      </c>
      <c r="I76" s="849">
        <v>1.9800000190734863</v>
      </c>
      <c r="J76" s="849">
        <v>1200</v>
      </c>
      <c r="K76" s="850">
        <v>2376</v>
      </c>
    </row>
    <row r="77" spans="1:11" ht="14.4" customHeight="1" x14ac:dyDescent="0.3">
      <c r="A77" s="831" t="s">
        <v>581</v>
      </c>
      <c r="B77" s="832" t="s">
        <v>582</v>
      </c>
      <c r="C77" s="835" t="s">
        <v>597</v>
      </c>
      <c r="D77" s="863" t="s">
        <v>598</v>
      </c>
      <c r="E77" s="835" t="s">
        <v>2877</v>
      </c>
      <c r="F77" s="863" t="s">
        <v>2878</v>
      </c>
      <c r="G77" s="835" t="s">
        <v>2963</v>
      </c>
      <c r="H77" s="835" t="s">
        <v>2964</v>
      </c>
      <c r="I77" s="849">
        <v>2.0433332920074463</v>
      </c>
      <c r="J77" s="849">
        <v>900</v>
      </c>
      <c r="K77" s="850">
        <v>1837</v>
      </c>
    </row>
    <row r="78" spans="1:11" ht="14.4" customHeight="1" x14ac:dyDescent="0.3">
      <c r="A78" s="831" t="s">
        <v>581</v>
      </c>
      <c r="B78" s="832" t="s">
        <v>582</v>
      </c>
      <c r="C78" s="835" t="s">
        <v>597</v>
      </c>
      <c r="D78" s="863" t="s">
        <v>598</v>
      </c>
      <c r="E78" s="835" t="s">
        <v>2877</v>
      </c>
      <c r="F78" s="863" t="s">
        <v>2878</v>
      </c>
      <c r="G78" s="835" t="s">
        <v>2965</v>
      </c>
      <c r="H78" s="835" t="s">
        <v>2966</v>
      </c>
      <c r="I78" s="849">
        <v>3.0733332633972168</v>
      </c>
      <c r="J78" s="849">
        <v>1300</v>
      </c>
      <c r="K78" s="850">
        <v>3995</v>
      </c>
    </row>
    <row r="79" spans="1:11" ht="14.4" customHeight="1" x14ac:dyDescent="0.3">
      <c r="A79" s="831" t="s">
        <v>581</v>
      </c>
      <c r="B79" s="832" t="s">
        <v>582</v>
      </c>
      <c r="C79" s="835" t="s">
        <v>597</v>
      </c>
      <c r="D79" s="863" t="s">
        <v>598</v>
      </c>
      <c r="E79" s="835" t="s">
        <v>2877</v>
      </c>
      <c r="F79" s="863" t="s">
        <v>2878</v>
      </c>
      <c r="G79" s="835" t="s">
        <v>2967</v>
      </c>
      <c r="H79" s="835" t="s">
        <v>2968</v>
      </c>
      <c r="I79" s="849">
        <v>4.429999828338623</v>
      </c>
      <c r="J79" s="849">
        <v>50</v>
      </c>
      <c r="K79" s="850">
        <v>221.5</v>
      </c>
    </row>
    <row r="80" spans="1:11" ht="14.4" customHeight="1" x14ac:dyDescent="0.3">
      <c r="A80" s="831" t="s">
        <v>581</v>
      </c>
      <c r="B80" s="832" t="s">
        <v>582</v>
      </c>
      <c r="C80" s="835" t="s">
        <v>597</v>
      </c>
      <c r="D80" s="863" t="s">
        <v>598</v>
      </c>
      <c r="E80" s="835" t="s">
        <v>2877</v>
      </c>
      <c r="F80" s="863" t="s">
        <v>2878</v>
      </c>
      <c r="G80" s="835" t="s">
        <v>2969</v>
      </c>
      <c r="H80" s="835" t="s">
        <v>2970</v>
      </c>
      <c r="I80" s="849">
        <v>2.1650000810623169</v>
      </c>
      <c r="J80" s="849">
        <v>200</v>
      </c>
      <c r="K80" s="850">
        <v>433</v>
      </c>
    </row>
    <row r="81" spans="1:11" ht="14.4" customHeight="1" x14ac:dyDescent="0.3">
      <c r="A81" s="831" t="s">
        <v>581</v>
      </c>
      <c r="B81" s="832" t="s">
        <v>582</v>
      </c>
      <c r="C81" s="835" t="s">
        <v>597</v>
      </c>
      <c r="D81" s="863" t="s">
        <v>598</v>
      </c>
      <c r="E81" s="835" t="s">
        <v>2877</v>
      </c>
      <c r="F81" s="863" t="s">
        <v>2878</v>
      </c>
      <c r="G81" s="835" t="s">
        <v>2971</v>
      </c>
      <c r="H81" s="835" t="s">
        <v>2972</v>
      </c>
      <c r="I81" s="849">
        <v>21.233332951863606</v>
      </c>
      <c r="J81" s="849">
        <v>200</v>
      </c>
      <c r="K81" s="850">
        <v>4246.5</v>
      </c>
    </row>
    <row r="82" spans="1:11" ht="14.4" customHeight="1" x14ac:dyDescent="0.3">
      <c r="A82" s="831" t="s">
        <v>581</v>
      </c>
      <c r="B82" s="832" t="s">
        <v>582</v>
      </c>
      <c r="C82" s="835" t="s">
        <v>597</v>
      </c>
      <c r="D82" s="863" t="s">
        <v>598</v>
      </c>
      <c r="E82" s="835" t="s">
        <v>2877</v>
      </c>
      <c r="F82" s="863" t="s">
        <v>2878</v>
      </c>
      <c r="G82" s="835" t="s">
        <v>2973</v>
      </c>
      <c r="H82" s="835" t="s">
        <v>2974</v>
      </c>
      <c r="I82" s="849">
        <v>21.239999771118164</v>
      </c>
      <c r="J82" s="849">
        <v>5</v>
      </c>
      <c r="K82" s="850">
        <v>106.19999694824219</v>
      </c>
    </row>
    <row r="83" spans="1:11" ht="14.4" customHeight="1" x14ac:dyDescent="0.3">
      <c r="A83" s="831" t="s">
        <v>581</v>
      </c>
      <c r="B83" s="832" t="s">
        <v>582</v>
      </c>
      <c r="C83" s="835" t="s">
        <v>597</v>
      </c>
      <c r="D83" s="863" t="s">
        <v>598</v>
      </c>
      <c r="E83" s="835" t="s">
        <v>2877</v>
      </c>
      <c r="F83" s="863" t="s">
        <v>2878</v>
      </c>
      <c r="G83" s="835" t="s">
        <v>2975</v>
      </c>
      <c r="H83" s="835" t="s">
        <v>2976</v>
      </c>
      <c r="I83" s="849">
        <v>21.239999771118164</v>
      </c>
      <c r="J83" s="849">
        <v>20</v>
      </c>
      <c r="K83" s="850">
        <v>424.79998779296875</v>
      </c>
    </row>
    <row r="84" spans="1:11" ht="14.4" customHeight="1" x14ac:dyDescent="0.3">
      <c r="A84" s="831" t="s">
        <v>581</v>
      </c>
      <c r="B84" s="832" t="s">
        <v>582</v>
      </c>
      <c r="C84" s="835" t="s">
        <v>597</v>
      </c>
      <c r="D84" s="863" t="s">
        <v>598</v>
      </c>
      <c r="E84" s="835" t="s">
        <v>2977</v>
      </c>
      <c r="F84" s="863" t="s">
        <v>2978</v>
      </c>
      <c r="G84" s="835" t="s">
        <v>2979</v>
      </c>
      <c r="H84" s="835" t="s">
        <v>2980</v>
      </c>
      <c r="I84" s="849">
        <v>10.166666666666666</v>
      </c>
      <c r="J84" s="849">
        <v>1500</v>
      </c>
      <c r="K84" s="850">
        <v>15250</v>
      </c>
    </row>
    <row r="85" spans="1:11" ht="14.4" customHeight="1" x14ac:dyDescent="0.3">
      <c r="A85" s="831" t="s">
        <v>581</v>
      </c>
      <c r="B85" s="832" t="s">
        <v>582</v>
      </c>
      <c r="C85" s="835" t="s">
        <v>597</v>
      </c>
      <c r="D85" s="863" t="s">
        <v>598</v>
      </c>
      <c r="E85" s="835" t="s">
        <v>2977</v>
      </c>
      <c r="F85" s="863" t="s">
        <v>2978</v>
      </c>
      <c r="G85" s="835" t="s">
        <v>2981</v>
      </c>
      <c r="H85" s="835" t="s">
        <v>2982</v>
      </c>
      <c r="I85" s="849">
        <v>7.0100002288818359</v>
      </c>
      <c r="J85" s="849">
        <v>50</v>
      </c>
      <c r="K85" s="850">
        <v>350.5</v>
      </c>
    </row>
    <row r="86" spans="1:11" ht="14.4" customHeight="1" x14ac:dyDescent="0.3">
      <c r="A86" s="831" t="s">
        <v>581</v>
      </c>
      <c r="B86" s="832" t="s">
        <v>582</v>
      </c>
      <c r="C86" s="835" t="s">
        <v>597</v>
      </c>
      <c r="D86" s="863" t="s">
        <v>598</v>
      </c>
      <c r="E86" s="835" t="s">
        <v>2983</v>
      </c>
      <c r="F86" s="863" t="s">
        <v>2984</v>
      </c>
      <c r="G86" s="835" t="s">
        <v>2985</v>
      </c>
      <c r="H86" s="835" t="s">
        <v>2986</v>
      </c>
      <c r="I86" s="849">
        <v>0.47999998927116394</v>
      </c>
      <c r="J86" s="849">
        <v>400</v>
      </c>
      <c r="K86" s="850">
        <v>192</v>
      </c>
    </row>
    <row r="87" spans="1:11" ht="14.4" customHeight="1" x14ac:dyDescent="0.3">
      <c r="A87" s="831" t="s">
        <v>581</v>
      </c>
      <c r="B87" s="832" t="s">
        <v>582</v>
      </c>
      <c r="C87" s="835" t="s">
        <v>597</v>
      </c>
      <c r="D87" s="863" t="s">
        <v>598</v>
      </c>
      <c r="E87" s="835" t="s">
        <v>2983</v>
      </c>
      <c r="F87" s="863" t="s">
        <v>2984</v>
      </c>
      <c r="G87" s="835" t="s">
        <v>2987</v>
      </c>
      <c r="H87" s="835" t="s">
        <v>2988</v>
      </c>
      <c r="I87" s="849">
        <v>0.30000001192092896</v>
      </c>
      <c r="J87" s="849">
        <v>400</v>
      </c>
      <c r="K87" s="850">
        <v>120</v>
      </c>
    </row>
    <row r="88" spans="1:11" ht="14.4" customHeight="1" x14ac:dyDescent="0.3">
      <c r="A88" s="831" t="s">
        <v>581</v>
      </c>
      <c r="B88" s="832" t="s">
        <v>582</v>
      </c>
      <c r="C88" s="835" t="s">
        <v>597</v>
      </c>
      <c r="D88" s="863" t="s">
        <v>598</v>
      </c>
      <c r="E88" s="835" t="s">
        <v>2983</v>
      </c>
      <c r="F88" s="863" t="s">
        <v>2984</v>
      </c>
      <c r="G88" s="835" t="s">
        <v>2989</v>
      </c>
      <c r="H88" s="835" t="s">
        <v>2990</v>
      </c>
      <c r="I88" s="849">
        <v>0.3033333420753479</v>
      </c>
      <c r="J88" s="849">
        <v>600</v>
      </c>
      <c r="K88" s="850">
        <v>182</v>
      </c>
    </row>
    <row r="89" spans="1:11" ht="14.4" customHeight="1" x14ac:dyDescent="0.3">
      <c r="A89" s="831" t="s">
        <v>581</v>
      </c>
      <c r="B89" s="832" t="s">
        <v>582</v>
      </c>
      <c r="C89" s="835" t="s">
        <v>597</v>
      </c>
      <c r="D89" s="863" t="s">
        <v>598</v>
      </c>
      <c r="E89" s="835" t="s">
        <v>2983</v>
      </c>
      <c r="F89" s="863" t="s">
        <v>2984</v>
      </c>
      <c r="G89" s="835" t="s">
        <v>2991</v>
      </c>
      <c r="H89" s="835" t="s">
        <v>2992</v>
      </c>
      <c r="I89" s="849">
        <v>0.30000001192092896</v>
      </c>
      <c r="J89" s="849">
        <v>600</v>
      </c>
      <c r="K89" s="850">
        <v>180</v>
      </c>
    </row>
    <row r="90" spans="1:11" ht="14.4" customHeight="1" x14ac:dyDescent="0.3">
      <c r="A90" s="831" t="s">
        <v>581</v>
      </c>
      <c r="B90" s="832" t="s">
        <v>582</v>
      </c>
      <c r="C90" s="835" t="s">
        <v>597</v>
      </c>
      <c r="D90" s="863" t="s">
        <v>598</v>
      </c>
      <c r="E90" s="835" t="s">
        <v>2983</v>
      </c>
      <c r="F90" s="863" t="s">
        <v>2984</v>
      </c>
      <c r="G90" s="835" t="s">
        <v>2993</v>
      </c>
      <c r="H90" s="835" t="s">
        <v>2994</v>
      </c>
      <c r="I90" s="849">
        <v>0.5440000176429749</v>
      </c>
      <c r="J90" s="849">
        <v>3100</v>
      </c>
      <c r="K90" s="850">
        <v>1686.5</v>
      </c>
    </row>
    <row r="91" spans="1:11" ht="14.4" customHeight="1" x14ac:dyDescent="0.3">
      <c r="A91" s="831" t="s">
        <v>581</v>
      </c>
      <c r="B91" s="832" t="s">
        <v>582</v>
      </c>
      <c r="C91" s="835" t="s">
        <v>597</v>
      </c>
      <c r="D91" s="863" t="s">
        <v>598</v>
      </c>
      <c r="E91" s="835" t="s">
        <v>2983</v>
      </c>
      <c r="F91" s="863" t="s">
        <v>2984</v>
      </c>
      <c r="G91" s="835" t="s">
        <v>2995</v>
      </c>
      <c r="H91" s="835" t="s">
        <v>2996</v>
      </c>
      <c r="I91" s="849">
        <v>1.7999999523162842</v>
      </c>
      <c r="J91" s="849">
        <v>100</v>
      </c>
      <c r="K91" s="850">
        <v>180</v>
      </c>
    </row>
    <row r="92" spans="1:11" ht="14.4" customHeight="1" x14ac:dyDescent="0.3">
      <c r="A92" s="831" t="s">
        <v>581</v>
      </c>
      <c r="B92" s="832" t="s">
        <v>582</v>
      </c>
      <c r="C92" s="835" t="s">
        <v>597</v>
      </c>
      <c r="D92" s="863" t="s">
        <v>598</v>
      </c>
      <c r="E92" s="835" t="s">
        <v>2983</v>
      </c>
      <c r="F92" s="863" t="s">
        <v>2984</v>
      </c>
      <c r="G92" s="835" t="s">
        <v>2997</v>
      </c>
      <c r="H92" s="835" t="s">
        <v>2998</v>
      </c>
      <c r="I92" s="849">
        <v>1.7999999523162842</v>
      </c>
      <c r="J92" s="849">
        <v>1000</v>
      </c>
      <c r="K92" s="850">
        <v>1800</v>
      </c>
    </row>
    <row r="93" spans="1:11" ht="14.4" customHeight="1" x14ac:dyDescent="0.3">
      <c r="A93" s="831" t="s">
        <v>581</v>
      </c>
      <c r="B93" s="832" t="s">
        <v>582</v>
      </c>
      <c r="C93" s="835" t="s">
        <v>597</v>
      </c>
      <c r="D93" s="863" t="s">
        <v>598</v>
      </c>
      <c r="E93" s="835" t="s">
        <v>2983</v>
      </c>
      <c r="F93" s="863" t="s">
        <v>2984</v>
      </c>
      <c r="G93" s="835" t="s">
        <v>2999</v>
      </c>
      <c r="H93" s="835" t="s">
        <v>3000</v>
      </c>
      <c r="I93" s="849">
        <v>1.7999999523162842</v>
      </c>
      <c r="J93" s="849">
        <v>200</v>
      </c>
      <c r="K93" s="850">
        <v>360</v>
      </c>
    </row>
    <row r="94" spans="1:11" ht="14.4" customHeight="1" x14ac:dyDescent="0.3">
      <c r="A94" s="831" t="s">
        <v>581</v>
      </c>
      <c r="B94" s="832" t="s">
        <v>582</v>
      </c>
      <c r="C94" s="835" t="s">
        <v>597</v>
      </c>
      <c r="D94" s="863" t="s">
        <v>598</v>
      </c>
      <c r="E94" s="835" t="s">
        <v>3001</v>
      </c>
      <c r="F94" s="863" t="s">
        <v>3002</v>
      </c>
      <c r="G94" s="835" t="s">
        <v>3003</v>
      </c>
      <c r="H94" s="835" t="s">
        <v>3004</v>
      </c>
      <c r="I94" s="849">
        <v>0.62999999523162842</v>
      </c>
      <c r="J94" s="849">
        <v>1600</v>
      </c>
      <c r="K94" s="850">
        <v>1008</v>
      </c>
    </row>
    <row r="95" spans="1:11" ht="14.4" customHeight="1" x14ac:dyDescent="0.3">
      <c r="A95" s="831" t="s">
        <v>581</v>
      </c>
      <c r="B95" s="832" t="s">
        <v>582</v>
      </c>
      <c r="C95" s="835" t="s">
        <v>597</v>
      </c>
      <c r="D95" s="863" t="s">
        <v>598</v>
      </c>
      <c r="E95" s="835" t="s">
        <v>3001</v>
      </c>
      <c r="F95" s="863" t="s">
        <v>3002</v>
      </c>
      <c r="G95" s="835" t="s">
        <v>3005</v>
      </c>
      <c r="H95" s="835" t="s">
        <v>3006</v>
      </c>
      <c r="I95" s="849">
        <v>0.62999999523162842</v>
      </c>
      <c r="J95" s="849">
        <v>15800</v>
      </c>
      <c r="K95" s="850">
        <v>9954</v>
      </c>
    </row>
    <row r="96" spans="1:11" ht="14.4" customHeight="1" x14ac:dyDescent="0.3">
      <c r="A96" s="831" t="s">
        <v>581</v>
      </c>
      <c r="B96" s="832" t="s">
        <v>582</v>
      </c>
      <c r="C96" s="835" t="s">
        <v>597</v>
      </c>
      <c r="D96" s="863" t="s">
        <v>598</v>
      </c>
      <c r="E96" s="835" t="s">
        <v>3001</v>
      </c>
      <c r="F96" s="863" t="s">
        <v>3002</v>
      </c>
      <c r="G96" s="835" t="s">
        <v>3007</v>
      </c>
      <c r="H96" s="835" t="s">
        <v>3008</v>
      </c>
      <c r="I96" s="849">
        <v>0.62999999523162842</v>
      </c>
      <c r="J96" s="849">
        <v>200</v>
      </c>
      <c r="K96" s="850">
        <v>126</v>
      </c>
    </row>
    <row r="97" spans="1:11" ht="14.4" customHeight="1" x14ac:dyDescent="0.3">
      <c r="A97" s="831" t="s">
        <v>581</v>
      </c>
      <c r="B97" s="832" t="s">
        <v>582</v>
      </c>
      <c r="C97" s="835" t="s">
        <v>597</v>
      </c>
      <c r="D97" s="863" t="s">
        <v>598</v>
      </c>
      <c r="E97" s="835" t="s">
        <v>3009</v>
      </c>
      <c r="F97" s="863" t="s">
        <v>3010</v>
      </c>
      <c r="G97" s="835" t="s">
        <v>3011</v>
      </c>
      <c r="H97" s="835" t="s">
        <v>3012</v>
      </c>
      <c r="I97" s="849">
        <v>514.25</v>
      </c>
      <c r="J97" s="849">
        <v>10</v>
      </c>
      <c r="K97" s="850">
        <v>5142.5</v>
      </c>
    </row>
    <row r="98" spans="1:11" ht="14.4" customHeight="1" x14ac:dyDescent="0.3">
      <c r="A98" s="831" t="s">
        <v>581</v>
      </c>
      <c r="B98" s="832" t="s">
        <v>582</v>
      </c>
      <c r="C98" s="835" t="s">
        <v>602</v>
      </c>
      <c r="D98" s="863" t="s">
        <v>603</v>
      </c>
      <c r="E98" s="835" t="s">
        <v>2825</v>
      </c>
      <c r="F98" s="863" t="s">
        <v>2826</v>
      </c>
      <c r="G98" s="835" t="s">
        <v>3013</v>
      </c>
      <c r="H98" s="835" t="s">
        <v>3014</v>
      </c>
      <c r="I98" s="849">
        <v>224.75</v>
      </c>
      <c r="J98" s="849">
        <v>2</v>
      </c>
      <c r="K98" s="850">
        <v>449.5</v>
      </c>
    </row>
    <row r="99" spans="1:11" ht="14.4" customHeight="1" x14ac:dyDescent="0.3">
      <c r="A99" s="831" t="s">
        <v>581</v>
      </c>
      <c r="B99" s="832" t="s">
        <v>582</v>
      </c>
      <c r="C99" s="835" t="s">
        <v>602</v>
      </c>
      <c r="D99" s="863" t="s">
        <v>603</v>
      </c>
      <c r="E99" s="835" t="s">
        <v>2825</v>
      </c>
      <c r="F99" s="863" t="s">
        <v>2826</v>
      </c>
      <c r="G99" s="835" t="s">
        <v>2849</v>
      </c>
      <c r="H99" s="835" t="s">
        <v>2850</v>
      </c>
      <c r="I99" s="849">
        <v>1.3799999952316284</v>
      </c>
      <c r="J99" s="849">
        <v>100</v>
      </c>
      <c r="K99" s="850">
        <v>138</v>
      </c>
    </row>
    <row r="100" spans="1:11" ht="14.4" customHeight="1" x14ac:dyDescent="0.3">
      <c r="A100" s="831" t="s">
        <v>581</v>
      </c>
      <c r="B100" s="832" t="s">
        <v>582</v>
      </c>
      <c r="C100" s="835" t="s">
        <v>602</v>
      </c>
      <c r="D100" s="863" t="s">
        <v>603</v>
      </c>
      <c r="E100" s="835" t="s">
        <v>2825</v>
      </c>
      <c r="F100" s="863" t="s">
        <v>2826</v>
      </c>
      <c r="G100" s="835" t="s">
        <v>3015</v>
      </c>
      <c r="H100" s="835" t="s">
        <v>3016</v>
      </c>
      <c r="I100" s="849">
        <v>1.5099999904632568</v>
      </c>
      <c r="J100" s="849">
        <v>100</v>
      </c>
      <c r="K100" s="850">
        <v>151</v>
      </c>
    </row>
    <row r="101" spans="1:11" ht="14.4" customHeight="1" x14ac:dyDescent="0.3">
      <c r="A101" s="831" t="s">
        <v>581</v>
      </c>
      <c r="B101" s="832" t="s">
        <v>582</v>
      </c>
      <c r="C101" s="835" t="s">
        <v>602</v>
      </c>
      <c r="D101" s="863" t="s">
        <v>603</v>
      </c>
      <c r="E101" s="835" t="s">
        <v>2825</v>
      </c>
      <c r="F101" s="863" t="s">
        <v>2826</v>
      </c>
      <c r="G101" s="835" t="s">
        <v>3017</v>
      </c>
      <c r="H101" s="835" t="s">
        <v>3018</v>
      </c>
      <c r="I101" s="849">
        <v>8.119999885559082</v>
      </c>
      <c r="J101" s="849">
        <v>20</v>
      </c>
      <c r="K101" s="850">
        <v>162.39999389648438</v>
      </c>
    </row>
    <row r="102" spans="1:11" ht="14.4" customHeight="1" x14ac:dyDescent="0.3">
      <c r="A102" s="831" t="s">
        <v>581</v>
      </c>
      <c r="B102" s="832" t="s">
        <v>582</v>
      </c>
      <c r="C102" s="835" t="s">
        <v>602</v>
      </c>
      <c r="D102" s="863" t="s">
        <v>603</v>
      </c>
      <c r="E102" s="835" t="s">
        <v>2825</v>
      </c>
      <c r="F102" s="863" t="s">
        <v>2826</v>
      </c>
      <c r="G102" s="835" t="s">
        <v>2855</v>
      </c>
      <c r="H102" s="835" t="s">
        <v>2856</v>
      </c>
      <c r="I102" s="849">
        <v>46.319999694824219</v>
      </c>
      <c r="J102" s="849">
        <v>4</v>
      </c>
      <c r="K102" s="850">
        <v>185.27999877929688</v>
      </c>
    </row>
    <row r="103" spans="1:11" ht="14.4" customHeight="1" x14ac:dyDescent="0.3">
      <c r="A103" s="831" t="s">
        <v>581</v>
      </c>
      <c r="B103" s="832" t="s">
        <v>582</v>
      </c>
      <c r="C103" s="835" t="s">
        <v>602</v>
      </c>
      <c r="D103" s="863" t="s">
        <v>603</v>
      </c>
      <c r="E103" s="835" t="s">
        <v>2825</v>
      </c>
      <c r="F103" s="863" t="s">
        <v>2826</v>
      </c>
      <c r="G103" s="835" t="s">
        <v>2857</v>
      </c>
      <c r="H103" s="835" t="s">
        <v>2858</v>
      </c>
      <c r="I103" s="849">
        <v>0.37999999523162842</v>
      </c>
      <c r="J103" s="849">
        <v>200</v>
      </c>
      <c r="K103" s="850">
        <v>76</v>
      </c>
    </row>
    <row r="104" spans="1:11" ht="14.4" customHeight="1" x14ac:dyDescent="0.3">
      <c r="A104" s="831" t="s">
        <v>581</v>
      </c>
      <c r="B104" s="832" t="s">
        <v>582</v>
      </c>
      <c r="C104" s="835" t="s">
        <v>602</v>
      </c>
      <c r="D104" s="863" t="s">
        <v>603</v>
      </c>
      <c r="E104" s="835" t="s">
        <v>2825</v>
      </c>
      <c r="F104" s="863" t="s">
        <v>2826</v>
      </c>
      <c r="G104" s="835" t="s">
        <v>3019</v>
      </c>
      <c r="H104" s="835" t="s">
        <v>3020</v>
      </c>
      <c r="I104" s="849">
        <v>8.3999996185302734</v>
      </c>
      <c r="J104" s="849">
        <v>24</v>
      </c>
      <c r="K104" s="850">
        <v>201.60000610351563</v>
      </c>
    </row>
    <row r="105" spans="1:11" ht="14.4" customHeight="1" x14ac:dyDescent="0.3">
      <c r="A105" s="831" t="s">
        <v>581</v>
      </c>
      <c r="B105" s="832" t="s">
        <v>582</v>
      </c>
      <c r="C105" s="835" t="s">
        <v>602</v>
      </c>
      <c r="D105" s="863" t="s">
        <v>603</v>
      </c>
      <c r="E105" s="835" t="s">
        <v>2825</v>
      </c>
      <c r="F105" s="863" t="s">
        <v>2826</v>
      </c>
      <c r="G105" s="835" t="s">
        <v>2859</v>
      </c>
      <c r="H105" s="835" t="s">
        <v>2860</v>
      </c>
      <c r="I105" s="849">
        <v>13.079999923706055</v>
      </c>
      <c r="J105" s="849">
        <v>36</v>
      </c>
      <c r="K105" s="850">
        <v>470.88002014160156</v>
      </c>
    </row>
    <row r="106" spans="1:11" ht="14.4" customHeight="1" x14ac:dyDescent="0.3">
      <c r="A106" s="831" t="s">
        <v>581</v>
      </c>
      <c r="B106" s="832" t="s">
        <v>582</v>
      </c>
      <c r="C106" s="835" t="s">
        <v>602</v>
      </c>
      <c r="D106" s="863" t="s">
        <v>603</v>
      </c>
      <c r="E106" s="835" t="s">
        <v>2825</v>
      </c>
      <c r="F106" s="863" t="s">
        <v>2826</v>
      </c>
      <c r="G106" s="835" t="s">
        <v>2871</v>
      </c>
      <c r="H106" s="835" t="s">
        <v>2872</v>
      </c>
      <c r="I106" s="849">
        <v>0.67000001668930054</v>
      </c>
      <c r="J106" s="849">
        <v>1500</v>
      </c>
      <c r="K106" s="850">
        <v>1005</v>
      </c>
    </row>
    <row r="107" spans="1:11" ht="14.4" customHeight="1" x14ac:dyDescent="0.3">
      <c r="A107" s="831" t="s">
        <v>581</v>
      </c>
      <c r="B107" s="832" t="s">
        <v>582</v>
      </c>
      <c r="C107" s="835" t="s">
        <v>602</v>
      </c>
      <c r="D107" s="863" t="s">
        <v>603</v>
      </c>
      <c r="E107" s="835" t="s">
        <v>2825</v>
      </c>
      <c r="F107" s="863" t="s">
        <v>2826</v>
      </c>
      <c r="G107" s="835" t="s">
        <v>2873</v>
      </c>
      <c r="H107" s="835" t="s">
        <v>2874</v>
      </c>
      <c r="I107" s="849">
        <v>29.636666615804035</v>
      </c>
      <c r="J107" s="849">
        <v>6</v>
      </c>
      <c r="K107" s="850">
        <v>177.81999969482422</v>
      </c>
    </row>
    <row r="108" spans="1:11" ht="14.4" customHeight="1" x14ac:dyDescent="0.3">
      <c r="A108" s="831" t="s">
        <v>581</v>
      </c>
      <c r="B108" s="832" t="s">
        <v>582</v>
      </c>
      <c r="C108" s="835" t="s">
        <v>602</v>
      </c>
      <c r="D108" s="863" t="s">
        <v>603</v>
      </c>
      <c r="E108" s="835" t="s">
        <v>2825</v>
      </c>
      <c r="F108" s="863" t="s">
        <v>2826</v>
      </c>
      <c r="G108" s="835" t="s">
        <v>2875</v>
      </c>
      <c r="H108" s="835" t="s">
        <v>2876</v>
      </c>
      <c r="I108" s="849">
        <v>28.734999656677246</v>
      </c>
      <c r="J108" s="849">
        <v>168</v>
      </c>
      <c r="K108" s="850">
        <v>4827.360107421875</v>
      </c>
    </row>
    <row r="109" spans="1:11" ht="14.4" customHeight="1" x14ac:dyDescent="0.3">
      <c r="A109" s="831" t="s">
        <v>581</v>
      </c>
      <c r="B109" s="832" t="s">
        <v>582</v>
      </c>
      <c r="C109" s="835" t="s">
        <v>602</v>
      </c>
      <c r="D109" s="863" t="s">
        <v>603</v>
      </c>
      <c r="E109" s="835" t="s">
        <v>2877</v>
      </c>
      <c r="F109" s="863" t="s">
        <v>2878</v>
      </c>
      <c r="G109" s="835" t="s">
        <v>3021</v>
      </c>
      <c r="H109" s="835" t="s">
        <v>3022</v>
      </c>
      <c r="I109" s="849">
        <v>539.96002197265625</v>
      </c>
      <c r="J109" s="849">
        <v>1</v>
      </c>
      <c r="K109" s="850">
        <v>539.96002197265625</v>
      </c>
    </row>
    <row r="110" spans="1:11" ht="14.4" customHeight="1" x14ac:dyDescent="0.3">
      <c r="A110" s="831" t="s">
        <v>581</v>
      </c>
      <c r="B110" s="832" t="s">
        <v>582</v>
      </c>
      <c r="C110" s="835" t="s">
        <v>602</v>
      </c>
      <c r="D110" s="863" t="s">
        <v>603</v>
      </c>
      <c r="E110" s="835" t="s">
        <v>2877</v>
      </c>
      <c r="F110" s="863" t="s">
        <v>2878</v>
      </c>
      <c r="G110" s="835" t="s">
        <v>3023</v>
      </c>
      <c r="H110" s="835" t="s">
        <v>3024</v>
      </c>
      <c r="I110" s="849">
        <v>539.96002197265625</v>
      </c>
      <c r="J110" s="849">
        <v>1</v>
      </c>
      <c r="K110" s="850">
        <v>539.96002197265625</v>
      </c>
    </row>
    <row r="111" spans="1:11" ht="14.4" customHeight="1" x14ac:dyDescent="0.3">
      <c r="A111" s="831" t="s">
        <v>581</v>
      </c>
      <c r="B111" s="832" t="s">
        <v>582</v>
      </c>
      <c r="C111" s="835" t="s">
        <v>602</v>
      </c>
      <c r="D111" s="863" t="s">
        <v>603</v>
      </c>
      <c r="E111" s="835" t="s">
        <v>2877</v>
      </c>
      <c r="F111" s="863" t="s">
        <v>2878</v>
      </c>
      <c r="G111" s="835" t="s">
        <v>3025</v>
      </c>
      <c r="H111" s="835" t="s">
        <v>3026</v>
      </c>
      <c r="I111" s="849">
        <v>847</v>
      </c>
      <c r="J111" s="849">
        <v>35</v>
      </c>
      <c r="K111" s="850">
        <v>29645</v>
      </c>
    </row>
    <row r="112" spans="1:11" ht="14.4" customHeight="1" x14ac:dyDescent="0.3">
      <c r="A112" s="831" t="s">
        <v>581</v>
      </c>
      <c r="B112" s="832" t="s">
        <v>582</v>
      </c>
      <c r="C112" s="835" t="s">
        <v>602</v>
      </c>
      <c r="D112" s="863" t="s">
        <v>603</v>
      </c>
      <c r="E112" s="835" t="s">
        <v>2877</v>
      </c>
      <c r="F112" s="863" t="s">
        <v>2878</v>
      </c>
      <c r="G112" s="835" t="s">
        <v>3027</v>
      </c>
      <c r="H112" s="835" t="s">
        <v>3028</v>
      </c>
      <c r="I112" s="849">
        <v>641.29998779296875</v>
      </c>
      <c r="J112" s="849">
        <v>5</v>
      </c>
      <c r="K112" s="850">
        <v>3206.5</v>
      </c>
    </row>
    <row r="113" spans="1:11" ht="14.4" customHeight="1" x14ac:dyDescent="0.3">
      <c r="A113" s="831" t="s">
        <v>581</v>
      </c>
      <c r="B113" s="832" t="s">
        <v>582</v>
      </c>
      <c r="C113" s="835" t="s">
        <v>602</v>
      </c>
      <c r="D113" s="863" t="s">
        <v>603</v>
      </c>
      <c r="E113" s="835" t="s">
        <v>2877</v>
      </c>
      <c r="F113" s="863" t="s">
        <v>2878</v>
      </c>
      <c r="G113" s="835" t="s">
        <v>3029</v>
      </c>
      <c r="H113" s="835" t="s">
        <v>3030</v>
      </c>
      <c r="I113" s="849">
        <v>641.29998779296875</v>
      </c>
      <c r="J113" s="849">
        <v>140</v>
      </c>
      <c r="K113" s="850">
        <v>89782</v>
      </c>
    </row>
    <row r="114" spans="1:11" ht="14.4" customHeight="1" x14ac:dyDescent="0.3">
      <c r="A114" s="831" t="s">
        <v>581</v>
      </c>
      <c r="B114" s="832" t="s">
        <v>582</v>
      </c>
      <c r="C114" s="835" t="s">
        <v>602</v>
      </c>
      <c r="D114" s="863" t="s">
        <v>603</v>
      </c>
      <c r="E114" s="835" t="s">
        <v>2877</v>
      </c>
      <c r="F114" s="863" t="s">
        <v>2878</v>
      </c>
      <c r="G114" s="835" t="s">
        <v>3031</v>
      </c>
      <c r="H114" s="835" t="s">
        <v>3032</v>
      </c>
      <c r="I114" s="849">
        <v>162.7449951171875</v>
      </c>
      <c r="J114" s="849">
        <v>5</v>
      </c>
      <c r="K114" s="850">
        <v>1627.5499511733651</v>
      </c>
    </row>
    <row r="115" spans="1:11" ht="14.4" customHeight="1" x14ac:dyDescent="0.3">
      <c r="A115" s="831" t="s">
        <v>581</v>
      </c>
      <c r="B115" s="832" t="s">
        <v>582</v>
      </c>
      <c r="C115" s="835" t="s">
        <v>602</v>
      </c>
      <c r="D115" s="863" t="s">
        <v>603</v>
      </c>
      <c r="E115" s="835" t="s">
        <v>2877</v>
      </c>
      <c r="F115" s="863" t="s">
        <v>2878</v>
      </c>
      <c r="G115" s="835" t="s">
        <v>3033</v>
      </c>
      <c r="H115" s="835" t="s">
        <v>3034</v>
      </c>
      <c r="I115" s="849">
        <v>971.57000732421875</v>
      </c>
      <c r="J115" s="849">
        <v>5</v>
      </c>
      <c r="K115" s="850">
        <v>4857.85009765625</v>
      </c>
    </row>
    <row r="116" spans="1:11" ht="14.4" customHeight="1" x14ac:dyDescent="0.3">
      <c r="A116" s="831" t="s">
        <v>581</v>
      </c>
      <c r="B116" s="832" t="s">
        <v>582</v>
      </c>
      <c r="C116" s="835" t="s">
        <v>602</v>
      </c>
      <c r="D116" s="863" t="s">
        <v>603</v>
      </c>
      <c r="E116" s="835" t="s">
        <v>2877</v>
      </c>
      <c r="F116" s="863" t="s">
        <v>2878</v>
      </c>
      <c r="G116" s="835" t="s">
        <v>3035</v>
      </c>
      <c r="H116" s="835" t="s">
        <v>3036</v>
      </c>
      <c r="I116" s="849">
        <v>798</v>
      </c>
      <c r="J116" s="849">
        <v>1</v>
      </c>
      <c r="K116" s="850">
        <v>798</v>
      </c>
    </row>
    <row r="117" spans="1:11" ht="14.4" customHeight="1" x14ac:dyDescent="0.3">
      <c r="A117" s="831" t="s">
        <v>581</v>
      </c>
      <c r="B117" s="832" t="s">
        <v>582</v>
      </c>
      <c r="C117" s="835" t="s">
        <v>602</v>
      </c>
      <c r="D117" s="863" t="s">
        <v>603</v>
      </c>
      <c r="E117" s="835" t="s">
        <v>2877</v>
      </c>
      <c r="F117" s="863" t="s">
        <v>2878</v>
      </c>
      <c r="G117" s="835" t="s">
        <v>3037</v>
      </c>
      <c r="H117" s="835" t="s">
        <v>3038</v>
      </c>
      <c r="I117" s="849">
        <v>641.29998779296875</v>
      </c>
      <c r="J117" s="849">
        <v>2</v>
      </c>
      <c r="K117" s="850">
        <v>1282.5999755859375</v>
      </c>
    </row>
    <row r="118" spans="1:11" ht="14.4" customHeight="1" x14ac:dyDescent="0.3">
      <c r="A118" s="831" t="s">
        <v>581</v>
      </c>
      <c r="B118" s="832" t="s">
        <v>582</v>
      </c>
      <c r="C118" s="835" t="s">
        <v>602</v>
      </c>
      <c r="D118" s="863" t="s">
        <v>603</v>
      </c>
      <c r="E118" s="835" t="s">
        <v>2877</v>
      </c>
      <c r="F118" s="863" t="s">
        <v>2878</v>
      </c>
      <c r="G118" s="835" t="s">
        <v>3039</v>
      </c>
      <c r="H118" s="835" t="s">
        <v>3040</v>
      </c>
      <c r="I118" s="849">
        <v>641.29998779296875</v>
      </c>
      <c r="J118" s="849">
        <v>11</v>
      </c>
      <c r="K118" s="850">
        <v>7054.300048828125</v>
      </c>
    </row>
    <row r="119" spans="1:11" ht="14.4" customHeight="1" x14ac:dyDescent="0.3">
      <c r="A119" s="831" t="s">
        <v>581</v>
      </c>
      <c r="B119" s="832" t="s">
        <v>582</v>
      </c>
      <c r="C119" s="835" t="s">
        <v>602</v>
      </c>
      <c r="D119" s="863" t="s">
        <v>603</v>
      </c>
      <c r="E119" s="835" t="s">
        <v>2877</v>
      </c>
      <c r="F119" s="863" t="s">
        <v>2878</v>
      </c>
      <c r="G119" s="835" t="s">
        <v>3041</v>
      </c>
      <c r="H119" s="835" t="s">
        <v>3042</v>
      </c>
      <c r="I119" s="849">
        <v>2299</v>
      </c>
      <c r="J119" s="849">
        <v>38</v>
      </c>
      <c r="K119" s="850">
        <v>87362</v>
      </c>
    </row>
    <row r="120" spans="1:11" ht="14.4" customHeight="1" x14ac:dyDescent="0.3">
      <c r="A120" s="831" t="s">
        <v>581</v>
      </c>
      <c r="B120" s="832" t="s">
        <v>582</v>
      </c>
      <c r="C120" s="835" t="s">
        <v>602</v>
      </c>
      <c r="D120" s="863" t="s">
        <v>603</v>
      </c>
      <c r="E120" s="835" t="s">
        <v>2877</v>
      </c>
      <c r="F120" s="863" t="s">
        <v>2878</v>
      </c>
      <c r="G120" s="835" t="s">
        <v>3043</v>
      </c>
      <c r="H120" s="835" t="s">
        <v>3044</v>
      </c>
      <c r="I120" s="849">
        <v>762.29998779296875</v>
      </c>
      <c r="J120" s="849">
        <v>22</v>
      </c>
      <c r="K120" s="850">
        <v>16770.60009765625</v>
      </c>
    </row>
    <row r="121" spans="1:11" ht="14.4" customHeight="1" x14ac:dyDescent="0.3">
      <c r="A121" s="831" t="s">
        <v>581</v>
      </c>
      <c r="B121" s="832" t="s">
        <v>582</v>
      </c>
      <c r="C121" s="835" t="s">
        <v>602</v>
      </c>
      <c r="D121" s="863" t="s">
        <v>603</v>
      </c>
      <c r="E121" s="835" t="s">
        <v>2877</v>
      </c>
      <c r="F121" s="863" t="s">
        <v>2878</v>
      </c>
      <c r="G121" s="835" t="s">
        <v>3045</v>
      </c>
      <c r="H121" s="835" t="s">
        <v>3046</v>
      </c>
      <c r="I121" s="849">
        <v>1972.300048828125</v>
      </c>
      <c r="J121" s="849">
        <v>1</v>
      </c>
      <c r="K121" s="850">
        <v>1972.300048828125</v>
      </c>
    </row>
    <row r="122" spans="1:11" ht="14.4" customHeight="1" x14ac:dyDescent="0.3">
      <c r="A122" s="831" t="s">
        <v>581</v>
      </c>
      <c r="B122" s="832" t="s">
        <v>582</v>
      </c>
      <c r="C122" s="835" t="s">
        <v>602</v>
      </c>
      <c r="D122" s="863" t="s">
        <v>603</v>
      </c>
      <c r="E122" s="835" t="s">
        <v>2877</v>
      </c>
      <c r="F122" s="863" t="s">
        <v>2878</v>
      </c>
      <c r="G122" s="835" t="s">
        <v>3047</v>
      </c>
      <c r="H122" s="835" t="s">
        <v>3048</v>
      </c>
      <c r="I122" s="849">
        <v>1972.300048828125</v>
      </c>
      <c r="J122" s="849">
        <v>1</v>
      </c>
      <c r="K122" s="850">
        <v>1972.300048828125</v>
      </c>
    </row>
    <row r="123" spans="1:11" ht="14.4" customHeight="1" x14ac:dyDescent="0.3">
      <c r="A123" s="831" t="s">
        <v>581</v>
      </c>
      <c r="B123" s="832" t="s">
        <v>582</v>
      </c>
      <c r="C123" s="835" t="s">
        <v>602</v>
      </c>
      <c r="D123" s="863" t="s">
        <v>603</v>
      </c>
      <c r="E123" s="835" t="s">
        <v>2877</v>
      </c>
      <c r="F123" s="863" t="s">
        <v>2878</v>
      </c>
      <c r="G123" s="835" t="s">
        <v>2883</v>
      </c>
      <c r="H123" s="835" t="s">
        <v>2884</v>
      </c>
      <c r="I123" s="849">
        <v>9.9999997764825821E-3</v>
      </c>
      <c r="J123" s="849">
        <v>600</v>
      </c>
      <c r="K123" s="850">
        <v>6</v>
      </c>
    </row>
    <row r="124" spans="1:11" ht="14.4" customHeight="1" x14ac:dyDescent="0.3">
      <c r="A124" s="831" t="s">
        <v>581</v>
      </c>
      <c r="B124" s="832" t="s">
        <v>582</v>
      </c>
      <c r="C124" s="835" t="s">
        <v>602</v>
      </c>
      <c r="D124" s="863" t="s">
        <v>603</v>
      </c>
      <c r="E124" s="835" t="s">
        <v>2877</v>
      </c>
      <c r="F124" s="863" t="s">
        <v>2878</v>
      </c>
      <c r="G124" s="835" t="s">
        <v>3049</v>
      </c>
      <c r="H124" s="835" t="s">
        <v>3050</v>
      </c>
      <c r="I124" s="849">
        <v>108.90000152587891</v>
      </c>
      <c r="J124" s="849">
        <v>2</v>
      </c>
      <c r="K124" s="850">
        <v>217.80000305175781</v>
      </c>
    </row>
    <row r="125" spans="1:11" ht="14.4" customHeight="1" x14ac:dyDescent="0.3">
      <c r="A125" s="831" t="s">
        <v>581</v>
      </c>
      <c r="B125" s="832" t="s">
        <v>582</v>
      </c>
      <c r="C125" s="835" t="s">
        <v>602</v>
      </c>
      <c r="D125" s="863" t="s">
        <v>603</v>
      </c>
      <c r="E125" s="835" t="s">
        <v>2877</v>
      </c>
      <c r="F125" s="863" t="s">
        <v>2878</v>
      </c>
      <c r="G125" s="835" t="s">
        <v>2887</v>
      </c>
      <c r="H125" s="835" t="s">
        <v>2888</v>
      </c>
      <c r="I125" s="849">
        <v>11.143333435058594</v>
      </c>
      <c r="J125" s="849">
        <v>200</v>
      </c>
      <c r="K125" s="850">
        <v>2229</v>
      </c>
    </row>
    <row r="126" spans="1:11" ht="14.4" customHeight="1" x14ac:dyDescent="0.3">
      <c r="A126" s="831" t="s">
        <v>581</v>
      </c>
      <c r="B126" s="832" t="s">
        <v>582</v>
      </c>
      <c r="C126" s="835" t="s">
        <v>602</v>
      </c>
      <c r="D126" s="863" t="s">
        <v>603</v>
      </c>
      <c r="E126" s="835" t="s">
        <v>2877</v>
      </c>
      <c r="F126" s="863" t="s">
        <v>2878</v>
      </c>
      <c r="G126" s="835" t="s">
        <v>3051</v>
      </c>
      <c r="H126" s="835" t="s">
        <v>3052</v>
      </c>
      <c r="I126" s="849">
        <v>3.380000114440918</v>
      </c>
      <c r="J126" s="849">
        <v>40</v>
      </c>
      <c r="K126" s="850">
        <v>135.19999694824219</v>
      </c>
    </row>
    <row r="127" spans="1:11" ht="14.4" customHeight="1" x14ac:dyDescent="0.3">
      <c r="A127" s="831" t="s">
        <v>581</v>
      </c>
      <c r="B127" s="832" t="s">
        <v>582</v>
      </c>
      <c r="C127" s="835" t="s">
        <v>602</v>
      </c>
      <c r="D127" s="863" t="s">
        <v>603</v>
      </c>
      <c r="E127" s="835" t="s">
        <v>2877</v>
      </c>
      <c r="F127" s="863" t="s">
        <v>2878</v>
      </c>
      <c r="G127" s="835" t="s">
        <v>3053</v>
      </c>
      <c r="H127" s="835" t="s">
        <v>3054</v>
      </c>
      <c r="I127" s="849">
        <v>163.81000264485678</v>
      </c>
      <c r="J127" s="849">
        <v>28</v>
      </c>
      <c r="K127" s="850">
        <v>4633.2399291992188</v>
      </c>
    </row>
    <row r="128" spans="1:11" ht="14.4" customHeight="1" x14ac:dyDescent="0.3">
      <c r="A128" s="831" t="s">
        <v>581</v>
      </c>
      <c r="B128" s="832" t="s">
        <v>582</v>
      </c>
      <c r="C128" s="835" t="s">
        <v>602</v>
      </c>
      <c r="D128" s="863" t="s">
        <v>603</v>
      </c>
      <c r="E128" s="835" t="s">
        <v>2877</v>
      </c>
      <c r="F128" s="863" t="s">
        <v>2878</v>
      </c>
      <c r="G128" s="835" t="s">
        <v>3055</v>
      </c>
      <c r="H128" s="835" t="s">
        <v>3056</v>
      </c>
      <c r="I128" s="849">
        <v>653.4000244140625</v>
      </c>
      <c r="J128" s="849">
        <v>20</v>
      </c>
      <c r="K128" s="850">
        <v>13068</v>
      </c>
    </row>
    <row r="129" spans="1:11" ht="14.4" customHeight="1" x14ac:dyDescent="0.3">
      <c r="A129" s="831" t="s">
        <v>581</v>
      </c>
      <c r="B129" s="832" t="s">
        <v>582</v>
      </c>
      <c r="C129" s="835" t="s">
        <v>602</v>
      </c>
      <c r="D129" s="863" t="s">
        <v>603</v>
      </c>
      <c r="E129" s="835" t="s">
        <v>2877</v>
      </c>
      <c r="F129" s="863" t="s">
        <v>2878</v>
      </c>
      <c r="G129" s="835" t="s">
        <v>3057</v>
      </c>
      <c r="H129" s="835" t="s">
        <v>3058</v>
      </c>
      <c r="I129" s="849">
        <v>604.91998291015625</v>
      </c>
      <c r="J129" s="849">
        <v>10</v>
      </c>
      <c r="K129" s="850">
        <v>6049.16015625</v>
      </c>
    </row>
    <row r="130" spans="1:11" ht="14.4" customHeight="1" x14ac:dyDescent="0.3">
      <c r="A130" s="831" t="s">
        <v>581</v>
      </c>
      <c r="B130" s="832" t="s">
        <v>582</v>
      </c>
      <c r="C130" s="835" t="s">
        <v>602</v>
      </c>
      <c r="D130" s="863" t="s">
        <v>603</v>
      </c>
      <c r="E130" s="835" t="s">
        <v>2877</v>
      </c>
      <c r="F130" s="863" t="s">
        <v>2878</v>
      </c>
      <c r="G130" s="835" t="s">
        <v>3059</v>
      </c>
      <c r="H130" s="835" t="s">
        <v>3060</v>
      </c>
      <c r="I130" s="849">
        <v>593.3800048828125</v>
      </c>
      <c r="J130" s="849">
        <v>10</v>
      </c>
      <c r="K130" s="850">
        <v>5933.830078125</v>
      </c>
    </row>
    <row r="131" spans="1:11" ht="14.4" customHeight="1" x14ac:dyDescent="0.3">
      <c r="A131" s="831" t="s">
        <v>581</v>
      </c>
      <c r="B131" s="832" t="s">
        <v>582</v>
      </c>
      <c r="C131" s="835" t="s">
        <v>602</v>
      </c>
      <c r="D131" s="863" t="s">
        <v>603</v>
      </c>
      <c r="E131" s="835" t="s">
        <v>2877</v>
      </c>
      <c r="F131" s="863" t="s">
        <v>2878</v>
      </c>
      <c r="G131" s="835" t="s">
        <v>3061</v>
      </c>
      <c r="H131" s="835" t="s">
        <v>3062</v>
      </c>
      <c r="I131" s="849">
        <v>16.700000762939453</v>
      </c>
      <c r="J131" s="849">
        <v>60</v>
      </c>
      <c r="K131" s="850">
        <v>1001.8800048828125</v>
      </c>
    </row>
    <row r="132" spans="1:11" ht="14.4" customHeight="1" x14ac:dyDescent="0.3">
      <c r="A132" s="831" t="s">
        <v>581</v>
      </c>
      <c r="B132" s="832" t="s">
        <v>582</v>
      </c>
      <c r="C132" s="835" t="s">
        <v>602</v>
      </c>
      <c r="D132" s="863" t="s">
        <v>603</v>
      </c>
      <c r="E132" s="835" t="s">
        <v>2877</v>
      </c>
      <c r="F132" s="863" t="s">
        <v>2878</v>
      </c>
      <c r="G132" s="835" t="s">
        <v>3063</v>
      </c>
      <c r="H132" s="835" t="s">
        <v>3064</v>
      </c>
      <c r="I132" s="849">
        <v>16.700000762939453</v>
      </c>
      <c r="J132" s="849">
        <v>24</v>
      </c>
      <c r="K132" s="850">
        <v>400.75</v>
      </c>
    </row>
    <row r="133" spans="1:11" ht="14.4" customHeight="1" x14ac:dyDescent="0.3">
      <c r="A133" s="831" t="s">
        <v>581</v>
      </c>
      <c r="B133" s="832" t="s">
        <v>582</v>
      </c>
      <c r="C133" s="835" t="s">
        <v>602</v>
      </c>
      <c r="D133" s="863" t="s">
        <v>603</v>
      </c>
      <c r="E133" s="835" t="s">
        <v>2877</v>
      </c>
      <c r="F133" s="863" t="s">
        <v>2878</v>
      </c>
      <c r="G133" s="835" t="s">
        <v>3065</v>
      </c>
      <c r="H133" s="835" t="s">
        <v>3066</v>
      </c>
      <c r="I133" s="849">
        <v>13.199999809265137</v>
      </c>
      <c r="J133" s="849">
        <v>20</v>
      </c>
      <c r="K133" s="850">
        <v>264</v>
      </c>
    </row>
    <row r="134" spans="1:11" ht="14.4" customHeight="1" x14ac:dyDescent="0.3">
      <c r="A134" s="831" t="s">
        <v>581</v>
      </c>
      <c r="B134" s="832" t="s">
        <v>582</v>
      </c>
      <c r="C134" s="835" t="s">
        <v>602</v>
      </c>
      <c r="D134" s="863" t="s">
        <v>603</v>
      </c>
      <c r="E134" s="835" t="s">
        <v>2877</v>
      </c>
      <c r="F134" s="863" t="s">
        <v>2878</v>
      </c>
      <c r="G134" s="835" t="s">
        <v>3067</v>
      </c>
      <c r="H134" s="835" t="s">
        <v>3068</v>
      </c>
      <c r="I134" s="849">
        <v>13.199999809265137</v>
      </c>
      <c r="J134" s="849">
        <v>50</v>
      </c>
      <c r="K134" s="850">
        <v>660</v>
      </c>
    </row>
    <row r="135" spans="1:11" ht="14.4" customHeight="1" x14ac:dyDescent="0.3">
      <c r="A135" s="831" t="s">
        <v>581</v>
      </c>
      <c r="B135" s="832" t="s">
        <v>582</v>
      </c>
      <c r="C135" s="835" t="s">
        <v>602</v>
      </c>
      <c r="D135" s="863" t="s">
        <v>603</v>
      </c>
      <c r="E135" s="835" t="s">
        <v>2877</v>
      </c>
      <c r="F135" s="863" t="s">
        <v>2878</v>
      </c>
      <c r="G135" s="835" t="s">
        <v>3069</v>
      </c>
      <c r="H135" s="835" t="s">
        <v>3070</v>
      </c>
      <c r="I135" s="849">
        <v>13.199999809265137</v>
      </c>
      <c r="J135" s="849">
        <v>170</v>
      </c>
      <c r="K135" s="850">
        <v>2244</v>
      </c>
    </row>
    <row r="136" spans="1:11" ht="14.4" customHeight="1" x14ac:dyDescent="0.3">
      <c r="A136" s="831" t="s">
        <v>581</v>
      </c>
      <c r="B136" s="832" t="s">
        <v>582</v>
      </c>
      <c r="C136" s="835" t="s">
        <v>602</v>
      </c>
      <c r="D136" s="863" t="s">
        <v>603</v>
      </c>
      <c r="E136" s="835" t="s">
        <v>2877</v>
      </c>
      <c r="F136" s="863" t="s">
        <v>2878</v>
      </c>
      <c r="G136" s="835" t="s">
        <v>3071</v>
      </c>
      <c r="H136" s="835" t="s">
        <v>3072</v>
      </c>
      <c r="I136" s="849">
        <v>13.199999809265137</v>
      </c>
      <c r="J136" s="849">
        <v>140</v>
      </c>
      <c r="K136" s="850">
        <v>1848</v>
      </c>
    </row>
    <row r="137" spans="1:11" ht="14.4" customHeight="1" x14ac:dyDescent="0.3">
      <c r="A137" s="831" t="s">
        <v>581</v>
      </c>
      <c r="B137" s="832" t="s">
        <v>582</v>
      </c>
      <c r="C137" s="835" t="s">
        <v>602</v>
      </c>
      <c r="D137" s="863" t="s">
        <v>603</v>
      </c>
      <c r="E137" s="835" t="s">
        <v>2877</v>
      </c>
      <c r="F137" s="863" t="s">
        <v>2878</v>
      </c>
      <c r="G137" s="835" t="s">
        <v>3073</v>
      </c>
      <c r="H137" s="835" t="s">
        <v>3074</v>
      </c>
      <c r="I137" s="849">
        <v>33.880001068115234</v>
      </c>
      <c r="J137" s="849">
        <v>24</v>
      </c>
      <c r="K137" s="850">
        <v>813.1199951171875</v>
      </c>
    </row>
    <row r="138" spans="1:11" ht="14.4" customHeight="1" x14ac:dyDescent="0.3">
      <c r="A138" s="831" t="s">
        <v>581</v>
      </c>
      <c r="B138" s="832" t="s">
        <v>582</v>
      </c>
      <c r="C138" s="835" t="s">
        <v>602</v>
      </c>
      <c r="D138" s="863" t="s">
        <v>603</v>
      </c>
      <c r="E138" s="835" t="s">
        <v>2877</v>
      </c>
      <c r="F138" s="863" t="s">
        <v>2878</v>
      </c>
      <c r="G138" s="835" t="s">
        <v>3075</v>
      </c>
      <c r="H138" s="835" t="s">
        <v>3076</v>
      </c>
      <c r="I138" s="849">
        <v>22.989999771118164</v>
      </c>
      <c r="J138" s="849">
        <v>50</v>
      </c>
      <c r="K138" s="850">
        <v>1149.5</v>
      </c>
    </row>
    <row r="139" spans="1:11" ht="14.4" customHeight="1" x14ac:dyDescent="0.3">
      <c r="A139" s="831" t="s">
        <v>581</v>
      </c>
      <c r="B139" s="832" t="s">
        <v>582</v>
      </c>
      <c r="C139" s="835" t="s">
        <v>602</v>
      </c>
      <c r="D139" s="863" t="s">
        <v>603</v>
      </c>
      <c r="E139" s="835" t="s">
        <v>2877</v>
      </c>
      <c r="F139" s="863" t="s">
        <v>2878</v>
      </c>
      <c r="G139" s="835" t="s">
        <v>3077</v>
      </c>
      <c r="H139" s="835" t="s">
        <v>3078</v>
      </c>
      <c r="I139" s="849">
        <v>22.989999771118164</v>
      </c>
      <c r="J139" s="849">
        <v>50</v>
      </c>
      <c r="K139" s="850">
        <v>1149.5</v>
      </c>
    </row>
    <row r="140" spans="1:11" ht="14.4" customHeight="1" x14ac:dyDescent="0.3">
      <c r="A140" s="831" t="s">
        <v>581</v>
      </c>
      <c r="B140" s="832" t="s">
        <v>582</v>
      </c>
      <c r="C140" s="835" t="s">
        <v>602</v>
      </c>
      <c r="D140" s="863" t="s">
        <v>603</v>
      </c>
      <c r="E140" s="835" t="s">
        <v>2877</v>
      </c>
      <c r="F140" s="863" t="s">
        <v>2878</v>
      </c>
      <c r="G140" s="835" t="s">
        <v>3079</v>
      </c>
      <c r="H140" s="835" t="s">
        <v>3080</v>
      </c>
      <c r="I140" s="849">
        <v>22.866667429606121</v>
      </c>
      <c r="J140" s="849">
        <v>156</v>
      </c>
      <c r="K140" s="850">
        <v>3567.300048828125</v>
      </c>
    </row>
    <row r="141" spans="1:11" ht="14.4" customHeight="1" x14ac:dyDescent="0.3">
      <c r="A141" s="831" t="s">
        <v>581</v>
      </c>
      <c r="B141" s="832" t="s">
        <v>582</v>
      </c>
      <c r="C141" s="835" t="s">
        <v>602</v>
      </c>
      <c r="D141" s="863" t="s">
        <v>603</v>
      </c>
      <c r="E141" s="835" t="s">
        <v>2877</v>
      </c>
      <c r="F141" s="863" t="s">
        <v>2878</v>
      </c>
      <c r="G141" s="835" t="s">
        <v>3081</v>
      </c>
      <c r="H141" s="835" t="s">
        <v>3082</v>
      </c>
      <c r="I141" s="849">
        <v>22.870000839233398</v>
      </c>
      <c r="J141" s="849">
        <v>60</v>
      </c>
      <c r="K141" s="850">
        <v>1372.1400146484375</v>
      </c>
    </row>
    <row r="142" spans="1:11" ht="14.4" customHeight="1" x14ac:dyDescent="0.3">
      <c r="A142" s="831" t="s">
        <v>581</v>
      </c>
      <c r="B142" s="832" t="s">
        <v>582</v>
      </c>
      <c r="C142" s="835" t="s">
        <v>602</v>
      </c>
      <c r="D142" s="863" t="s">
        <v>603</v>
      </c>
      <c r="E142" s="835" t="s">
        <v>2877</v>
      </c>
      <c r="F142" s="863" t="s">
        <v>2878</v>
      </c>
      <c r="G142" s="835" t="s">
        <v>3083</v>
      </c>
      <c r="H142" s="835" t="s">
        <v>3084</v>
      </c>
      <c r="I142" s="849">
        <v>22.870000839233398</v>
      </c>
      <c r="J142" s="849">
        <v>24</v>
      </c>
      <c r="K142" s="850">
        <v>548.84002685546875</v>
      </c>
    </row>
    <row r="143" spans="1:11" ht="14.4" customHeight="1" x14ac:dyDescent="0.3">
      <c r="A143" s="831" t="s">
        <v>581</v>
      </c>
      <c r="B143" s="832" t="s">
        <v>582</v>
      </c>
      <c r="C143" s="835" t="s">
        <v>602</v>
      </c>
      <c r="D143" s="863" t="s">
        <v>603</v>
      </c>
      <c r="E143" s="835" t="s">
        <v>2877</v>
      </c>
      <c r="F143" s="863" t="s">
        <v>2878</v>
      </c>
      <c r="G143" s="835" t="s">
        <v>3085</v>
      </c>
      <c r="H143" s="835" t="s">
        <v>3086</v>
      </c>
      <c r="I143" s="849">
        <v>22.870000839233398</v>
      </c>
      <c r="J143" s="849">
        <v>36</v>
      </c>
      <c r="K143" s="850">
        <v>823.260009765625</v>
      </c>
    </row>
    <row r="144" spans="1:11" ht="14.4" customHeight="1" x14ac:dyDescent="0.3">
      <c r="A144" s="831" t="s">
        <v>581</v>
      </c>
      <c r="B144" s="832" t="s">
        <v>582</v>
      </c>
      <c r="C144" s="835" t="s">
        <v>602</v>
      </c>
      <c r="D144" s="863" t="s">
        <v>603</v>
      </c>
      <c r="E144" s="835" t="s">
        <v>2877</v>
      </c>
      <c r="F144" s="863" t="s">
        <v>2878</v>
      </c>
      <c r="G144" s="835" t="s">
        <v>3087</v>
      </c>
      <c r="H144" s="835" t="s">
        <v>3088</v>
      </c>
      <c r="I144" s="849">
        <v>641.29998779296875</v>
      </c>
      <c r="J144" s="849">
        <v>1</v>
      </c>
      <c r="K144" s="850">
        <v>641.29998779296875</v>
      </c>
    </row>
    <row r="145" spans="1:11" ht="14.4" customHeight="1" x14ac:dyDescent="0.3">
      <c r="A145" s="831" t="s">
        <v>581</v>
      </c>
      <c r="B145" s="832" t="s">
        <v>582</v>
      </c>
      <c r="C145" s="835" t="s">
        <v>602</v>
      </c>
      <c r="D145" s="863" t="s">
        <v>603</v>
      </c>
      <c r="E145" s="835" t="s">
        <v>2877</v>
      </c>
      <c r="F145" s="863" t="s">
        <v>2878</v>
      </c>
      <c r="G145" s="835" t="s">
        <v>2901</v>
      </c>
      <c r="H145" s="835" t="s">
        <v>2902</v>
      </c>
      <c r="I145" s="849">
        <v>4.0300002098083496</v>
      </c>
      <c r="J145" s="849">
        <v>30</v>
      </c>
      <c r="K145" s="850">
        <v>120.90000152587891</v>
      </c>
    </row>
    <row r="146" spans="1:11" ht="14.4" customHeight="1" x14ac:dyDescent="0.3">
      <c r="A146" s="831" t="s">
        <v>581</v>
      </c>
      <c r="B146" s="832" t="s">
        <v>582</v>
      </c>
      <c r="C146" s="835" t="s">
        <v>602</v>
      </c>
      <c r="D146" s="863" t="s">
        <v>603</v>
      </c>
      <c r="E146" s="835" t="s">
        <v>2877</v>
      </c>
      <c r="F146" s="863" t="s">
        <v>2878</v>
      </c>
      <c r="G146" s="835" t="s">
        <v>2905</v>
      </c>
      <c r="H146" s="835" t="s">
        <v>2906</v>
      </c>
      <c r="I146" s="849">
        <v>4.8999998569488525</v>
      </c>
      <c r="J146" s="849">
        <v>670</v>
      </c>
      <c r="K146" s="850">
        <v>3303.5</v>
      </c>
    </row>
    <row r="147" spans="1:11" ht="14.4" customHeight="1" x14ac:dyDescent="0.3">
      <c r="A147" s="831" t="s">
        <v>581</v>
      </c>
      <c r="B147" s="832" t="s">
        <v>582</v>
      </c>
      <c r="C147" s="835" t="s">
        <v>602</v>
      </c>
      <c r="D147" s="863" t="s">
        <v>603</v>
      </c>
      <c r="E147" s="835" t="s">
        <v>2877</v>
      </c>
      <c r="F147" s="863" t="s">
        <v>2878</v>
      </c>
      <c r="G147" s="835" t="s">
        <v>3089</v>
      </c>
      <c r="H147" s="835" t="s">
        <v>3090</v>
      </c>
      <c r="I147" s="849">
        <v>3.1466667652130127</v>
      </c>
      <c r="J147" s="849">
        <v>700</v>
      </c>
      <c r="K147" s="850">
        <v>2200</v>
      </c>
    </row>
    <row r="148" spans="1:11" ht="14.4" customHeight="1" x14ac:dyDescent="0.3">
      <c r="A148" s="831" t="s">
        <v>581</v>
      </c>
      <c r="B148" s="832" t="s">
        <v>582</v>
      </c>
      <c r="C148" s="835" t="s">
        <v>602</v>
      </c>
      <c r="D148" s="863" t="s">
        <v>603</v>
      </c>
      <c r="E148" s="835" t="s">
        <v>2877</v>
      </c>
      <c r="F148" s="863" t="s">
        <v>2878</v>
      </c>
      <c r="G148" s="835" t="s">
        <v>3091</v>
      </c>
      <c r="H148" s="835" t="s">
        <v>3092</v>
      </c>
      <c r="I148" s="849">
        <v>5.9039999961853029</v>
      </c>
      <c r="J148" s="849">
        <v>1700</v>
      </c>
      <c r="K148" s="850">
        <v>10114.200073242188</v>
      </c>
    </row>
    <row r="149" spans="1:11" ht="14.4" customHeight="1" x14ac:dyDescent="0.3">
      <c r="A149" s="831" t="s">
        <v>581</v>
      </c>
      <c r="B149" s="832" t="s">
        <v>582</v>
      </c>
      <c r="C149" s="835" t="s">
        <v>602</v>
      </c>
      <c r="D149" s="863" t="s">
        <v>603</v>
      </c>
      <c r="E149" s="835" t="s">
        <v>2877</v>
      </c>
      <c r="F149" s="863" t="s">
        <v>2878</v>
      </c>
      <c r="G149" s="835" t="s">
        <v>2915</v>
      </c>
      <c r="H149" s="835" t="s">
        <v>2916</v>
      </c>
      <c r="I149" s="849">
        <v>13.310000419616699</v>
      </c>
      <c r="J149" s="849">
        <v>81</v>
      </c>
      <c r="K149" s="850">
        <v>1078.1099987030029</v>
      </c>
    </row>
    <row r="150" spans="1:11" ht="14.4" customHeight="1" x14ac:dyDescent="0.3">
      <c r="A150" s="831" t="s">
        <v>581</v>
      </c>
      <c r="B150" s="832" t="s">
        <v>582</v>
      </c>
      <c r="C150" s="835" t="s">
        <v>602</v>
      </c>
      <c r="D150" s="863" t="s">
        <v>603</v>
      </c>
      <c r="E150" s="835" t="s">
        <v>2877</v>
      </c>
      <c r="F150" s="863" t="s">
        <v>2878</v>
      </c>
      <c r="G150" s="835" t="s">
        <v>3093</v>
      </c>
      <c r="H150" s="835" t="s">
        <v>3094</v>
      </c>
      <c r="I150" s="849">
        <v>2.2899999618530273</v>
      </c>
      <c r="J150" s="849">
        <v>300</v>
      </c>
      <c r="K150" s="850">
        <v>687</v>
      </c>
    </row>
    <row r="151" spans="1:11" ht="14.4" customHeight="1" x14ac:dyDescent="0.3">
      <c r="A151" s="831" t="s">
        <v>581</v>
      </c>
      <c r="B151" s="832" t="s">
        <v>582</v>
      </c>
      <c r="C151" s="835" t="s">
        <v>602</v>
      </c>
      <c r="D151" s="863" t="s">
        <v>603</v>
      </c>
      <c r="E151" s="835" t="s">
        <v>2877</v>
      </c>
      <c r="F151" s="863" t="s">
        <v>2878</v>
      </c>
      <c r="G151" s="835" t="s">
        <v>3095</v>
      </c>
      <c r="H151" s="835" t="s">
        <v>3096</v>
      </c>
      <c r="I151" s="849">
        <v>1149.75</v>
      </c>
      <c r="J151" s="849">
        <v>8</v>
      </c>
      <c r="K151" s="850">
        <v>9196.5</v>
      </c>
    </row>
    <row r="152" spans="1:11" ht="14.4" customHeight="1" x14ac:dyDescent="0.3">
      <c r="A152" s="831" t="s">
        <v>581</v>
      </c>
      <c r="B152" s="832" t="s">
        <v>582</v>
      </c>
      <c r="C152" s="835" t="s">
        <v>602</v>
      </c>
      <c r="D152" s="863" t="s">
        <v>603</v>
      </c>
      <c r="E152" s="835" t="s">
        <v>2877</v>
      </c>
      <c r="F152" s="863" t="s">
        <v>2878</v>
      </c>
      <c r="G152" s="835" t="s">
        <v>2919</v>
      </c>
      <c r="H152" s="835" t="s">
        <v>2920</v>
      </c>
      <c r="I152" s="849">
        <v>311.67999267578125</v>
      </c>
      <c r="J152" s="849">
        <v>4</v>
      </c>
      <c r="K152" s="850">
        <v>1246.719970703125</v>
      </c>
    </row>
    <row r="153" spans="1:11" ht="14.4" customHeight="1" x14ac:dyDescent="0.3">
      <c r="A153" s="831" t="s">
        <v>581</v>
      </c>
      <c r="B153" s="832" t="s">
        <v>582</v>
      </c>
      <c r="C153" s="835" t="s">
        <v>602</v>
      </c>
      <c r="D153" s="863" t="s">
        <v>603</v>
      </c>
      <c r="E153" s="835" t="s">
        <v>2877</v>
      </c>
      <c r="F153" s="863" t="s">
        <v>2878</v>
      </c>
      <c r="G153" s="835" t="s">
        <v>3097</v>
      </c>
      <c r="H153" s="835" t="s">
        <v>3098</v>
      </c>
      <c r="I153" s="849">
        <v>214.02000427246094</v>
      </c>
      <c r="J153" s="849">
        <v>3</v>
      </c>
      <c r="K153" s="850">
        <v>642.05999755859375</v>
      </c>
    </row>
    <row r="154" spans="1:11" ht="14.4" customHeight="1" x14ac:dyDescent="0.3">
      <c r="A154" s="831" t="s">
        <v>581</v>
      </c>
      <c r="B154" s="832" t="s">
        <v>582</v>
      </c>
      <c r="C154" s="835" t="s">
        <v>602</v>
      </c>
      <c r="D154" s="863" t="s">
        <v>603</v>
      </c>
      <c r="E154" s="835" t="s">
        <v>2877</v>
      </c>
      <c r="F154" s="863" t="s">
        <v>2878</v>
      </c>
      <c r="G154" s="835" t="s">
        <v>3099</v>
      </c>
      <c r="H154" s="835" t="s">
        <v>3100</v>
      </c>
      <c r="I154" s="849">
        <v>1.440000057220459</v>
      </c>
      <c r="J154" s="849">
        <v>200</v>
      </c>
      <c r="K154" s="850">
        <v>288</v>
      </c>
    </row>
    <row r="155" spans="1:11" ht="14.4" customHeight="1" x14ac:dyDescent="0.3">
      <c r="A155" s="831" t="s">
        <v>581</v>
      </c>
      <c r="B155" s="832" t="s">
        <v>582</v>
      </c>
      <c r="C155" s="835" t="s">
        <v>602</v>
      </c>
      <c r="D155" s="863" t="s">
        <v>603</v>
      </c>
      <c r="E155" s="835" t="s">
        <v>2877</v>
      </c>
      <c r="F155" s="863" t="s">
        <v>2878</v>
      </c>
      <c r="G155" s="835" t="s">
        <v>2921</v>
      </c>
      <c r="H155" s="835" t="s">
        <v>2922</v>
      </c>
      <c r="I155" s="849">
        <v>148.22999572753906</v>
      </c>
      <c r="J155" s="849">
        <v>5</v>
      </c>
      <c r="K155" s="850">
        <v>741.1500244140625</v>
      </c>
    </row>
    <row r="156" spans="1:11" ht="14.4" customHeight="1" x14ac:dyDescent="0.3">
      <c r="A156" s="831" t="s">
        <v>581</v>
      </c>
      <c r="B156" s="832" t="s">
        <v>582</v>
      </c>
      <c r="C156" s="835" t="s">
        <v>602</v>
      </c>
      <c r="D156" s="863" t="s">
        <v>603</v>
      </c>
      <c r="E156" s="835" t="s">
        <v>2877</v>
      </c>
      <c r="F156" s="863" t="s">
        <v>2878</v>
      </c>
      <c r="G156" s="835" t="s">
        <v>3101</v>
      </c>
      <c r="H156" s="835" t="s">
        <v>3102</v>
      </c>
      <c r="I156" s="849">
        <v>5.2049999237060547</v>
      </c>
      <c r="J156" s="849">
        <v>200</v>
      </c>
      <c r="K156" s="850">
        <v>1041</v>
      </c>
    </row>
    <row r="157" spans="1:11" ht="14.4" customHeight="1" x14ac:dyDescent="0.3">
      <c r="A157" s="831" t="s">
        <v>581</v>
      </c>
      <c r="B157" s="832" t="s">
        <v>582</v>
      </c>
      <c r="C157" s="835" t="s">
        <v>602</v>
      </c>
      <c r="D157" s="863" t="s">
        <v>603</v>
      </c>
      <c r="E157" s="835" t="s">
        <v>2877</v>
      </c>
      <c r="F157" s="863" t="s">
        <v>2878</v>
      </c>
      <c r="G157" s="835" t="s">
        <v>2925</v>
      </c>
      <c r="H157" s="835" t="s">
        <v>2926</v>
      </c>
      <c r="I157" s="849">
        <v>6.2933333714803057</v>
      </c>
      <c r="J157" s="849">
        <v>90</v>
      </c>
      <c r="K157" s="850">
        <v>566.39999389648438</v>
      </c>
    </row>
    <row r="158" spans="1:11" ht="14.4" customHeight="1" x14ac:dyDescent="0.3">
      <c r="A158" s="831" t="s">
        <v>581</v>
      </c>
      <c r="B158" s="832" t="s">
        <v>582</v>
      </c>
      <c r="C158" s="835" t="s">
        <v>602</v>
      </c>
      <c r="D158" s="863" t="s">
        <v>603</v>
      </c>
      <c r="E158" s="835" t="s">
        <v>2877</v>
      </c>
      <c r="F158" s="863" t="s">
        <v>2878</v>
      </c>
      <c r="G158" s="835" t="s">
        <v>2929</v>
      </c>
      <c r="H158" s="835" t="s">
        <v>2930</v>
      </c>
      <c r="I158" s="849">
        <v>6.1714286123003275</v>
      </c>
      <c r="J158" s="849">
        <v>730</v>
      </c>
      <c r="K158" s="850">
        <v>4504.3999938964844</v>
      </c>
    </row>
    <row r="159" spans="1:11" ht="14.4" customHeight="1" x14ac:dyDescent="0.3">
      <c r="A159" s="831" t="s">
        <v>581</v>
      </c>
      <c r="B159" s="832" t="s">
        <v>582</v>
      </c>
      <c r="C159" s="835" t="s">
        <v>602</v>
      </c>
      <c r="D159" s="863" t="s">
        <v>603</v>
      </c>
      <c r="E159" s="835" t="s">
        <v>2877</v>
      </c>
      <c r="F159" s="863" t="s">
        <v>2878</v>
      </c>
      <c r="G159" s="835" t="s">
        <v>3103</v>
      </c>
      <c r="H159" s="835" t="s">
        <v>3104</v>
      </c>
      <c r="I159" s="849">
        <v>114</v>
      </c>
      <c r="J159" s="849">
        <v>80</v>
      </c>
      <c r="K159" s="850">
        <v>9120</v>
      </c>
    </row>
    <row r="160" spans="1:11" ht="14.4" customHeight="1" x14ac:dyDescent="0.3">
      <c r="A160" s="831" t="s">
        <v>581</v>
      </c>
      <c r="B160" s="832" t="s">
        <v>582</v>
      </c>
      <c r="C160" s="835" t="s">
        <v>602</v>
      </c>
      <c r="D160" s="863" t="s">
        <v>603</v>
      </c>
      <c r="E160" s="835" t="s">
        <v>2877</v>
      </c>
      <c r="F160" s="863" t="s">
        <v>2878</v>
      </c>
      <c r="G160" s="835" t="s">
        <v>3105</v>
      </c>
      <c r="H160" s="835" t="s">
        <v>3106</v>
      </c>
      <c r="I160" s="849">
        <v>1309.989990234375</v>
      </c>
      <c r="J160" s="849">
        <v>1</v>
      </c>
      <c r="K160" s="850">
        <v>1309.989990234375</v>
      </c>
    </row>
    <row r="161" spans="1:11" ht="14.4" customHeight="1" x14ac:dyDescent="0.3">
      <c r="A161" s="831" t="s">
        <v>581</v>
      </c>
      <c r="B161" s="832" t="s">
        <v>582</v>
      </c>
      <c r="C161" s="835" t="s">
        <v>602</v>
      </c>
      <c r="D161" s="863" t="s">
        <v>603</v>
      </c>
      <c r="E161" s="835" t="s">
        <v>2877</v>
      </c>
      <c r="F161" s="863" t="s">
        <v>2878</v>
      </c>
      <c r="G161" s="835" t="s">
        <v>3107</v>
      </c>
      <c r="H161" s="835" t="s">
        <v>3108</v>
      </c>
      <c r="I161" s="849">
        <v>1310</v>
      </c>
      <c r="J161" s="849">
        <v>1</v>
      </c>
      <c r="K161" s="850">
        <v>1310</v>
      </c>
    </row>
    <row r="162" spans="1:11" ht="14.4" customHeight="1" x14ac:dyDescent="0.3">
      <c r="A162" s="831" t="s">
        <v>581</v>
      </c>
      <c r="B162" s="832" t="s">
        <v>582</v>
      </c>
      <c r="C162" s="835" t="s">
        <v>602</v>
      </c>
      <c r="D162" s="863" t="s">
        <v>603</v>
      </c>
      <c r="E162" s="835" t="s">
        <v>2877</v>
      </c>
      <c r="F162" s="863" t="s">
        <v>2878</v>
      </c>
      <c r="G162" s="835" t="s">
        <v>3109</v>
      </c>
      <c r="H162" s="835" t="s">
        <v>3110</v>
      </c>
      <c r="I162" s="849">
        <v>838.5</v>
      </c>
      <c r="J162" s="849">
        <v>7</v>
      </c>
      <c r="K162" s="850">
        <v>5861</v>
      </c>
    </row>
    <row r="163" spans="1:11" ht="14.4" customHeight="1" x14ac:dyDescent="0.3">
      <c r="A163" s="831" t="s">
        <v>581</v>
      </c>
      <c r="B163" s="832" t="s">
        <v>582</v>
      </c>
      <c r="C163" s="835" t="s">
        <v>602</v>
      </c>
      <c r="D163" s="863" t="s">
        <v>603</v>
      </c>
      <c r="E163" s="835" t="s">
        <v>2877</v>
      </c>
      <c r="F163" s="863" t="s">
        <v>2878</v>
      </c>
      <c r="G163" s="835" t="s">
        <v>3111</v>
      </c>
      <c r="H163" s="835" t="s">
        <v>3112</v>
      </c>
      <c r="I163" s="849">
        <v>830</v>
      </c>
      <c r="J163" s="849">
        <v>2</v>
      </c>
      <c r="K163" s="850">
        <v>1660</v>
      </c>
    </row>
    <row r="164" spans="1:11" ht="14.4" customHeight="1" x14ac:dyDescent="0.3">
      <c r="A164" s="831" t="s">
        <v>581</v>
      </c>
      <c r="B164" s="832" t="s">
        <v>582</v>
      </c>
      <c r="C164" s="835" t="s">
        <v>602</v>
      </c>
      <c r="D164" s="863" t="s">
        <v>603</v>
      </c>
      <c r="E164" s="835" t="s">
        <v>2877</v>
      </c>
      <c r="F164" s="863" t="s">
        <v>2878</v>
      </c>
      <c r="G164" s="835" t="s">
        <v>3113</v>
      </c>
      <c r="H164" s="835" t="s">
        <v>3114</v>
      </c>
      <c r="I164" s="849">
        <v>2389.989990234375</v>
      </c>
      <c r="J164" s="849">
        <v>2</v>
      </c>
      <c r="K164" s="850">
        <v>4779.97998046875</v>
      </c>
    </row>
    <row r="165" spans="1:11" ht="14.4" customHeight="1" x14ac:dyDescent="0.3">
      <c r="A165" s="831" t="s">
        <v>581</v>
      </c>
      <c r="B165" s="832" t="s">
        <v>582</v>
      </c>
      <c r="C165" s="835" t="s">
        <v>602</v>
      </c>
      <c r="D165" s="863" t="s">
        <v>603</v>
      </c>
      <c r="E165" s="835" t="s">
        <v>2877</v>
      </c>
      <c r="F165" s="863" t="s">
        <v>2878</v>
      </c>
      <c r="G165" s="835" t="s">
        <v>3115</v>
      </c>
      <c r="H165" s="835" t="s">
        <v>3116</v>
      </c>
      <c r="I165" s="849">
        <v>34.504999160766602</v>
      </c>
      <c r="J165" s="849">
        <v>442</v>
      </c>
      <c r="K165" s="850">
        <v>15250.720123291016</v>
      </c>
    </row>
    <row r="166" spans="1:11" ht="14.4" customHeight="1" x14ac:dyDescent="0.3">
      <c r="A166" s="831" t="s">
        <v>581</v>
      </c>
      <c r="B166" s="832" t="s">
        <v>582</v>
      </c>
      <c r="C166" s="835" t="s">
        <v>602</v>
      </c>
      <c r="D166" s="863" t="s">
        <v>603</v>
      </c>
      <c r="E166" s="835" t="s">
        <v>2877</v>
      </c>
      <c r="F166" s="863" t="s">
        <v>2878</v>
      </c>
      <c r="G166" s="835" t="s">
        <v>2931</v>
      </c>
      <c r="H166" s="835" t="s">
        <v>2932</v>
      </c>
      <c r="I166" s="849">
        <v>1.0900000333786011</v>
      </c>
      <c r="J166" s="849">
        <v>600</v>
      </c>
      <c r="K166" s="850">
        <v>654</v>
      </c>
    </row>
    <row r="167" spans="1:11" ht="14.4" customHeight="1" x14ac:dyDescent="0.3">
      <c r="A167" s="831" t="s">
        <v>581</v>
      </c>
      <c r="B167" s="832" t="s">
        <v>582</v>
      </c>
      <c r="C167" s="835" t="s">
        <v>602</v>
      </c>
      <c r="D167" s="863" t="s">
        <v>603</v>
      </c>
      <c r="E167" s="835" t="s">
        <v>2877</v>
      </c>
      <c r="F167" s="863" t="s">
        <v>2878</v>
      </c>
      <c r="G167" s="835" t="s">
        <v>2933</v>
      </c>
      <c r="H167" s="835" t="s">
        <v>2934</v>
      </c>
      <c r="I167" s="849">
        <v>0.47499999403953552</v>
      </c>
      <c r="J167" s="849">
        <v>200</v>
      </c>
      <c r="K167" s="850">
        <v>95</v>
      </c>
    </row>
    <row r="168" spans="1:11" ht="14.4" customHeight="1" x14ac:dyDescent="0.3">
      <c r="A168" s="831" t="s">
        <v>581</v>
      </c>
      <c r="B168" s="832" t="s">
        <v>582</v>
      </c>
      <c r="C168" s="835" t="s">
        <v>602</v>
      </c>
      <c r="D168" s="863" t="s">
        <v>603</v>
      </c>
      <c r="E168" s="835" t="s">
        <v>2877</v>
      </c>
      <c r="F168" s="863" t="s">
        <v>2878</v>
      </c>
      <c r="G168" s="835" t="s">
        <v>2935</v>
      </c>
      <c r="H168" s="835" t="s">
        <v>2936</v>
      </c>
      <c r="I168" s="849">
        <v>1.6749999523162842</v>
      </c>
      <c r="J168" s="849">
        <v>500</v>
      </c>
      <c r="K168" s="850">
        <v>837</v>
      </c>
    </row>
    <row r="169" spans="1:11" ht="14.4" customHeight="1" x14ac:dyDescent="0.3">
      <c r="A169" s="831" t="s">
        <v>581</v>
      </c>
      <c r="B169" s="832" t="s">
        <v>582</v>
      </c>
      <c r="C169" s="835" t="s">
        <v>602</v>
      </c>
      <c r="D169" s="863" t="s">
        <v>603</v>
      </c>
      <c r="E169" s="835" t="s">
        <v>2877</v>
      </c>
      <c r="F169" s="863" t="s">
        <v>2878</v>
      </c>
      <c r="G169" s="835" t="s">
        <v>2937</v>
      </c>
      <c r="H169" s="835" t="s">
        <v>2938</v>
      </c>
      <c r="I169" s="849">
        <v>0.67000001668930054</v>
      </c>
      <c r="J169" s="849">
        <v>200</v>
      </c>
      <c r="K169" s="850">
        <v>134</v>
      </c>
    </row>
    <row r="170" spans="1:11" ht="14.4" customHeight="1" x14ac:dyDescent="0.3">
      <c r="A170" s="831" t="s">
        <v>581</v>
      </c>
      <c r="B170" s="832" t="s">
        <v>582</v>
      </c>
      <c r="C170" s="835" t="s">
        <v>602</v>
      </c>
      <c r="D170" s="863" t="s">
        <v>603</v>
      </c>
      <c r="E170" s="835" t="s">
        <v>2877</v>
      </c>
      <c r="F170" s="863" t="s">
        <v>2878</v>
      </c>
      <c r="G170" s="835" t="s">
        <v>3117</v>
      </c>
      <c r="H170" s="835" t="s">
        <v>3118</v>
      </c>
      <c r="I170" s="849">
        <v>8.8299999237060547</v>
      </c>
      <c r="J170" s="849">
        <v>100</v>
      </c>
      <c r="K170" s="850">
        <v>883</v>
      </c>
    </row>
    <row r="171" spans="1:11" ht="14.4" customHeight="1" x14ac:dyDescent="0.3">
      <c r="A171" s="831" t="s">
        <v>581</v>
      </c>
      <c r="B171" s="832" t="s">
        <v>582</v>
      </c>
      <c r="C171" s="835" t="s">
        <v>602</v>
      </c>
      <c r="D171" s="863" t="s">
        <v>603</v>
      </c>
      <c r="E171" s="835" t="s">
        <v>2877</v>
      </c>
      <c r="F171" s="863" t="s">
        <v>2878</v>
      </c>
      <c r="G171" s="835" t="s">
        <v>2949</v>
      </c>
      <c r="H171" s="835" t="s">
        <v>2950</v>
      </c>
      <c r="I171" s="849">
        <v>25.409999847412109</v>
      </c>
      <c r="J171" s="849">
        <v>21</v>
      </c>
      <c r="K171" s="850">
        <v>533.62001037597656</v>
      </c>
    </row>
    <row r="172" spans="1:11" ht="14.4" customHeight="1" x14ac:dyDescent="0.3">
      <c r="A172" s="831" t="s">
        <v>581</v>
      </c>
      <c r="B172" s="832" t="s">
        <v>582</v>
      </c>
      <c r="C172" s="835" t="s">
        <v>602</v>
      </c>
      <c r="D172" s="863" t="s">
        <v>603</v>
      </c>
      <c r="E172" s="835" t="s">
        <v>2877</v>
      </c>
      <c r="F172" s="863" t="s">
        <v>2878</v>
      </c>
      <c r="G172" s="835" t="s">
        <v>2951</v>
      </c>
      <c r="H172" s="835" t="s">
        <v>2952</v>
      </c>
      <c r="I172" s="849">
        <v>6.2349998950958252</v>
      </c>
      <c r="J172" s="849">
        <v>9</v>
      </c>
      <c r="K172" s="850">
        <v>56.10999870300293</v>
      </c>
    </row>
    <row r="173" spans="1:11" ht="14.4" customHeight="1" x14ac:dyDescent="0.3">
      <c r="A173" s="831" t="s">
        <v>581</v>
      </c>
      <c r="B173" s="832" t="s">
        <v>582</v>
      </c>
      <c r="C173" s="835" t="s">
        <v>602</v>
      </c>
      <c r="D173" s="863" t="s">
        <v>603</v>
      </c>
      <c r="E173" s="835" t="s">
        <v>2877</v>
      </c>
      <c r="F173" s="863" t="s">
        <v>2878</v>
      </c>
      <c r="G173" s="835" t="s">
        <v>3119</v>
      </c>
      <c r="H173" s="835" t="s">
        <v>3120</v>
      </c>
      <c r="I173" s="849">
        <v>3.130000114440918</v>
      </c>
      <c r="J173" s="849">
        <v>100</v>
      </c>
      <c r="K173" s="850">
        <v>313.01998901367188</v>
      </c>
    </row>
    <row r="174" spans="1:11" ht="14.4" customHeight="1" x14ac:dyDescent="0.3">
      <c r="A174" s="831" t="s">
        <v>581</v>
      </c>
      <c r="B174" s="832" t="s">
        <v>582</v>
      </c>
      <c r="C174" s="835" t="s">
        <v>602</v>
      </c>
      <c r="D174" s="863" t="s">
        <v>603</v>
      </c>
      <c r="E174" s="835" t="s">
        <v>2877</v>
      </c>
      <c r="F174" s="863" t="s">
        <v>2878</v>
      </c>
      <c r="G174" s="835" t="s">
        <v>3121</v>
      </c>
      <c r="H174" s="835" t="s">
        <v>3122</v>
      </c>
      <c r="I174" s="849">
        <v>104.79000091552734</v>
      </c>
      <c r="J174" s="849">
        <v>10</v>
      </c>
      <c r="K174" s="850">
        <v>1047.8599853515625</v>
      </c>
    </row>
    <row r="175" spans="1:11" ht="14.4" customHeight="1" x14ac:dyDescent="0.3">
      <c r="A175" s="831" t="s">
        <v>581</v>
      </c>
      <c r="B175" s="832" t="s">
        <v>582</v>
      </c>
      <c r="C175" s="835" t="s">
        <v>602</v>
      </c>
      <c r="D175" s="863" t="s">
        <v>603</v>
      </c>
      <c r="E175" s="835" t="s">
        <v>2877</v>
      </c>
      <c r="F175" s="863" t="s">
        <v>2878</v>
      </c>
      <c r="G175" s="835" t="s">
        <v>2955</v>
      </c>
      <c r="H175" s="835" t="s">
        <v>2956</v>
      </c>
      <c r="I175" s="849">
        <v>3.1375001072883606</v>
      </c>
      <c r="J175" s="849">
        <v>330</v>
      </c>
      <c r="K175" s="850">
        <v>1035.1999969482422</v>
      </c>
    </row>
    <row r="176" spans="1:11" ht="14.4" customHeight="1" x14ac:dyDescent="0.3">
      <c r="A176" s="831" t="s">
        <v>581</v>
      </c>
      <c r="B176" s="832" t="s">
        <v>582</v>
      </c>
      <c r="C176" s="835" t="s">
        <v>602</v>
      </c>
      <c r="D176" s="863" t="s">
        <v>603</v>
      </c>
      <c r="E176" s="835" t="s">
        <v>2877</v>
      </c>
      <c r="F176" s="863" t="s">
        <v>2878</v>
      </c>
      <c r="G176" s="835" t="s">
        <v>3123</v>
      </c>
      <c r="H176" s="835" t="s">
        <v>3124</v>
      </c>
      <c r="I176" s="849">
        <v>12.100000381469727</v>
      </c>
      <c r="J176" s="849">
        <v>1</v>
      </c>
      <c r="K176" s="850">
        <v>12.100000381469727</v>
      </c>
    </row>
    <row r="177" spans="1:11" ht="14.4" customHeight="1" x14ac:dyDescent="0.3">
      <c r="A177" s="831" t="s">
        <v>581</v>
      </c>
      <c r="B177" s="832" t="s">
        <v>582</v>
      </c>
      <c r="C177" s="835" t="s">
        <v>602</v>
      </c>
      <c r="D177" s="863" t="s">
        <v>603</v>
      </c>
      <c r="E177" s="835" t="s">
        <v>2877</v>
      </c>
      <c r="F177" s="863" t="s">
        <v>2878</v>
      </c>
      <c r="G177" s="835" t="s">
        <v>3125</v>
      </c>
      <c r="H177" s="835" t="s">
        <v>3126</v>
      </c>
      <c r="I177" s="849">
        <v>12.100000381469727</v>
      </c>
      <c r="J177" s="849">
        <v>1</v>
      </c>
      <c r="K177" s="850">
        <v>12.100000381469727</v>
      </c>
    </row>
    <row r="178" spans="1:11" ht="14.4" customHeight="1" x14ac:dyDescent="0.3">
      <c r="A178" s="831" t="s">
        <v>581</v>
      </c>
      <c r="B178" s="832" t="s">
        <v>582</v>
      </c>
      <c r="C178" s="835" t="s">
        <v>602</v>
      </c>
      <c r="D178" s="863" t="s">
        <v>603</v>
      </c>
      <c r="E178" s="835" t="s">
        <v>2877</v>
      </c>
      <c r="F178" s="863" t="s">
        <v>2878</v>
      </c>
      <c r="G178" s="835" t="s">
        <v>2961</v>
      </c>
      <c r="H178" s="835" t="s">
        <v>2962</v>
      </c>
      <c r="I178" s="849">
        <v>1.9800000190734863</v>
      </c>
      <c r="J178" s="849">
        <v>150</v>
      </c>
      <c r="K178" s="850">
        <v>297</v>
      </c>
    </row>
    <row r="179" spans="1:11" ht="14.4" customHeight="1" x14ac:dyDescent="0.3">
      <c r="A179" s="831" t="s">
        <v>581</v>
      </c>
      <c r="B179" s="832" t="s">
        <v>582</v>
      </c>
      <c r="C179" s="835" t="s">
        <v>602</v>
      </c>
      <c r="D179" s="863" t="s">
        <v>603</v>
      </c>
      <c r="E179" s="835" t="s">
        <v>2877</v>
      </c>
      <c r="F179" s="863" t="s">
        <v>2878</v>
      </c>
      <c r="G179" s="835" t="s">
        <v>2963</v>
      </c>
      <c r="H179" s="835" t="s">
        <v>2964</v>
      </c>
      <c r="I179" s="849">
        <v>2.0499999523162842</v>
      </c>
      <c r="J179" s="849">
        <v>100</v>
      </c>
      <c r="K179" s="850">
        <v>205</v>
      </c>
    </row>
    <row r="180" spans="1:11" ht="14.4" customHeight="1" x14ac:dyDescent="0.3">
      <c r="A180" s="831" t="s">
        <v>581</v>
      </c>
      <c r="B180" s="832" t="s">
        <v>582</v>
      </c>
      <c r="C180" s="835" t="s">
        <v>602</v>
      </c>
      <c r="D180" s="863" t="s">
        <v>603</v>
      </c>
      <c r="E180" s="835" t="s">
        <v>2877</v>
      </c>
      <c r="F180" s="863" t="s">
        <v>2878</v>
      </c>
      <c r="G180" s="835" t="s">
        <v>3127</v>
      </c>
      <c r="H180" s="835" t="s">
        <v>3128</v>
      </c>
      <c r="I180" s="849">
        <v>2.6966667175292969</v>
      </c>
      <c r="J180" s="849">
        <v>900</v>
      </c>
      <c r="K180" s="850">
        <v>2427</v>
      </c>
    </row>
    <row r="181" spans="1:11" ht="14.4" customHeight="1" x14ac:dyDescent="0.3">
      <c r="A181" s="831" t="s">
        <v>581</v>
      </c>
      <c r="B181" s="832" t="s">
        <v>582</v>
      </c>
      <c r="C181" s="835" t="s">
        <v>602</v>
      </c>
      <c r="D181" s="863" t="s">
        <v>603</v>
      </c>
      <c r="E181" s="835" t="s">
        <v>2877</v>
      </c>
      <c r="F181" s="863" t="s">
        <v>2878</v>
      </c>
      <c r="G181" s="835" t="s">
        <v>3129</v>
      </c>
      <c r="H181" s="835" t="s">
        <v>3130</v>
      </c>
      <c r="I181" s="849">
        <v>1.9199999570846558</v>
      </c>
      <c r="J181" s="849">
        <v>100</v>
      </c>
      <c r="K181" s="850">
        <v>192</v>
      </c>
    </row>
    <row r="182" spans="1:11" ht="14.4" customHeight="1" x14ac:dyDescent="0.3">
      <c r="A182" s="831" t="s">
        <v>581</v>
      </c>
      <c r="B182" s="832" t="s">
        <v>582</v>
      </c>
      <c r="C182" s="835" t="s">
        <v>602</v>
      </c>
      <c r="D182" s="863" t="s">
        <v>603</v>
      </c>
      <c r="E182" s="835" t="s">
        <v>2877</v>
      </c>
      <c r="F182" s="863" t="s">
        <v>2878</v>
      </c>
      <c r="G182" s="835" t="s">
        <v>2965</v>
      </c>
      <c r="H182" s="835" t="s">
        <v>2966</v>
      </c>
      <c r="I182" s="849">
        <v>3.0699999332427979</v>
      </c>
      <c r="J182" s="849">
        <v>400</v>
      </c>
      <c r="K182" s="850">
        <v>1228</v>
      </c>
    </row>
    <row r="183" spans="1:11" ht="14.4" customHeight="1" x14ac:dyDescent="0.3">
      <c r="A183" s="831" t="s">
        <v>581</v>
      </c>
      <c r="B183" s="832" t="s">
        <v>582</v>
      </c>
      <c r="C183" s="835" t="s">
        <v>602</v>
      </c>
      <c r="D183" s="863" t="s">
        <v>603</v>
      </c>
      <c r="E183" s="835" t="s">
        <v>2877</v>
      </c>
      <c r="F183" s="863" t="s">
        <v>2878</v>
      </c>
      <c r="G183" s="835" t="s">
        <v>2969</v>
      </c>
      <c r="H183" s="835" t="s">
        <v>2970</v>
      </c>
      <c r="I183" s="849">
        <v>2.1675000786781311</v>
      </c>
      <c r="J183" s="849">
        <v>170</v>
      </c>
      <c r="K183" s="850">
        <v>368.40000152587891</v>
      </c>
    </row>
    <row r="184" spans="1:11" ht="14.4" customHeight="1" x14ac:dyDescent="0.3">
      <c r="A184" s="831" t="s">
        <v>581</v>
      </c>
      <c r="B184" s="832" t="s">
        <v>582</v>
      </c>
      <c r="C184" s="835" t="s">
        <v>602</v>
      </c>
      <c r="D184" s="863" t="s">
        <v>603</v>
      </c>
      <c r="E184" s="835" t="s">
        <v>2877</v>
      </c>
      <c r="F184" s="863" t="s">
        <v>2878</v>
      </c>
      <c r="G184" s="835" t="s">
        <v>2971</v>
      </c>
      <c r="H184" s="835" t="s">
        <v>2972</v>
      </c>
      <c r="I184" s="849">
        <v>21.235999679565431</v>
      </c>
      <c r="J184" s="849">
        <v>450</v>
      </c>
      <c r="K184" s="850">
        <v>9556</v>
      </c>
    </row>
    <row r="185" spans="1:11" ht="14.4" customHeight="1" x14ac:dyDescent="0.3">
      <c r="A185" s="831" t="s">
        <v>581</v>
      </c>
      <c r="B185" s="832" t="s">
        <v>582</v>
      </c>
      <c r="C185" s="835" t="s">
        <v>602</v>
      </c>
      <c r="D185" s="863" t="s">
        <v>603</v>
      </c>
      <c r="E185" s="835" t="s">
        <v>2877</v>
      </c>
      <c r="F185" s="863" t="s">
        <v>2878</v>
      </c>
      <c r="G185" s="835" t="s">
        <v>3131</v>
      </c>
      <c r="H185" s="835" t="s">
        <v>3132</v>
      </c>
      <c r="I185" s="849">
        <v>5</v>
      </c>
      <c r="J185" s="849">
        <v>100</v>
      </c>
      <c r="K185" s="850">
        <v>500</v>
      </c>
    </row>
    <row r="186" spans="1:11" ht="14.4" customHeight="1" x14ac:dyDescent="0.3">
      <c r="A186" s="831" t="s">
        <v>581</v>
      </c>
      <c r="B186" s="832" t="s">
        <v>582</v>
      </c>
      <c r="C186" s="835" t="s">
        <v>602</v>
      </c>
      <c r="D186" s="863" t="s">
        <v>603</v>
      </c>
      <c r="E186" s="835" t="s">
        <v>2877</v>
      </c>
      <c r="F186" s="863" t="s">
        <v>2878</v>
      </c>
      <c r="G186" s="835" t="s">
        <v>3133</v>
      </c>
      <c r="H186" s="835" t="s">
        <v>3134</v>
      </c>
      <c r="I186" s="849">
        <v>2.5199999809265137</v>
      </c>
      <c r="J186" s="849">
        <v>600</v>
      </c>
      <c r="K186" s="850">
        <v>1512</v>
      </c>
    </row>
    <row r="187" spans="1:11" ht="14.4" customHeight="1" x14ac:dyDescent="0.3">
      <c r="A187" s="831" t="s">
        <v>581</v>
      </c>
      <c r="B187" s="832" t="s">
        <v>582</v>
      </c>
      <c r="C187" s="835" t="s">
        <v>602</v>
      </c>
      <c r="D187" s="863" t="s">
        <v>603</v>
      </c>
      <c r="E187" s="835" t="s">
        <v>2977</v>
      </c>
      <c r="F187" s="863" t="s">
        <v>2978</v>
      </c>
      <c r="G187" s="835" t="s">
        <v>2979</v>
      </c>
      <c r="H187" s="835" t="s">
        <v>2980</v>
      </c>
      <c r="I187" s="849">
        <v>10.159999847412109</v>
      </c>
      <c r="J187" s="849">
        <v>60</v>
      </c>
      <c r="K187" s="850">
        <v>609.59998321533203</v>
      </c>
    </row>
    <row r="188" spans="1:11" ht="14.4" customHeight="1" x14ac:dyDescent="0.3">
      <c r="A188" s="831" t="s">
        <v>581</v>
      </c>
      <c r="B188" s="832" t="s">
        <v>582</v>
      </c>
      <c r="C188" s="835" t="s">
        <v>602</v>
      </c>
      <c r="D188" s="863" t="s">
        <v>603</v>
      </c>
      <c r="E188" s="835" t="s">
        <v>2977</v>
      </c>
      <c r="F188" s="863" t="s">
        <v>2978</v>
      </c>
      <c r="G188" s="835" t="s">
        <v>3135</v>
      </c>
      <c r="H188" s="835" t="s">
        <v>3136</v>
      </c>
      <c r="I188" s="849">
        <v>94.900001525878906</v>
      </c>
      <c r="J188" s="849">
        <v>25</v>
      </c>
      <c r="K188" s="850">
        <v>2372.419921875</v>
      </c>
    </row>
    <row r="189" spans="1:11" ht="14.4" customHeight="1" x14ac:dyDescent="0.3">
      <c r="A189" s="831" t="s">
        <v>581</v>
      </c>
      <c r="B189" s="832" t="s">
        <v>582</v>
      </c>
      <c r="C189" s="835" t="s">
        <v>602</v>
      </c>
      <c r="D189" s="863" t="s">
        <v>603</v>
      </c>
      <c r="E189" s="835" t="s">
        <v>2977</v>
      </c>
      <c r="F189" s="863" t="s">
        <v>2978</v>
      </c>
      <c r="G189" s="835" t="s">
        <v>3137</v>
      </c>
      <c r="H189" s="835" t="s">
        <v>3138</v>
      </c>
      <c r="I189" s="849">
        <v>374.70999145507813</v>
      </c>
      <c r="J189" s="849">
        <v>50</v>
      </c>
      <c r="K189" s="850">
        <v>18735.369140625</v>
      </c>
    </row>
    <row r="190" spans="1:11" ht="14.4" customHeight="1" x14ac:dyDescent="0.3">
      <c r="A190" s="831" t="s">
        <v>581</v>
      </c>
      <c r="B190" s="832" t="s">
        <v>582</v>
      </c>
      <c r="C190" s="835" t="s">
        <v>602</v>
      </c>
      <c r="D190" s="863" t="s">
        <v>603</v>
      </c>
      <c r="E190" s="835" t="s">
        <v>3139</v>
      </c>
      <c r="F190" s="863" t="s">
        <v>3140</v>
      </c>
      <c r="G190" s="835" t="s">
        <v>3141</v>
      </c>
      <c r="H190" s="835" t="s">
        <v>3142</v>
      </c>
      <c r="I190" s="849">
        <v>82.110000610351563</v>
      </c>
      <c r="J190" s="849">
        <v>108</v>
      </c>
      <c r="K190" s="850">
        <v>8867.8798828125</v>
      </c>
    </row>
    <row r="191" spans="1:11" ht="14.4" customHeight="1" x14ac:dyDescent="0.3">
      <c r="A191" s="831" t="s">
        <v>581</v>
      </c>
      <c r="B191" s="832" t="s">
        <v>582</v>
      </c>
      <c r="C191" s="835" t="s">
        <v>602</v>
      </c>
      <c r="D191" s="863" t="s">
        <v>603</v>
      </c>
      <c r="E191" s="835" t="s">
        <v>2983</v>
      </c>
      <c r="F191" s="863" t="s">
        <v>2984</v>
      </c>
      <c r="G191" s="835" t="s">
        <v>3143</v>
      </c>
      <c r="H191" s="835" t="s">
        <v>3144</v>
      </c>
      <c r="I191" s="849">
        <v>346.010009765625</v>
      </c>
      <c r="J191" s="849">
        <v>10</v>
      </c>
      <c r="K191" s="850">
        <v>3460.1201171875</v>
      </c>
    </row>
    <row r="192" spans="1:11" ht="14.4" customHeight="1" x14ac:dyDescent="0.3">
      <c r="A192" s="831" t="s">
        <v>581</v>
      </c>
      <c r="B192" s="832" t="s">
        <v>582</v>
      </c>
      <c r="C192" s="835" t="s">
        <v>602</v>
      </c>
      <c r="D192" s="863" t="s">
        <v>603</v>
      </c>
      <c r="E192" s="835" t="s">
        <v>2983</v>
      </c>
      <c r="F192" s="863" t="s">
        <v>2984</v>
      </c>
      <c r="G192" s="835" t="s">
        <v>3145</v>
      </c>
      <c r="H192" s="835" t="s">
        <v>3146</v>
      </c>
      <c r="I192" s="849">
        <v>12.609999656677246</v>
      </c>
      <c r="J192" s="849">
        <v>10</v>
      </c>
      <c r="K192" s="850">
        <v>126.09999847412109</v>
      </c>
    </row>
    <row r="193" spans="1:11" ht="14.4" customHeight="1" x14ac:dyDescent="0.3">
      <c r="A193" s="831" t="s">
        <v>581</v>
      </c>
      <c r="B193" s="832" t="s">
        <v>582</v>
      </c>
      <c r="C193" s="835" t="s">
        <v>602</v>
      </c>
      <c r="D193" s="863" t="s">
        <v>603</v>
      </c>
      <c r="E193" s="835" t="s">
        <v>2983</v>
      </c>
      <c r="F193" s="863" t="s">
        <v>2984</v>
      </c>
      <c r="G193" s="835" t="s">
        <v>2987</v>
      </c>
      <c r="H193" s="835" t="s">
        <v>2988</v>
      </c>
      <c r="I193" s="849">
        <v>0.30500000715255737</v>
      </c>
      <c r="J193" s="849">
        <v>200</v>
      </c>
      <c r="K193" s="850">
        <v>61</v>
      </c>
    </row>
    <row r="194" spans="1:11" ht="14.4" customHeight="1" x14ac:dyDescent="0.3">
      <c r="A194" s="831" t="s">
        <v>581</v>
      </c>
      <c r="B194" s="832" t="s">
        <v>582</v>
      </c>
      <c r="C194" s="835" t="s">
        <v>602</v>
      </c>
      <c r="D194" s="863" t="s">
        <v>603</v>
      </c>
      <c r="E194" s="835" t="s">
        <v>2983</v>
      </c>
      <c r="F194" s="863" t="s">
        <v>2984</v>
      </c>
      <c r="G194" s="835" t="s">
        <v>3147</v>
      </c>
      <c r="H194" s="835" t="s">
        <v>3148</v>
      </c>
      <c r="I194" s="849">
        <v>0.68000000715255737</v>
      </c>
      <c r="J194" s="849">
        <v>100</v>
      </c>
      <c r="K194" s="850">
        <v>68</v>
      </c>
    </row>
    <row r="195" spans="1:11" ht="14.4" customHeight="1" x14ac:dyDescent="0.3">
      <c r="A195" s="831" t="s">
        <v>581</v>
      </c>
      <c r="B195" s="832" t="s">
        <v>582</v>
      </c>
      <c r="C195" s="835" t="s">
        <v>602</v>
      </c>
      <c r="D195" s="863" t="s">
        <v>603</v>
      </c>
      <c r="E195" s="835" t="s">
        <v>2983</v>
      </c>
      <c r="F195" s="863" t="s">
        <v>2984</v>
      </c>
      <c r="G195" s="835" t="s">
        <v>2993</v>
      </c>
      <c r="H195" s="835" t="s">
        <v>2994</v>
      </c>
      <c r="I195" s="849">
        <v>0.54000002145767212</v>
      </c>
      <c r="J195" s="849">
        <v>100</v>
      </c>
      <c r="K195" s="850">
        <v>54</v>
      </c>
    </row>
    <row r="196" spans="1:11" ht="14.4" customHeight="1" x14ac:dyDescent="0.3">
      <c r="A196" s="831" t="s">
        <v>581</v>
      </c>
      <c r="B196" s="832" t="s">
        <v>582</v>
      </c>
      <c r="C196" s="835" t="s">
        <v>602</v>
      </c>
      <c r="D196" s="863" t="s">
        <v>603</v>
      </c>
      <c r="E196" s="835" t="s">
        <v>2983</v>
      </c>
      <c r="F196" s="863" t="s">
        <v>2984</v>
      </c>
      <c r="G196" s="835" t="s">
        <v>2997</v>
      </c>
      <c r="H196" s="835" t="s">
        <v>2998</v>
      </c>
      <c r="I196" s="849">
        <v>1.7999999523162842</v>
      </c>
      <c r="J196" s="849">
        <v>600</v>
      </c>
      <c r="K196" s="850">
        <v>1080</v>
      </c>
    </row>
    <row r="197" spans="1:11" ht="14.4" customHeight="1" x14ac:dyDescent="0.3">
      <c r="A197" s="831" t="s">
        <v>581</v>
      </c>
      <c r="B197" s="832" t="s">
        <v>582</v>
      </c>
      <c r="C197" s="835" t="s">
        <v>602</v>
      </c>
      <c r="D197" s="863" t="s">
        <v>603</v>
      </c>
      <c r="E197" s="835" t="s">
        <v>3001</v>
      </c>
      <c r="F197" s="863" t="s">
        <v>3002</v>
      </c>
      <c r="G197" s="835" t="s">
        <v>3149</v>
      </c>
      <c r="H197" s="835" t="s">
        <v>3150</v>
      </c>
      <c r="I197" s="849">
        <v>16.940000534057617</v>
      </c>
      <c r="J197" s="849">
        <v>150</v>
      </c>
      <c r="K197" s="850">
        <v>2541</v>
      </c>
    </row>
    <row r="198" spans="1:11" ht="14.4" customHeight="1" x14ac:dyDescent="0.3">
      <c r="A198" s="831" t="s">
        <v>581</v>
      </c>
      <c r="B198" s="832" t="s">
        <v>582</v>
      </c>
      <c r="C198" s="835" t="s">
        <v>602</v>
      </c>
      <c r="D198" s="863" t="s">
        <v>603</v>
      </c>
      <c r="E198" s="835" t="s">
        <v>3001</v>
      </c>
      <c r="F198" s="863" t="s">
        <v>3002</v>
      </c>
      <c r="G198" s="835" t="s">
        <v>3151</v>
      </c>
      <c r="H198" s="835" t="s">
        <v>3152</v>
      </c>
      <c r="I198" s="849">
        <v>15.729999542236328</v>
      </c>
      <c r="J198" s="849">
        <v>100</v>
      </c>
      <c r="K198" s="850">
        <v>1573</v>
      </c>
    </row>
    <row r="199" spans="1:11" ht="14.4" customHeight="1" x14ac:dyDescent="0.3">
      <c r="A199" s="831" t="s">
        <v>581</v>
      </c>
      <c r="B199" s="832" t="s">
        <v>582</v>
      </c>
      <c r="C199" s="835" t="s">
        <v>602</v>
      </c>
      <c r="D199" s="863" t="s">
        <v>603</v>
      </c>
      <c r="E199" s="835" t="s">
        <v>3001</v>
      </c>
      <c r="F199" s="863" t="s">
        <v>3002</v>
      </c>
      <c r="G199" s="835" t="s">
        <v>3153</v>
      </c>
      <c r="H199" s="835" t="s">
        <v>3154</v>
      </c>
      <c r="I199" s="849">
        <v>15.729999542236328</v>
      </c>
      <c r="J199" s="849">
        <v>250</v>
      </c>
      <c r="K199" s="850">
        <v>3932.5</v>
      </c>
    </row>
    <row r="200" spans="1:11" ht="14.4" customHeight="1" x14ac:dyDescent="0.3">
      <c r="A200" s="831" t="s">
        <v>581</v>
      </c>
      <c r="B200" s="832" t="s">
        <v>582</v>
      </c>
      <c r="C200" s="835" t="s">
        <v>602</v>
      </c>
      <c r="D200" s="863" t="s">
        <v>603</v>
      </c>
      <c r="E200" s="835" t="s">
        <v>3001</v>
      </c>
      <c r="F200" s="863" t="s">
        <v>3002</v>
      </c>
      <c r="G200" s="835" t="s">
        <v>3155</v>
      </c>
      <c r="H200" s="835" t="s">
        <v>3156</v>
      </c>
      <c r="I200" s="849">
        <v>15.729999542236328</v>
      </c>
      <c r="J200" s="849">
        <v>300</v>
      </c>
      <c r="K200" s="850">
        <v>4719</v>
      </c>
    </row>
    <row r="201" spans="1:11" ht="14.4" customHeight="1" x14ac:dyDescent="0.3">
      <c r="A201" s="831" t="s">
        <v>581</v>
      </c>
      <c r="B201" s="832" t="s">
        <v>582</v>
      </c>
      <c r="C201" s="835" t="s">
        <v>602</v>
      </c>
      <c r="D201" s="863" t="s">
        <v>603</v>
      </c>
      <c r="E201" s="835" t="s">
        <v>3001</v>
      </c>
      <c r="F201" s="863" t="s">
        <v>3002</v>
      </c>
      <c r="G201" s="835" t="s">
        <v>3157</v>
      </c>
      <c r="H201" s="835" t="s">
        <v>3158</v>
      </c>
      <c r="I201" s="849">
        <v>15.576666831970215</v>
      </c>
      <c r="J201" s="849">
        <v>250</v>
      </c>
      <c r="K201" s="850">
        <v>3889.5</v>
      </c>
    </row>
    <row r="202" spans="1:11" ht="14.4" customHeight="1" x14ac:dyDescent="0.3">
      <c r="A202" s="831" t="s">
        <v>581</v>
      </c>
      <c r="B202" s="832" t="s">
        <v>582</v>
      </c>
      <c r="C202" s="835" t="s">
        <v>602</v>
      </c>
      <c r="D202" s="863" t="s">
        <v>603</v>
      </c>
      <c r="E202" s="835" t="s">
        <v>3001</v>
      </c>
      <c r="F202" s="863" t="s">
        <v>3002</v>
      </c>
      <c r="G202" s="835" t="s">
        <v>3159</v>
      </c>
      <c r="H202" s="835" t="s">
        <v>3160</v>
      </c>
      <c r="I202" s="849">
        <v>15.729999542236328</v>
      </c>
      <c r="J202" s="849">
        <v>550</v>
      </c>
      <c r="K202" s="850">
        <v>8651.5</v>
      </c>
    </row>
    <row r="203" spans="1:11" ht="14.4" customHeight="1" x14ac:dyDescent="0.3">
      <c r="A203" s="831" t="s">
        <v>581</v>
      </c>
      <c r="B203" s="832" t="s">
        <v>582</v>
      </c>
      <c r="C203" s="835" t="s">
        <v>602</v>
      </c>
      <c r="D203" s="863" t="s">
        <v>603</v>
      </c>
      <c r="E203" s="835" t="s">
        <v>3001</v>
      </c>
      <c r="F203" s="863" t="s">
        <v>3002</v>
      </c>
      <c r="G203" s="835" t="s">
        <v>3003</v>
      </c>
      <c r="H203" s="835" t="s">
        <v>3004</v>
      </c>
      <c r="I203" s="849">
        <v>0.62999999523162842</v>
      </c>
      <c r="J203" s="849">
        <v>7400</v>
      </c>
      <c r="K203" s="850">
        <v>4662</v>
      </c>
    </row>
    <row r="204" spans="1:11" ht="14.4" customHeight="1" x14ac:dyDescent="0.3">
      <c r="A204" s="831" t="s">
        <v>581</v>
      </c>
      <c r="B204" s="832" t="s">
        <v>582</v>
      </c>
      <c r="C204" s="835" t="s">
        <v>602</v>
      </c>
      <c r="D204" s="863" t="s">
        <v>603</v>
      </c>
      <c r="E204" s="835" t="s">
        <v>3001</v>
      </c>
      <c r="F204" s="863" t="s">
        <v>3002</v>
      </c>
      <c r="G204" s="835" t="s">
        <v>3005</v>
      </c>
      <c r="H204" s="835" t="s">
        <v>3006</v>
      </c>
      <c r="I204" s="849">
        <v>0.62999999523162842</v>
      </c>
      <c r="J204" s="849">
        <v>4600</v>
      </c>
      <c r="K204" s="850">
        <v>2898</v>
      </c>
    </row>
    <row r="205" spans="1:11" ht="14.4" customHeight="1" x14ac:dyDescent="0.3">
      <c r="A205" s="831" t="s">
        <v>581</v>
      </c>
      <c r="B205" s="832" t="s">
        <v>582</v>
      </c>
      <c r="C205" s="835" t="s">
        <v>602</v>
      </c>
      <c r="D205" s="863" t="s">
        <v>603</v>
      </c>
      <c r="E205" s="835" t="s">
        <v>3009</v>
      </c>
      <c r="F205" s="863" t="s">
        <v>3010</v>
      </c>
      <c r="G205" s="835" t="s">
        <v>3161</v>
      </c>
      <c r="H205" s="835" t="s">
        <v>3162</v>
      </c>
      <c r="I205" s="849">
        <v>153.19999694824219</v>
      </c>
      <c r="J205" s="849">
        <v>20</v>
      </c>
      <c r="K205" s="850">
        <v>3063.97998046875</v>
      </c>
    </row>
    <row r="206" spans="1:11" ht="14.4" customHeight="1" x14ac:dyDescent="0.3">
      <c r="A206" s="831" t="s">
        <v>581</v>
      </c>
      <c r="B206" s="832" t="s">
        <v>582</v>
      </c>
      <c r="C206" s="835" t="s">
        <v>602</v>
      </c>
      <c r="D206" s="863" t="s">
        <v>603</v>
      </c>
      <c r="E206" s="835" t="s">
        <v>3009</v>
      </c>
      <c r="F206" s="863" t="s">
        <v>3010</v>
      </c>
      <c r="G206" s="835" t="s">
        <v>3163</v>
      </c>
      <c r="H206" s="835" t="s">
        <v>3164</v>
      </c>
      <c r="I206" s="849">
        <v>258.51998901367188</v>
      </c>
      <c r="J206" s="849">
        <v>5</v>
      </c>
      <c r="K206" s="850">
        <v>1292.5999755859375</v>
      </c>
    </row>
    <row r="207" spans="1:11" ht="14.4" customHeight="1" x14ac:dyDescent="0.3">
      <c r="A207" s="831" t="s">
        <v>581</v>
      </c>
      <c r="B207" s="832" t="s">
        <v>582</v>
      </c>
      <c r="C207" s="835" t="s">
        <v>602</v>
      </c>
      <c r="D207" s="863" t="s">
        <v>603</v>
      </c>
      <c r="E207" s="835" t="s">
        <v>3009</v>
      </c>
      <c r="F207" s="863" t="s">
        <v>3010</v>
      </c>
      <c r="G207" s="835" t="s">
        <v>3165</v>
      </c>
      <c r="H207" s="835" t="s">
        <v>3166</v>
      </c>
      <c r="I207" s="849">
        <v>145.19999694824219</v>
      </c>
      <c r="J207" s="849">
        <v>5</v>
      </c>
      <c r="K207" s="850">
        <v>726</v>
      </c>
    </row>
    <row r="208" spans="1:11" ht="14.4" customHeight="1" x14ac:dyDescent="0.3">
      <c r="A208" s="831" t="s">
        <v>581</v>
      </c>
      <c r="B208" s="832" t="s">
        <v>582</v>
      </c>
      <c r="C208" s="835" t="s">
        <v>602</v>
      </c>
      <c r="D208" s="863" t="s">
        <v>603</v>
      </c>
      <c r="E208" s="835" t="s">
        <v>3009</v>
      </c>
      <c r="F208" s="863" t="s">
        <v>3010</v>
      </c>
      <c r="G208" s="835" t="s">
        <v>3167</v>
      </c>
      <c r="H208" s="835" t="s">
        <v>3168</v>
      </c>
      <c r="I208" s="849">
        <v>145.19999694824219</v>
      </c>
      <c r="J208" s="849">
        <v>5</v>
      </c>
      <c r="K208" s="850">
        <v>726</v>
      </c>
    </row>
    <row r="209" spans="1:11" ht="14.4" customHeight="1" x14ac:dyDescent="0.3">
      <c r="A209" s="831" t="s">
        <v>581</v>
      </c>
      <c r="B209" s="832" t="s">
        <v>582</v>
      </c>
      <c r="C209" s="835" t="s">
        <v>602</v>
      </c>
      <c r="D209" s="863" t="s">
        <v>603</v>
      </c>
      <c r="E209" s="835" t="s">
        <v>3009</v>
      </c>
      <c r="F209" s="863" t="s">
        <v>3010</v>
      </c>
      <c r="G209" s="835" t="s">
        <v>3169</v>
      </c>
      <c r="H209" s="835" t="s">
        <v>3170</v>
      </c>
      <c r="I209" s="849">
        <v>102.84999847412109</v>
      </c>
      <c r="J209" s="849">
        <v>10</v>
      </c>
      <c r="K209" s="850">
        <v>1028.5</v>
      </c>
    </row>
    <row r="210" spans="1:11" ht="14.4" customHeight="1" x14ac:dyDescent="0.3">
      <c r="A210" s="831" t="s">
        <v>581</v>
      </c>
      <c r="B210" s="832" t="s">
        <v>582</v>
      </c>
      <c r="C210" s="835" t="s">
        <v>602</v>
      </c>
      <c r="D210" s="863" t="s">
        <v>603</v>
      </c>
      <c r="E210" s="835" t="s">
        <v>3009</v>
      </c>
      <c r="F210" s="863" t="s">
        <v>3010</v>
      </c>
      <c r="G210" s="835" t="s">
        <v>3171</v>
      </c>
      <c r="H210" s="835" t="s">
        <v>3172</v>
      </c>
      <c r="I210" s="849">
        <v>13975.5</v>
      </c>
      <c r="J210" s="849">
        <v>1</v>
      </c>
      <c r="K210" s="850">
        <v>13975.5</v>
      </c>
    </row>
    <row r="211" spans="1:11" ht="14.4" customHeight="1" x14ac:dyDescent="0.3">
      <c r="A211" s="831" t="s">
        <v>581</v>
      </c>
      <c r="B211" s="832" t="s">
        <v>582</v>
      </c>
      <c r="C211" s="835" t="s">
        <v>602</v>
      </c>
      <c r="D211" s="863" t="s">
        <v>603</v>
      </c>
      <c r="E211" s="835" t="s">
        <v>3009</v>
      </c>
      <c r="F211" s="863" t="s">
        <v>3010</v>
      </c>
      <c r="G211" s="835" t="s">
        <v>3173</v>
      </c>
      <c r="H211" s="835" t="s">
        <v>3174</v>
      </c>
      <c r="I211" s="849">
        <v>344.85000610351563</v>
      </c>
      <c r="J211" s="849">
        <v>5</v>
      </c>
      <c r="K211" s="850">
        <v>1724.25</v>
      </c>
    </row>
    <row r="212" spans="1:11" ht="14.4" customHeight="1" x14ac:dyDescent="0.3">
      <c r="A212" s="831" t="s">
        <v>581</v>
      </c>
      <c r="B212" s="832" t="s">
        <v>582</v>
      </c>
      <c r="C212" s="835" t="s">
        <v>602</v>
      </c>
      <c r="D212" s="863" t="s">
        <v>603</v>
      </c>
      <c r="E212" s="835" t="s">
        <v>3009</v>
      </c>
      <c r="F212" s="863" t="s">
        <v>3010</v>
      </c>
      <c r="G212" s="835" t="s">
        <v>3175</v>
      </c>
      <c r="H212" s="835" t="s">
        <v>3176</v>
      </c>
      <c r="I212" s="849">
        <v>344.85000610351563</v>
      </c>
      <c r="J212" s="849">
        <v>20</v>
      </c>
      <c r="K212" s="850">
        <v>6897</v>
      </c>
    </row>
    <row r="213" spans="1:11" ht="14.4" customHeight="1" x14ac:dyDescent="0.3">
      <c r="A213" s="831" t="s">
        <v>581</v>
      </c>
      <c r="B213" s="832" t="s">
        <v>582</v>
      </c>
      <c r="C213" s="835" t="s">
        <v>602</v>
      </c>
      <c r="D213" s="863" t="s">
        <v>603</v>
      </c>
      <c r="E213" s="835" t="s">
        <v>3009</v>
      </c>
      <c r="F213" s="863" t="s">
        <v>3010</v>
      </c>
      <c r="G213" s="835" t="s">
        <v>3177</v>
      </c>
      <c r="H213" s="835" t="s">
        <v>3178</v>
      </c>
      <c r="I213" s="849">
        <v>344.85000610351563</v>
      </c>
      <c r="J213" s="849">
        <v>15</v>
      </c>
      <c r="K213" s="850">
        <v>5172.75</v>
      </c>
    </row>
    <row r="214" spans="1:11" ht="14.4" customHeight="1" x14ac:dyDescent="0.3">
      <c r="A214" s="831" t="s">
        <v>581</v>
      </c>
      <c r="B214" s="832" t="s">
        <v>582</v>
      </c>
      <c r="C214" s="835" t="s">
        <v>602</v>
      </c>
      <c r="D214" s="863" t="s">
        <v>603</v>
      </c>
      <c r="E214" s="835" t="s">
        <v>3009</v>
      </c>
      <c r="F214" s="863" t="s">
        <v>3010</v>
      </c>
      <c r="G214" s="835" t="s">
        <v>3179</v>
      </c>
      <c r="H214" s="835" t="s">
        <v>3180</v>
      </c>
      <c r="I214" s="849">
        <v>344.85000610351563</v>
      </c>
      <c r="J214" s="849">
        <v>5</v>
      </c>
      <c r="K214" s="850">
        <v>1724.25</v>
      </c>
    </row>
    <row r="215" spans="1:11" ht="14.4" customHeight="1" x14ac:dyDescent="0.3">
      <c r="A215" s="831" t="s">
        <v>581</v>
      </c>
      <c r="B215" s="832" t="s">
        <v>582</v>
      </c>
      <c r="C215" s="835" t="s">
        <v>602</v>
      </c>
      <c r="D215" s="863" t="s">
        <v>603</v>
      </c>
      <c r="E215" s="835" t="s">
        <v>3009</v>
      </c>
      <c r="F215" s="863" t="s">
        <v>3010</v>
      </c>
      <c r="G215" s="835" t="s">
        <v>3181</v>
      </c>
      <c r="H215" s="835" t="s">
        <v>3182</v>
      </c>
      <c r="I215" s="849">
        <v>344.85000610351563</v>
      </c>
      <c r="J215" s="849">
        <v>5</v>
      </c>
      <c r="K215" s="850">
        <v>1724.25</v>
      </c>
    </row>
    <row r="216" spans="1:11" ht="14.4" customHeight="1" x14ac:dyDescent="0.3">
      <c r="A216" s="831" t="s">
        <v>581</v>
      </c>
      <c r="B216" s="832" t="s">
        <v>582</v>
      </c>
      <c r="C216" s="835" t="s">
        <v>602</v>
      </c>
      <c r="D216" s="863" t="s">
        <v>603</v>
      </c>
      <c r="E216" s="835" t="s">
        <v>3009</v>
      </c>
      <c r="F216" s="863" t="s">
        <v>3010</v>
      </c>
      <c r="G216" s="835" t="s">
        <v>3183</v>
      </c>
      <c r="H216" s="835" t="s">
        <v>3184</v>
      </c>
      <c r="I216" s="849">
        <v>179.69000244140625</v>
      </c>
      <c r="J216" s="849">
        <v>10</v>
      </c>
      <c r="K216" s="850">
        <v>1796.8800048828125</v>
      </c>
    </row>
    <row r="217" spans="1:11" ht="14.4" customHeight="1" x14ac:dyDescent="0.3">
      <c r="A217" s="831" t="s">
        <v>581</v>
      </c>
      <c r="B217" s="832" t="s">
        <v>582</v>
      </c>
      <c r="C217" s="835" t="s">
        <v>602</v>
      </c>
      <c r="D217" s="863" t="s">
        <v>603</v>
      </c>
      <c r="E217" s="835" t="s">
        <v>3009</v>
      </c>
      <c r="F217" s="863" t="s">
        <v>3010</v>
      </c>
      <c r="G217" s="835" t="s">
        <v>3185</v>
      </c>
      <c r="H217" s="835" t="s">
        <v>3186</v>
      </c>
      <c r="I217" s="849">
        <v>179.68499755859375</v>
      </c>
      <c r="J217" s="849">
        <v>10</v>
      </c>
      <c r="K217" s="850">
        <v>1796.8699951171875</v>
      </c>
    </row>
    <row r="218" spans="1:11" ht="14.4" customHeight="1" x14ac:dyDescent="0.3">
      <c r="A218" s="831" t="s">
        <v>581</v>
      </c>
      <c r="B218" s="832" t="s">
        <v>582</v>
      </c>
      <c r="C218" s="835" t="s">
        <v>602</v>
      </c>
      <c r="D218" s="863" t="s">
        <v>603</v>
      </c>
      <c r="E218" s="835" t="s">
        <v>3009</v>
      </c>
      <c r="F218" s="863" t="s">
        <v>3010</v>
      </c>
      <c r="G218" s="835" t="s">
        <v>3187</v>
      </c>
      <c r="H218" s="835" t="s">
        <v>3188</v>
      </c>
      <c r="I218" s="849">
        <v>423.5</v>
      </c>
      <c r="J218" s="849">
        <v>105</v>
      </c>
      <c r="K218" s="850">
        <v>44467.5</v>
      </c>
    </row>
    <row r="219" spans="1:11" ht="14.4" customHeight="1" x14ac:dyDescent="0.3">
      <c r="A219" s="831" t="s">
        <v>581</v>
      </c>
      <c r="B219" s="832" t="s">
        <v>582</v>
      </c>
      <c r="C219" s="835" t="s">
        <v>602</v>
      </c>
      <c r="D219" s="863" t="s">
        <v>603</v>
      </c>
      <c r="E219" s="835" t="s">
        <v>3009</v>
      </c>
      <c r="F219" s="863" t="s">
        <v>3010</v>
      </c>
      <c r="G219" s="835" t="s">
        <v>3189</v>
      </c>
      <c r="H219" s="835" t="s">
        <v>3190</v>
      </c>
      <c r="I219" s="849">
        <v>5.179999828338623</v>
      </c>
      <c r="J219" s="849">
        <v>60</v>
      </c>
      <c r="K219" s="850">
        <v>310.5</v>
      </c>
    </row>
    <row r="220" spans="1:11" ht="14.4" customHeight="1" x14ac:dyDescent="0.3">
      <c r="A220" s="831" t="s">
        <v>581</v>
      </c>
      <c r="B220" s="832" t="s">
        <v>582</v>
      </c>
      <c r="C220" s="835" t="s">
        <v>602</v>
      </c>
      <c r="D220" s="863" t="s">
        <v>603</v>
      </c>
      <c r="E220" s="835" t="s">
        <v>3009</v>
      </c>
      <c r="F220" s="863" t="s">
        <v>3010</v>
      </c>
      <c r="G220" s="835" t="s">
        <v>3191</v>
      </c>
      <c r="H220" s="835" t="s">
        <v>3192</v>
      </c>
      <c r="I220" s="849">
        <v>5.179999828338623</v>
      </c>
      <c r="J220" s="849">
        <v>100</v>
      </c>
      <c r="K220" s="850">
        <v>517.5</v>
      </c>
    </row>
    <row r="221" spans="1:11" ht="14.4" customHeight="1" x14ac:dyDescent="0.3">
      <c r="A221" s="831" t="s">
        <v>581</v>
      </c>
      <c r="B221" s="832" t="s">
        <v>582</v>
      </c>
      <c r="C221" s="835" t="s">
        <v>602</v>
      </c>
      <c r="D221" s="863" t="s">
        <v>603</v>
      </c>
      <c r="E221" s="835" t="s">
        <v>3009</v>
      </c>
      <c r="F221" s="863" t="s">
        <v>3010</v>
      </c>
      <c r="G221" s="835" t="s">
        <v>3193</v>
      </c>
      <c r="H221" s="835" t="s">
        <v>3194</v>
      </c>
      <c r="I221" s="849">
        <v>7.0100002288818359</v>
      </c>
      <c r="J221" s="849">
        <v>26</v>
      </c>
      <c r="K221" s="850">
        <v>182.33000183105469</v>
      </c>
    </row>
    <row r="222" spans="1:11" ht="14.4" customHeight="1" x14ac:dyDescent="0.3">
      <c r="A222" s="831" t="s">
        <v>581</v>
      </c>
      <c r="B222" s="832" t="s">
        <v>582</v>
      </c>
      <c r="C222" s="835" t="s">
        <v>602</v>
      </c>
      <c r="D222" s="863" t="s">
        <v>603</v>
      </c>
      <c r="E222" s="835" t="s">
        <v>3009</v>
      </c>
      <c r="F222" s="863" t="s">
        <v>3010</v>
      </c>
      <c r="G222" s="835" t="s">
        <v>3195</v>
      </c>
      <c r="H222" s="835" t="s">
        <v>3196</v>
      </c>
      <c r="I222" s="849">
        <v>7.0100002288818359</v>
      </c>
      <c r="J222" s="849">
        <v>27</v>
      </c>
      <c r="K222" s="850">
        <v>189.35000610351563</v>
      </c>
    </row>
    <row r="223" spans="1:11" ht="14.4" customHeight="1" x14ac:dyDescent="0.3">
      <c r="A223" s="831" t="s">
        <v>581</v>
      </c>
      <c r="B223" s="832" t="s">
        <v>582</v>
      </c>
      <c r="C223" s="835" t="s">
        <v>602</v>
      </c>
      <c r="D223" s="863" t="s">
        <v>603</v>
      </c>
      <c r="E223" s="835" t="s">
        <v>3009</v>
      </c>
      <c r="F223" s="863" t="s">
        <v>3010</v>
      </c>
      <c r="G223" s="835" t="s">
        <v>3197</v>
      </c>
      <c r="H223" s="835" t="s">
        <v>3198</v>
      </c>
      <c r="I223" s="849">
        <v>3.5099999904632568</v>
      </c>
      <c r="J223" s="849">
        <v>28</v>
      </c>
      <c r="K223" s="850">
        <v>196.33999817073345</v>
      </c>
    </row>
    <row r="224" spans="1:11" ht="14.4" customHeight="1" x14ac:dyDescent="0.3">
      <c r="A224" s="831" t="s">
        <v>581</v>
      </c>
      <c r="B224" s="832" t="s">
        <v>582</v>
      </c>
      <c r="C224" s="835" t="s">
        <v>602</v>
      </c>
      <c r="D224" s="863" t="s">
        <v>603</v>
      </c>
      <c r="E224" s="835" t="s">
        <v>3009</v>
      </c>
      <c r="F224" s="863" t="s">
        <v>3010</v>
      </c>
      <c r="G224" s="835" t="s">
        <v>3199</v>
      </c>
      <c r="H224" s="835" t="s">
        <v>3200</v>
      </c>
      <c r="I224" s="849">
        <v>4.6599998474121094</v>
      </c>
      <c r="J224" s="849">
        <v>58</v>
      </c>
      <c r="K224" s="850">
        <v>540.13998779654503</v>
      </c>
    </row>
    <row r="225" spans="1:11" ht="14.4" customHeight="1" x14ac:dyDescent="0.3">
      <c r="A225" s="831" t="s">
        <v>581</v>
      </c>
      <c r="B225" s="832" t="s">
        <v>582</v>
      </c>
      <c r="C225" s="835" t="s">
        <v>602</v>
      </c>
      <c r="D225" s="863" t="s">
        <v>603</v>
      </c>
      <c r="E225" s="835" t="s">
        <v>3009</v>
      </c>
      <c r="F225" s="863" t="s">
        <v>3010</v>
      </c>
      <c r="G225" s="835" t="s">
        <v>3201</v>
      </c>
      <c r="H225" s="835" t="s">
        <v>3202</v>
      </c>
      <c r="I225" s="849">
        <v>9.3199996948242188</v>
      </c>
      <c r="J225" s="849">
        <v>76</v>
      </c>
      <c r="K225" s="850">
        <v>708.26998901367188</v>
      </c>
    </row>
    <row r="226" spans="1:11" ht="14.4" customHeight="1" x14ac:dyDescent="0.3">
      <c r="A226" s="831" t="s">
        <v>581</v>
      </c>
      <c r="B226" s="832" t="s">
        <v>582</v>
      </c>
      <c r="C226" s="835" t="s">
        <v>602</v>
      </c>
      <c r="D226" s="863" t="s">
        <v>603</v>
      </c>
      <c r="E226" s="835" t="s">
        <v>3009</v>
      </c>
      <c r="F226" s="863" t="s">
        <v>3010</v>
      </c>
      <c r="G226" s="835" t="s">
        <v>3203</v>
      </c>
      <c r="H226" s="835" t="s">
        <v>3204</v>
      </c>
      <c r="I226" s="849">
        <v>9.3199996948242188</v>
      </c>
      <c r="J226" s="849">
        <v>70</v>
      </c>
      <c r="K226" s="850">
        <v>652.4000244140625</v>
      </c>
    </row>
    <row r="227" spans="1:11" ht="14.4" customHeight="1" x14ac:dyDescent="0.3">
      <c r="A227" s="831" t="s">
        <v>581</v>
      </c>
      <c r="B227" s="832" t="s">
        <v>582</v>
      </c>
      <c r="C227" s="835" t="s">
        <v>602</v>
      </c>
      <c r="D227" s="863" t="s">
        <v>603</v>
      </c>
      <c r="E227" s="835" t="s">
        <v>3009</v>
      </c>
      <c r="F227" s="863" t="s">
        <v>3010</v>
      </c>
      <c r="G227" s="835" t="s">
        <v>3205</v>
      </c>
      <c r="H227" s="835" t="s">
        <v>3206</v>
      </c>
      <c r="I227" s="849">
        <v>9.3100004196166992</v>
      </c>
      <c r="J227" s="849">
        <v>85</v>
      </c>
      <c r="K227" s="850">
        <v>791.760009765625</v>
      </c>
    </row>
    <row r="228" spans="1:11" ht="14.4" customHeight="1" x14ac:dyDescent="0.3">
      <c r="A228" s="831" t="s">
        <v>581</v>
      </c>
      <c r="B228" s="832" t="s">
        <v>582</v>
      </c>
      <c r="C228" s="835" t="s">
        <v>602</v>
      </c>
      <c r="D228" s="863" t="s">
        <v>603</v>
      </c>
      <c r="E228" s="835" t="s">
        <v>3009</v>
      </c>
      <c r="F228" s="863" t="s">
        <v>3010</v>
      </c>
      <c r="G228" s="835" t="s">
        <v>3207</v>
      </c>
      <c r="H228" s="835" t="s">
        <v>3208</v>
      </c>
      <c r="I228" s="849">
        <v>926.8699951171875</v>
      </c>
      <c r="J228" s="849">
        <v>15</v>
      </c>
      <c r="K228" s="850">
        <v>13903.080078125</v>
      </c>
    </row>
    <row r="229" spans="1:11" ht="14.4" customHeight="1" x14ac:dyDescent="0.3">
      <c r="A229" s="831" t="s">
        <v>581</v>
      </c>
      <c r="B229" s="832" t="s">
        <v>582</v>
      </c>
      <c r="C229" s="835" t="s">
        <v>602</v>
      </c>
      <c r="D229" s="863" t="s">
        <v>603</v>
      </c>
      <c r="E229" s="835" t="s">
        <v>3009</v>
      </c>
      <c r="F229" s="863" t="s">
        <v>3010</v>
      </c>
      <c r="G229" s="835" t="s">
        <v>3209</v>
      </c>
      <c r="H229" s="835" t="s">
        <v>3210</v>
      </c>
      <c r="I229" s="849">
        <v>700.77001953125</v>
      </c>
      <c r="J229" s="849">
        <v>5</v>
      </c>
      <c r="K229" s="850">
        <v>3503.85009765625</v>
      </c>
    </row>
    <row r="230" spans="1:11" ht="14.4" customHeight="1" x14ac:dyDescent="0.3">
      <c r="A230" s="831" t="s">
        <v>581</v>
      </c>
      <c r="B230" s="832" t="s">
        <v>582</v>
      </c>
      <c r="C230" s="835" t="s">
        <v>602</v>
      </c>
      <c r="D230" s="863" t="s">
        <v>603</v>
      </c>
      <c r="E230" s="835" t="s">
        <v>3211</v>
      </c>
      <c r="F230" s="863" t="s">
        <v>3212</v>
      </c>
      <c r="G230" s="835" t="s">
        <v>3213</v>
      </c>
      <c r="H230" s="835" t="s">
        <v>3214</v>
      </c>
      <c r="I230" s="849">
        <v>1035.02001953125</v>
      </c>
      <c r="J230" s="849">
        <v>2</v>
      </c>
      <c r="K230" s="850">
        <v>2070.0400390625</v>
      </c>
    </row>
    <row r="231" spans="1:11" ht="14.4" customHeight="1" x14ac:dyDescent="0.3">
      <c r="A231" s="831" t="s">
        <v>581</v>
      </c>
      <c r="B231" s="832" t="s">
        <v>582</v>
      </c>
      <c r="C231" s="835" t="s">
        <v>602</v>
      </c>
      <c r="D231" s="863" t="s">
        <v>603</v>
      </c>
      <c r="E231" s="835" t="s">
        <v>3211</v>
      </c>
      <c r="F231" s="863" t="s">
        <v>3212</v>
      </c>
      <c r="G231" s="835" t="s">
        <v>3215</v>
      </c>
      <c r="H231" s="835" t="s">
        <v>3216</v>
      </c>
      <c r="I231" s="849">
        <v>1035.02001953125</v>
      </c>
      <c r="J231" s="849">
        <v>2</v>
      </c>
      <c r="K231" s="850">
        <v>2070.0400390625</v>
      </c>
    </row>
    <row r="232" spans="1:11" ht="14.4" customHeight="1" x14ac:dyDescent="0.3">
      <c r="A232" s="831" t="s">
        <v>581</v>
      </c>
      <c r="B232" s="832" t="s">
        <v>582</v>
      </c>
      <c r="C232" s="835" t="s">
        <v>602</v>
      </c>
      <c r="D232" s="863" t="s">
        <v>603</v>
      </c>
      <c r="E232" s="835" t="s">
        <v>3211</v>
      </c>
      <c r="F232" s="863" t="s">
        <v>3212</v>
      </c>
      <c r="G232" s="835" t="s">
        <v>3217</v>
      </c>
      <c r="H232" s="835" t="s">
        <v>3218</v>
      </c>
      <c r="I232" s="849">
        <v>1046.5</v>
      </c>
      <c r="J232" s="849">
        <v>4</v>
      </c>
      <c r="K232" s="850">
        <v>4186</v>
      </c>
    </row>
    <row r="233" spans="1:11" ht="14.4" customHeight="1" x14ac:dyDescent="0.3">
      <c r="A233" s="831" t="s">
        <v>581</v>
      </c>
      <c r="B233" s="832" t="s">
        <v>582</v>
      </c>
      <c r="C233" s="835" t="s">
        <v>602</v>
      </c>
      <c r="D233" s="863" t="s">
        <v>603</v>
      </c>
      <c r="E233" s="835" t="s">
        <v>3211</v>
      </c>
      <c r="F233" s="863" t="s">
        <v>3212</v>
      </c>
      <c r="G233" s="835" t="s">
        <v>3219</v>
      </c>
      <c r="H233" s="835" t="s">
        <v>3220</v>
      </c>
      <c r="I233" s="849">
        <v>1046.5</v>
      </c>
      <c r="J233" s="849">
        <v>8</v>
      </c>
      <c r="K233" s="850">
        <v>8372</v>
      </c>
    </row>
    <row r="234" spans="1:11" ht="14.4" customHeight="1" x14ac:dyDescent="0.3">
      <c r="A234" s="831" t="s">
        <v>581</v>
      </c>
      <c r="B234" s="832" t="s">
        <v>582</v>
      </c>
      <c r="C234" s="835" t="s">
        <v>602</v>
      </c>
      <c r="D234" s="863" t="s">
        <v>603</v>
      </c>
      <c r="E234" s="835" t="s">
        <v>3211</v>
      </c>
      <c r="F234" s="863" t="s">
        <v>3212</v>
      </c>
      <c r="G234" s="835" t="s">
        <v>3221</v>
      </c>
      <c r="H234" s="835" t="s">
        <v>3222</v>
      </c>
      <c r="I234" s="849">
        <v>1046.550048828125</v>
      </c>
      <c r="J234" s="849">
        <v>3</v>
      </c>
      <c r="K234" s="850">
        <v>3139.639892578125</v>
      </c>
    </row>
    <row r="235" spans="1:11" ht="14.4" customHeight="1" x14ac:dyDescent="0.3">
      <c r="A235" s="831" t="s">
        <v>581</v>
      </c>
      <c r="B235" s="832" t="s">
        <v>582</v>
      </c>
      <c r="C235" s="835" t="s">
        <v>602</v>
      </c>
      <c r="D235" s="863" t="s">
        <v>603</v>
      </c>
      <c r="E235" s="835" t="s">
        <v>3211</v>
      </c>
      <c r="F235" s="863" t="s">
        <v>3212</v>
      </c>
      <c r="G235" s="835" t="s">
        <v>3223</v>
      </c>
      <c r="H235" s="835" t="s">
        <v>3224</v>
      </c>
      <c r="I235" s="849">
        <v>1242</v>
      </c>
      <c r="J235" s="849">
        <v>2</v>
      </c>
      <c r="K235" s="850">
        <v>2484</v>
      </c>
    </row>
    <row r="236" spans="1:11" ht="14.4" customHeight="1" x14ac:dyDescent="0.3">
      <c r="A236" s="831" t="s">
        <v>581</v>
      </c>
      <c r="B236" s="832" t="s">
        <v>582</v>
      </c>
      <c r="C236" s="835" t="s">
        <v>602</v>
      </c>
      <c r="D236" s="863" t="s">
        <v>603</v>
      </c>
      <c r="E236" s="835" t="s">
        <v>3211</v>
      </c>
      <c r="F236" s="863" t="s">
        <v>3212</v>
      </c>
      <c r="G236" s="835" t="s">
        <v>3225</v>
      </c>
      <c r="H236" s="835" t="s">
        <v>3226</v>
      </c>
      <c r="I236" s="849">
        <v>534.78999837239587</v>
      </c>
      <c r="J236" s="849">
        <v>15</v>
      </c>
      <c r="K236" s="850">
        <v>8021.85009765625</v>
      </c>
    </row>
    <row r="237" spans="1:11" ht="14.4" customHeight="1" x14ac:dyDescent="0.3">
      <c r="A237" s="831" t="s">
        <v>581</v>
      </c>
      <c r="B237" s="832" t="s">
        <v>582</v>
      </c>
      <c r="C237" s="835" t="s">
        <v>602</v>
      </c>
      <c r="D237" s="863" t="s">
        <v>603</v>
      </c>
      <c r="E237" s="835" t="s">
        <v>3211</v>
      </c>
      <c r="F237" s="863" t="s">
        <v>3212</v>
      </c>
      <c r="G237" s="835" t="s">
        <v>3227</v>
      </c>
      <c r="H237" s="835" t="s">
        <v>3228</v>
      </c>
      <c r="I237" s="849">
        <v>534.80999755859375</v>
      </c>
      <c r="J237" s="849">
        <v>10</v>
      </c>
      <c r="K237" s="850">
        <v>5348.10009765625</v>
      </c>
    </row>
    <row r="238" spans="1:11" ht="14.4" customHeight="1" x14ac:dyDescent="0.3">
      <c r="A238" s="831" t="s">
        <v>581</v>
      </c>
      <c r="B238" s="832" t="s">
        <v>582</v>
      </c>
      <c r="C238" s="835" t="s">
        <v>602</v>
      </c>
      <c r="D238" s="863" t="s">
        <v>603</v>
      </c>
      <c r="E238" s="835" t="s">
        <v>3211</v>
      </c>
      <c r="F238" s="863" t="s">
        <v>3212</v>
      </c>
      <c r="G238" s="835" t="s">
        <v>3229</v>
      </c>
      <c r="H238" s="835" t="s">
        <v>3230</v>
      </c>
      <c r="I238" s="849">
        <v>534.8699951171875</v>
      </c>
      <c r="J238" s="849">
        <v>5</v>
      </c>
      <c r="K238" s="850">
        <v>2674.35009765625</v>
      </c>
    </row>
    <row r="239" spans="1:11" ht="14.4" customHeight="1" x14ac:dyDescent="0.3">
      <c r="A239" s="831" t="s">
        <v>581</v>
      </c>
      <c r="B239" s="832" t="s">
        <v>582</v>
      </c>
      <c r="C239" s="835" t="s">
        <v>602</v>
      </c>
      <c r="D239" s="863" t="s">
        <v>603</v>
      </c>
      <c r="E239" s="835" t="s">
        <v>3211</v>
      </c>
      <c r="F239" s="863" t="s">
        <v>3212</v>
      </c>
      <c r="G239" s="835" t="s">
        <v>3231</v>
      </c>
      <c r="H239" s="835" t="s">
        <v>3232</v>
      </c>
      <c r="I239" s="849">
        <v>534.80999755859375</v>
      </c>
      <c r="J239" s="849">
        <v>15</v>
      </c>
      <c r="K239" s="850">
        <v>8022.43994140625</v>
      </c>
    </row>
    <row r="240" spans="1:11" ht="14.4" customHeight="1" x14ac:dyDescent="0.3">
      <c r="A240" s="831" t="s">
        <v>581</v>
      </c>
      <c r="B240" s="832" t="s">
        <v>582</v>
      </c>
      <c r="C240" s="835" t="s">
        <v>602</v>
      </c>
      <c r="D240" s="863" t="s">
        <v>603</v>
      </c>
      <c r="E240" s="835" t="s">
        <v>3211</v>
      </c>
      <c r="F240" s="863" t="s">
        <v>3212</v>
      </c>
      <c r="G240" s="835" t="s">
        <v>3233</v>
      </c>
      <c r="H240" s="835" t="s">
        <v>3234</v>
      </c>
      <c r="I240" s="849">
        <v>534.80999755859375</v>
      </c>
      <c r="J240" s="849">
        <v>10</v>
      </c>
      <c r="K240" s="850">
        <v>5348.10009765625</v>
      </c>
    </row>
    <row r="241" spans="1:11" ht="14.4" customHeight="1" x14ac:dyDescent="0.3">
      <c r="A241" s="831" t="s">
        <v>581</v>
      </c>
      <c r="B241" s="832" t="s">
        <v>582</v>
      </c>
      <c r="C241" s="835" t="s">
        <v>602</v>
      </c>
      <c r="D241" s="863" t="s">
        <v>603</v>
      </c>
      <c r="E241" s="835" t="s">
        <v>3211</v>
      </c>
      <c r="F241" s="863" t="s">
        <v>3212</v>
      </c>
      <c r="G241" s="835" t="s">
        <v>3235</v>
      </c>
      <c r="H241" s="835" t="s">
        <v>3236</v>
      </c>
      <c r="I241" s="849">
        <v>534.8699951171875</v>
      </c>
      <c r="J241" s="849">
        <v>5</v>
      </c>
      <c r="K241" s="850">
        <v>2674.35009765625</v>
      </c>
    </row>
    <row r="242" spans="1:11" ht="14.4" customHeight="1" x14ac:dyDescent="0.3">
      <c r="A242" s="831" t="s">
        <v>581</v>
      </c>
      <c r="B242" s="832" t="s">
        <v>582</v>
      </c>
      <c r="C242" s="835" t="s">
        <v>602</v>
      </c>
      <c r="D242" s="863" t="s">
        <v>603</v>
      </c>
      <c r="E242" s="835" t="s">
        <v>3211</v>
      </c>
      <c r="F242" s="863" t="s">
        <v>3212</v>
      </c>
      <c r="G242" s="835" t="s">
        <v>3237</v>
      </c>
      <c r="H242" s="835" t="s">
        <v>3238</v>
      </c>
      <c r="I242" s="849">
        <v>1678.7949829101563</v>
      </c>
      <c r="J242" s="849">
        <v>7</v>
      </c>
      <c r="K242" s="850">
        <v>11752.179931640625</v>
      </c>
    </row>
    <row r="243" spans="1:11" ht="14.4" customHeight="1" x14ac:dyDescent="0.3">
      <c r="A243" s="831" t="s">
        <v>581</v>
      </c>
      <c r="B243" s="832" t="s">
        <v>582</v>
      </c>
      <c r="C243" s="835" t="s">
        <v>602</v>
      </c>
      <c r="D243" s="863" t="s">
        <v>603</v>
      </c>
      <c r="E243" s="835" t="s">
        <v>3211</v>
      </c>
      <c r="F243" s="863" t="s">
        <v>3212</v>
      </c>
      <c r="G243" s="835" t="s">
        <v>3239</v>
      </c>
      <c r="H243" s="835" t="s">
        <v>3240</v>
      </c>
      <c r="I243" s="849">
        <v>1678.8633219401042</v>
      </c>
      <c r="J243" s="849">
        <v>6</v>
      </c>
      <c r="K243" s="850">
        <v>10073.179931640625</v>
      </c>
    </row>
    <row r="244" spans="1:11" ht="14.4" customHeight="1" x14ac:dyDescent="0.3">
      <c r="A244" s="831" t="s">
        <v>581</v>
      </c>
      <c r="B244" s="832" t="s">
        <v>582</v>
      </c>
      <c r="C244" s="835" t="s">
        <v>602</v>
      </c>
      <c r="D244" s="863" t="s">
        <v>603</v>
      </c>
      <c r="E244" s="835" t="s">
        <v>3211</v>
      </c>
      <c r="F244" s="863" t="s">
        <v>3212</v>
      </c>
      <c r="G244" s="835" t="s">
        <v>3241</v>
      </c>
      <c r="H244" s="835" t="s">
        <v>3242</v>
      </c>
      <c r="I244" s="849">
        <v>1678.5899658203125</v>
      </c>
      <c r="J244" s="849">
        <v>2</v>
      </c>
      <c r="K244" s="850">
        <v>3357.179931640625</v>
      </c>
    </row>
    <row r="245" spans="1:11" ht="14.4" customHeight="1" x14ac:dyDescent="0.3">
      <c r="A245" s="831" t="s">
        <v>581</v>
      </c>
      <c r="B245" s="832" t="s">
        <v>582</v>
      </c>
      <c r="C245" s="835" t="s">
        <v>602</v>
      </c>
      <c r="D245" s="863" t="s">
        <v>603</v>
      </c>
      <c r="E245" s="835" t="s">
        <v>3211</v>
      </c>
      <c r="F245" s="863" t="s">
        <v>3212</v>
      </c>
      <c r="G245" s="835" t="s">
        <v>3243</v>
      </c>
      <c r="H245" s="835" t="s">
        <v>3244</v>
      </c>
      <c r="I245" s="849">
        <v>1679</v>
      </c>
      <c r="J245" s="849">
        <v>3</v>
      </c>
      <c r="K245" s="850">
        <v>5037</v>
      </c>
    </row>
    <row r="246" spans="1:11" ht="14.4" customHeight="1" x14ac:dyDescent="0.3">
      <c r="A246" s="831" t="s">
        <v>581</v>
      </c>
      <c r="B246" s="832" t="s">
        <v>582</v>
      </c>
      <c r="C246" s="835" t="s">
        <v>602</v>
      </c>
      <c r="D246" s="863" t="s">
        <v>603</v>
      </c>
      <c r="E246" s="835" t="s">
        <v>3211</v>
      </c>
      <c r="F246" s="863" t="s">
        <v>3212</v>
      </c>
      <c r="G246" s="835" t="s">
        <v>3245</v>
      </c>
      <c r="H246" s="835" t="s">
        <v>3246</v>
      </c>
      <c r="I246" s="849">
        <v>1679</v>
      </c>
      <c r="J246" s="849">
        <v>3</v>
      </c>
      <c r="K246" s="850">
        <v>5037</v>
      </c>
    </row>
    <row r="247" spans="1:11" ht="14.4" customHeight="1" x14ac:dyDescent="0.3">
      <c r="A247" s="831" t="s">
        <v>581</v>
      </c>
      <c r="B247" s="832" t="s">
        <v>582</v>
      </c>
      <c r="C247" s="835" t="s">
        <v>602</v>
      </c>
      <c r="D247" s="863" t="s">
        <v>603</v>
      </c>
      <c r="E247" s="835" t="s">
        <v>3211</v>
      </c>
      <c r="F247" s="863" t="s">
        <v>3212</v>
      </c>
      <c r="G247" s="835" t="s">
        <v>3247</v>
      </c>
      <c r="H247" s="835" t="s">
        <v>3248</v>
      </c>
      <c r="I247" s="849">
        <v>1679</v>
      </c>
      <c r="J247" s="849">
        <v>1</v>
      </c>
      <c r="K247" s="850">
        <v>1679</v>
      </c>
    </row>
    <row r="248" spans="1:11" ht="14.4" customHeight="1" x14ac:dyDescent="0.3">
      <c r="A248" s="831" t="s">
        <v>581</v>
      </c>
      <c r="B248" s="832" t="s">
        <v>582</v>
      </c>
      <c r="C248" s="835" t="s">
        <v>602</v>
      </c>
      <c r="D248" s="863" t="s">
        <v>603</v>
      </c>
      <c r="E248" s="835" t="s">
        <v>3211</v>
      </c>
      <c r="F248" s="863" t="s">
        <v>3212</v>
      </c>
      <c r="G248" s="835" t="s">
        <v>3249</v>
      </c>
      <c r="H248" s="835" t="s">
        <v>3250</v>
      </c>
      <c r="I248" s="849">
        <v>3047.1300048828125</v>
      </c>
      <c r="J248" s="849">
        <v>2</v>
      </c>
      <c r="K248" s="850">
        <v>6094.260009765625</v>
      </c>
    </row>
    <row r="249" spans="1:11" ht="14.4" customHeight="1" x14ac:dyDescent="0.3">
      <c r="A249" s="831" t="s">
        <v>581</v>
      </c>
      <c r="B249" s="832" t="s">
        <v>582</v>
      </c>
      <c r="C249" s="835" t="s">
        <v>602</v>
      </c>
      <c r="D249" s="863" t="s">
        <v>603</v>
      </c>
      <c r="E249" s="835" t="s">
        <v>3211</v>
      </c>
      <c r="F249" s="863" t="s">
        <v>3212</v>
      </c>
      <c r="G249" s="835" t="s">
        <v>3251</v>
      </c>
      <c r="H249" s="835" t="s">
        <v>3252</v>
      </c>
      <c r="I249" s="849">
        <v>1076.77001953125</v>
      </c>
      <c r="J249" s="849">
        <v>6</v>
      </c>
      <c r="K249" s="850">
        <v>6460.60986328125</v>
      </c>
    </row>
    <row r="250" spans="1:11" ht="14.4" customHeight="1" x14ac:dyDescent="0.3">
      <c r="A250" s="831" t="s">
        <v>581</v>
      </c>
      <c r="B250" s="832" t="s">
        <v>582</v>
      </c>
      <c r="C250" s="835" t="s">
        <v>602</v>
      </c>
      <c r="D250" s="863" t="s">
        <v>603</v>
      </c>
      <c r="E250" s="835" t="s">
        <v>3211</v>
      </c>
      <c r="F250" s="863" t="s">
        <v>3212</v>
      </c>
      <c r="G250" s="835" t="s">
        <v>3253</v>
      </c>
      <c r="H250" s="835" t="s">
        <v>3254</v>
      </c>
      <c r="I250" s="849">
        <v>885.5</v>
      </c>
      <c r="J250" s="849">
        <v>1</v>
      </c>
      <c r="K250" s="850">
        <v>885.5</v>
      </c>
    </row>
    <row r="251" spans="1:11" ht="14.4" customHeight="1" x14ac:dyDescent="0.3">
      <c r="A251" s="831" t="s">
        <v>581</v>
      </c>
      <c r="B251" s="832" t="s">
        <v>582</v>
      </c>
      <c r="C251" s="835" t="s">
        <v>602</v>
      </c>
      <c r="D251" s="863" t="s">
        <v>603</v>
      </c>
      <c r="E251" s="835" t="s">
        <v>3211</v>
      </c>
      <c r="F251" s="863" t="s">
        <v>3212</v>
      </c>
      <c r="G251" s="835" t="s">
        <v>3255</v>
      </c>
      <c r="H251" s="835" t="s">
        <v>3256</v>
      </c>
      <c r="I251" s="849">
        <v>885.5</v>
      </c>
      <c r="J251" s="849">
        <v>1</v>
      </c>
      <c r="K251" s="850">
        <v>885.5</v>
      </c>
    </row>
    <row r="252" spans="1:11" ht="14.4" customHeight="1" x14ac:dyDescent="0.3">
      <c r="A252" s="831" t="s">
        <v>581</v>
      </c>
      <c r="B252" s="832" t="s">
        <v>582</v>
      </c>
      <c r="C252" s="835" t="s">
        <v>602</v>
      </c>
      <c r="D252" s="863" t="s">
        <v>603</v>
      </c>
      <c r="E252" s="835" t="s">
        <v>3211</v>
      </c>
      <c r="F252" s="863" t="s">
        <v>3212</v>
      </c>
      <c r="G252" s="835" t="s">
        <v>3257</v>
      </c>
      <c r="H252" s="835" t="s">
        <v>3258</v>
      </c>
      <c r="I252" s="849">
        <v>1782.5799560546875</v>
      </c>
      <c r="J252" s="849">
        <v>1</v>
      </c>
      <c r="K252" s="850">
        <v>1782.5799560546875</v>
      </c>
    </row>
    <row r="253" spans="1:11" ht="14.4" customHeight="1" x14ac:dyDescent="0.3">
      <c r="A253" s="831" t="s">
        <v>581</v>
      </c>
      <c r="B253" s="832" t="s">
        <v>582</v>
      </c>
      <c r="C253" s="835" t="s">
        <v>602</v>
      </c>
      <c r="D253" s="863" t="s">
        <v>603</v>
      </c>
      <c r="E253" s="835" t="s">
        <v>3211</v>
      </c>
      <c r="F253" s="863" t="s">
        <v>3212</v>
      </c>
      <c r="G253" s="835" t="s">
        <v>3259</v>
      </c>
      <c r="H253" s="835" t="s">
        <v>3260</v>
      </c>
      <c r="I253" s="849">
        <v>1138.5</v>
      </c>
      <c r="J253" s="849">
        <v>1</v>
      </c>
      <c r="K253" s="850">
        <v>1138.5</v>
      </c>
    </row>
    <row r="254" spans="1:11" ht="14.4" customHeight="1" x14ac:dyDescent="0.3">
      <c r="A254" s="831" t="s">
        <v>581</v>
      </c>
      <c r="B254" s="832" t="s">
        <v>582</v>
      </c>
      <c r="C254" s="835" t="s">
        <v>602</v>
      </c>
      <c r="D254" s="863" t="s">
        <v>603</v>
      </c>
      <c r="E254" s="835" t="s">
        <v>3211</v>
      </c>
      <c r="F254" s="863" t="s">
        <v>3212</v>
      </c>
      <c r="G254" s="835" t="s">
        <v>3261</v>
      </c>
      <c r="H254" s="835" t="s">
        <v>3262</v>
      </c>
      <c r="I254" s="849">
        <v>1138.5</v>
      </c>
      <c r="J254" s="849">
        <v>2</v>
      </c>
      <c r="K254" s="850">
        <v>2277</v>
      </c>
    </row>
    <row r="255" spans="1:11" ht="14.4" customHeight="1" x14ac:dyDescent="0.3">
      <c r="A255" s="831" t="s">
        <v>581</v>
      </c>
      <c r="B255" s="832" t="s">
        <v>582</v>
      </c>
      <c r="C255" s="835" t="s">
        <v>602</v>
      </c>
      <c r="D255" s="863" t="s">
        <v>603</v>
      </c>
      <c r="E255" s="835" t="s">
        <v>3211</v>
      </c>
      <c r="F255" s="863" t="s">
        <v>3212</v>
      </c>
      <c r="G255" s="835" t="s">
        <v>3263</v>
      </c>
      <c r="H255" s="835" t="s">
        <v>3264</v>
      </c>
      <c r="I255" s="849">
        <v>1040</v>
      </c>
      <c r="J255" s="849">
        <v>22</v>
      </c>
      <c r="K255" s="850">
        <v>22880.05029296875</v>
      </c>
    </row>
    <row r="256" spans="1:11" ht="14.4" customHeight="1" x14ac:dyDescent="0.3">
      <c r="A256" s="831" t="s">
        <v>581</v>
      </c>
      <c r="B256" s="832" t="s">
        <v>582</v>
      </c>
      <c r="C256" s="835" t="s">
        <v>602</v>
      </c>
      <c r="D256" s="863" t="s">
        <v>603</v>
      </c>
      <c r="E256" s="835" t="s">
        <v>3211</v>
      </c>
      <c r="F256" s="863" t="s">
        <v>3212</v>
      </c>
      <c r="G256" s="835" t="s">
        <v>3265</v>
      </c>
      <c r="H256" s="835" t="s">
        <v>3266</v>
      </c>
      <c r="I256" s="849">
        <v>1040</v>
      </c>
      <c r="J256" s="849">
        <v>15</v>
      </c>
      <c r="K256" s="850">
        <v>15600.009765625</v>
      </c>
    </row>
    <row r="257" spans="1:11" ht="14.4" customHeight="1" x14ac:dyDescent="0.3">
      <c r="A257" s="831" t="s">
        <v>581</v>
      </c>
      <c r="B257" s="832" t="s">
        <v>582</v>
      </c>
      <c r="C257" s="835" t="s">
        <v>602</v>
      </c>
      <c r="D257" s="863" t="s">
        <v>603</v>
      </c>
      <c r="E257" s="835" t="s">
        <v>3211</v>
      </c>
      <c r="F257" s="863" t="s">
        <v>3212</v>
      </c>
      <c r="G257" s="835" t="s">
        <v>3267</v>
      </c>
      <c r="H257" s="835" t="s">
        <v>3268</v>
      </c>
      <c r="I257" s="849">
        <v>1545.5999755859375</v>
      </c>
      <c r="J257" s="849">
        <v>1</v>
      </c>
      <c r="K257" s="850">
        <v>1545.5999755859375</v>
      </c>
    </row>
    <row r="258" spans="1:11" ht="14.4" customHeight="1" x14ac:dyDescent="0.3">
      <c r="A258" s="831" t="s">
        <v>581</v>
      </c>
      <c r="B258" s="832" t="s">
        <v>582</v>
      </c>
      <c r="C258" s="835" t="s">
        <v>602</v>
      </c>
      <c r="D258" s="863" t="s">
        <v>603</v>
      </c>
      <c r="E258" s="835" t="s">
        <v>3211</v>
      </c>
      <c r="F258" s="863" t="s">
        <v>3212</v>
      </c>
      <c r="G258" s="835" t="s">
        <v>3269</v>
      </c>
      <c r="H258" s="835" t="s">
        <v>3270</v>
      </c>
      <c r="I258" s="849">
        <v>1545.5999755859375</v>
      </c>
      <c r="J258" s="849">
        <v>1</v>
      </c>
      <c r="K258" s="850">
        <v>1545.5999755859375</v>
      </c>
    </row>
    <row r="259" spans="1:11" ht="14.4" customHeight="1" x14ac:dyDescent="0.3">
      <c r="A259" s="831" t="s">
        <v>581</v>
      </c>
      <c r="B259" s="832" t="s">
        <v>582</v>
      </c>
      <c r="C259" s="835" t="s">
        <v>602</v>
      </c>
      <c r="D259" s="863" t="s">
        <v>603</v>
      </c>
      <c r="E259" s="835" t="s">
        <v>3211</v>
      </c>
      <c r="F259" s="863" t="s">
        <v>3212</v>
      </c>
      <c r="G259" s="835" t="s">
        <v>3271</v>
      </c>
      <c r="H259" s="835" t="s">
        <v>3272</v>
      </c>
      <c r="I259" s="849">
        <v>1545.6099853515625</v>
      </c>
      <c r="J259" s="849">
        <v>2</v>
      </c>
      <c r="K259" s="850">
        <v>3091.219970703125</v>
      </c>
    </row>
    <row r="260" spans="1:11" ht="14.4" customHeight="1" x14ac:dyDescent="0.3">
      <c r="A260" s="831" t="s">
        <v>581</v>
      </c>
      <c r="B260" s="832" t="s">
        <v>582</v>
      </c>
      <c r="C260" s="835" t="s">
        <v>602</v>
      </c>
      <c r="D260" s="863" t="s">
        <v>603</v>
      </c>
      <c r="E260" s="835" t="s">
        <v>3211</v>
      </c>
      <c r="F260" s="863" t="s">
        <v>3212</v>
      </c>
      <c r="G260" s="835" t="s">
        <v>3273</v>
      </c>
      <c r="H260" s="835" t="s">
        <v>3274</v>
      </c>
      <c r="I260" s="849">
        <v>1040</v>
      </c>
      <c r="J260" s="849">
        <v>1</v>
      </c>
      <c r="K260" s="850">
        <v>1040</v>
      </c>
    </row>
    <row r="261" spans="1:11" ht="14.4" customHeight="1" x14ac:dyDescent="0.3">
      <c r="A261" s="831" t="s">
        <v>581</v>
      </c>
      <c r="B261" s="832" t="s">
        <v>582</v>
      </c>
      <c r="C261" s="835" t="s">
        <v>602</v>
      </c>
      <c r="D261" s="863" t="s">
        <v>603</v>
      </c>
      <c r="E261" s="835" t="s">
        <v>3211</v>
      </c>
      <c r="F261" s="863" t="s">
        <v>3212</v>
      </c>
      <c r="G261" s="835" t="s">
        <v>3275</v>
      </c>
      <c r="H261" s="835" t="s">
        <v>3276</v>
      </c>
      <c r="I261" s="849">
        <v>1040</v>
      </c>
      <c r="J261" s="849">
        <v>1</v>
      </c>
      <c r="K261" s="850">
        <v>1040</v>
      </c>
    </row>
    <row r="262" spans="1:11" ht="14.4" customHeight="1" x14ac:dyDescent="0.3">
      <c r="A262" s="831" t="s">
        <v>581</v>
      </c>
      <c r="B262" s="832" t="s">
        <v>582</v>
      </c>
      <c r="C262" s="835" t="s">
        <v>602</v>
      </c>
      <c r="D262" s="863" t="s">
        <v>603</v>
      </c>
      <c r="E262" s="835" t="s">
        <v>3211</v>
      </c>
      <c r="F262" s="863" t="s">
        <v>3212</v>
      </c>
      <c r="G262" s="835" t="s">
        <v>3277</v>
      </c>
      <c r="H262" s="835" t="s">
        <v>3278</v>
      </c>
      <c r="I262" s="849">
        <v>3060</v>
      </c>
      <c r="J262" s="849">
        <v>1</v>
      </c>
      <c r="K262" s="850">
        <v>3060</v>
      </c>
    </row>
    <row r="263" spans="1:11" ht="14.4" customHeight="1" x14ac:dyDescent="0.3">
      <c r="A263" s="831" t="s">
        <v>581</v>
      </c>
      <c r="B263" s="832" t="s">
        <v>582</v>
      </c>
      <c r="C263" s="835" t="s">
        <v>602</v>
      </c>
      <c r="D263" s="863" t="s">
        <v>603</v>
      </c>
      <c r="E263" s="835" t="s">
        <v>3211</v>
      </c>
      <c r="F263" s="863" t="s">
        <v>3212</v>
      </c>
      <c r="G263" s="835" t="s">
        <v>3279</v>
      </c>
      <c r="H263" s="835" t="s">
        <v>3280</v>
      </c>
      <c r="I263" s="849">
        <v>1092.5</v>
      </c>
      <c r="J263" s="849">
        <v>3</v>
      </c>
      <c r="K263" s="850">
        <v>3277.5</v>
      </c>
    </row>
    <row r="264" spans="1:11" ht="14.4" customHeight="1" x14ac:dyDescent="0.3">
      <c r="A264" s="831" t="s">
        <v>581</v>
      </c>
      <c r="B264" s="832" t="s">
        <v>582</v>
      </c>
      <c r="C264" s="835" t="s">
        <v>602</v>
      </c>
      <c r="D264" s="863" t="s">
        <v>603</v>
      </c>
      <c r="E264" s="835" t="s">
        <v>3211</v>
      </c>
      <c r="F264" s="863" t="s">
        <v>3212</v>
      </c>
      <c r="G264" s="835" t="s">
        <v>3281</v>
      </c>
      <c r="H264" s="835" t="s">
        <v>3282</v>
      </c>
      <c r="I264" s="849">
        <v>1092.5</v>
      </c>
      <c r="J264" s="849">
        <v>4</v>
      </c>
      <c r="K264" s="850">
        <v>4370</v>
      </c>
    </row>
    <row r="265" spans="1:11" ht="14.4" customHeight="1" x14ac:dyDescent="0.3">
      <c r="A265" s="831" t="s">
        <v>581</v>
      </c>
      <c r="B265" s="832" t="s">
        <v>582</v>
      </c>
      <c r="C265" s="835" t="s">
        <v>602</v>
      </c>
      <c r="D265" s="863" t="s">
        <v>603</v>
      </c>
      <c r="E265" s="835" t="s">
        <v>3211</v>
      </c>
      <c r="F265" s="863" t="s">
        <v>3212</v>
      </c>
      <c r="G265" s="835" t="s">
        <v>3283</v>
      </c>
      <c r="H265" s="835" t="s">
        <v>3284</v>
      </c>
      <c r="I265" s="849">
        <v>1092.4099934895833</v>
      </c>
      <c r="J265" s="849">
        <v>5</v>
      </c>
      <c r="K265" s="850">
        <v>5462.22998046875</v>
      </c>
    </row>
    <row r="266" spans="1:11" ht="14.4" customHeight="1" x14ac:dyDescent="0.3">
      <c r="A266" s="831" t="s">
        <v>581</v>
      </c>
      <c r="B266" s="832" t="s">
        <v>582</v>
      </c>
      <c r="C266" s="835" t="s">
        <v>602</v>
      </c>
      <c r="D266" s="863" t="s">
        <v>603</v>
      </c>
      <c r="E266" s="835" t="s">
        <v>3211</v>
      </c>
      <c r="F266" s="863" t="s">
        <v>3212</v>
      </c>
      <c r="G266" s="835" t="s">
        <v>3285</v>
      </c>
      <c r="H266" s="835" t="s">
        <v>3286</v>
      </c>
      <c r="I266" s="849">
        <v>2616</v>
      </c>
      <c r="J266" s="849">
        <v>1</v>
      </c>
      <c r="K266" s="850">
        <v>2616</v>
      </c>
    </row>
    <row r="267" spans="1:11" ht="14.4" customHeight="1" x14ac:dyDescent="0.3">
      <c r="A267" s="831" t="s">
        <v>581</v>
      </c>
      <c r="B267" s="832" t="s">
        <v>582</v>
      </c>
      <c r="C267" s="835" t="s">
        <v>602</v>
      </c>
      <c r="D267" s="863" t="s">
        <v>603</v>
      </c>
      <c r="E267" s="835" t="s">
        <v>3211</v>
      </c>
      <c r="F267" s="863" t="s">
        <v>3212</v>
      </c>
      <c r="G267" s="835" t="s">
        <v>3287</v>
      </c>
      <c r="H267" s="835" t="s">
        <v>3288</v>
      </c>
      <c r="I267" s="849">
        <v>2616</v>
      </c>
      <c r="J267" s="849">
        <v>1</v>
      </c>
      <c r="K267" s="850">
        <v>2616</v>
      </c>
    </row>
    <row r="268" spans="1:11" ht="14.4" customHeight="1" x14ac:dyDescent="0.3">
      <c r="A268" s="831" t="s">
        <v>581</v>
      </c>
      <c r="B268" s="832" t="s">
        <v>582</v>
      </c>
      <c r="C268" s="835" t="s">
        <v>602</v>
      </c>
      <c r="D268" s="863" t="s">
        <v>603</v>
      </c>
      <c r="E268" s="835" t="s">
        <v>3211</v>
      </c>
      <c r="F268" s="863" t="s">
        <v>3212</v>
      </c>
      <c r="G268" s="835" t="s">
        <v>3289</v>
      </c>
      <c r="H268" s="835" t="s">
        <v>3290</v>
      </c>
      <c r="I268" s="849">
        <v>2616</v>
      </c>
      <c r="J268" s="849">
        <v>1</v>
      </c>
      <c r="K268" s="850">
        <v>2616</v>
      </c>
    </row>
    <row r="269" spans="1:11" ht="14.4" customHeight="1" x14ac:dyDescent="0.3">
      <c r="A269" s="831" t="s">
        <v>581</v>
      </c>
      <c r="B269" s="832" t="s">
        <v>582</v>
      </c>
      <c r="C269" s="835" t="s">
        <v>602</v>
      </c>
      <c r="D269" s="863" t="s">
        <v>603</v>
      </c>
      <c r="E269" s="835" t="s">
        <v>3291</v>
      </c>
      <c r="F269" s="863" t="s">
        <v>3292</v>
      </c>
      <c r="G269" s="835" t="s">
        <v>3293</v>
      </c>
      <c r="H269" s="835" t="s">
        <v>3294</v>
      </c>
      <c r="I269" s="849">
        <v>74.919998168945313</v>
      </c>
      <c r="J269" s="849">
        <v>10</v>
      </c>
      <c r="K269" s="850">
        <v>749.21002197265625</v>
      </c>
    </row>
    <row r="270" spans="1:11" ht="14.4" customHeight="1" x14ac:dyDescent="0.3">
      <c r="A270" s="831" t="s">
        <v>581</v>
      </c>
      <c r="B270" s="832" t="s">
        <v>582</v>
      </c>
      <c r="C270" s="835" t="s">
        <v>602</v>
      </c>
      <c r="D270" s="863" t="s">
        <v>603</v>
      </c>
      <c r="E270" s="835" t="s">
        <v>3295</v>
      </c>
      <c r="F270" s="863" t="s">
        <v>3296</v>
      </c>
      <c r="G270" s="835" t="s">
        <v>3297</v>
      </c>
      <c r="H270" s="835" t="s">
        <v>3298</v>
      </c>
      <c r="I270" s="849">
        <v>3605.800048828125</v>
      </c>
      <c r="J270" s="849">
        <v>5</v>
      </c>
      <c r="K270" s="850">
        <v>18029.000244140625</v>
      </c>
    </row>
    <row r="271" spans="1:11" ht="14.4" customHeight="1" x14ac:dyDescent="0.3">
      <c r="A271" s="831" t="s">
        <v>581</v>
      </c>
      <c r="B271" s="832" t="s">
        <v>582</v>
      </c>
      <c r="C271" s="835" t="s">
        <v>602</v>
      </c>
      <c r="D271" s="863" t="s">
        <v>603</v>
      </c>
      <c r="E271" s="835" t="s">
        <v>3295</v>
      </c>
      <c r="F271" s="863" t="s">
        <v>3296</v>
      </c>
      <c r="G271" s="835" t="s">
        <v>3299</v>
      </c>
      <c r="H271" s="835" t="s">
        <v>3300</v>
      </c>
      <c r="I271" s="849">
        <v>3085.5</v>
      </c>
      <c r="J271" s="849">
        <v>1</v>
      </c>
      <c r="K271" s="850">
        <v>3085.5</v>
      </c>
    </row>
    <row r="272" spans="1:11" ht="14.4" customHeight="1" x14ac:dyDescent="0.3">
      <c r="A272" s="831" t="s">
        <v>581</v>
      </c>
      <c r="B272" s="832" t="s">
        <v>582</v>
      </c>
      <c r="C272" s="835" t="s">
        <v>602</v>
      </c>
      <c r="D272" s="863" t="s">
        <v>603</v>
      </c>
      <c r="E272" s="835" t="s">
        <v>3295</v>
      </c>
      <c r="F272" s="863" t="s">
        <v>3296</v>
      </c>
      <c r="G272" s="835" t="s">
        <v>3301</v>
      </c>
      <c r="H272" s="835" t="s">
        <v>3302</v>
      </c>
      <c r="I272" s="849">
        <v>30250</v>
      </c>
      <c r="J272" s="849">
        <v>1</v>
      </c>
      <c r="K272" s="850">
        <v>30250</v>
      </c>
    </row>
    <row r="273" spans="1:11" ht="14.4" customHeight="1" x14ac:dyDescent="0.3">
      <c r="A273" s="831" t="s">
        <v>581</v>
      </c>
      <c r="B273" s="832" t="s">
        <v>582</v>
      </c>
      <c r="C273" s="835" t="s">
        <v>602</v>
      </c>
      <c r="D273" s="863" t="s">
        <v>603</v>
      </c>
      <c r="E273" s="835" t="s">
        <v>3295</v>
      </c>
      <c r="F273" s="863" t="s">
        <v>3296</v>
      </c>
      <c r="G273" s="835" t="s">
        <v>3303</v>
      </c>
      <c r="H273" s="835" t="s">
        <v>3304</v>
      </c>
      <c r="I273" s="849">
        <v>9350.4697265625</v>
      </c>
      <c r="J273" s="849">
        <v>3</v>
      </c>
      <c r="K273" s="850">
        <v>28051.41015625</v>
      </c>
    </row>
    <row r="274" spans="1:11" ht="14.4" customHeight="1" x14ac:dyDescent="0.3">
      <c r="A274" s="831" t="s">
        <v>581</v>
      </c>
      <c r="B274" s="832" t="s">
        <v>582</v>
      </c>
      <c r="C274" s="835" t="s">
        <v>2810</v>
      </c>
      <c r="D274" s="863" t="s">
        <v>2811</v>
      </c>
      <c r="E274" s="835" t="s">
        <v>2877</v>
      </c>
      <c r="F274" s="863" t="s">
        <v>2878</v>
      </c>
      <c r="G274" s="835" t="s">
        <v>3081</v>
      </c>
      <c r="H274" s="835" t="s">
        <v>3082</v>
      </c>
      <c r="I274" s="849">
        <v>22.870000839233398</v>
      </c>
      <c r="J274" s="849">
        <v>60</v>
      </c>
      <c r="K274" s="850">
        <v>1372.1400146484375</v>
      </c>
    </row>
    <row r="275" spans="1:11" ht="14.4" customHeight="1" x14ac:dyDescent="0.3">
      <c r="A275" s="831" t="s">
        <v>581</v>
      </c>
      <c r="B275" s="832" t="s">
        <v>582</v>
      </c>
      <c r="C275" s="835" t="s">
        <v>2810</v>
      </c>
      <c r="D275" s="863" t="s">
        <v>2811</v>
      </c>
      <c r="E275" s="835" t="s">
        <v>2877</v>
      </c>
      <c r="F275" s="863" t="s">
        <v>2878</v>
      </c>
      <c r="G275" s="835" t="s">
        <v>3305</v>
      </c>
      <c r="H275" s="835" t="s">
        <v>3306</v>
      </c>
      <c r="I275" s="849">
        <v>22.870000839233398</v>
      </c>
      <c r="J275" s="849">
        <v>72</v>
      </c>
      <c r="K275" s="850">
        <v>1646.5699462890625</v>
      </c>
    </row>
    <row r="276" spans="1:11" ht="14.4" customHeight="1" x14ac:dyDescent="0.3">
      <c r="A276" s="831" t="s">
        <v>581</v>
      </c>
      <c r="B276" s="832" t="s">
        <v>582</v>
      </c>
      <c r="C276" s="835" t="s">
        <v>2810</v>
      </c>
      <c r="D276" s="863" t="s">
        <v>2811</v>
      </c>
      <c r="E276" s="835" t="s">
        <v>2877</v>
      </c>
      <c r="F276" s="863" t="s">
        <v>2878</v>
      </c>
      <c r="G276" s="835" t="s">
        <v>3307</v>
      </c>
      <c r="H276" s="835" t="s">
        <v>3308</v>
      </c>
      <c r="I276" s="849">
        <v>22.870000839233398</v>
      </c>
      <c r="J276" s="849">
        <v>24</v>
      </c>
      <c r="K276" s="850">
        <v>548.8599853515625</v>
      </c>
    </row>
    <row r="277" spans="1:11" ht="14.4" customHeight="1" x14ac:dyDescent="0.3">
      <c r="A277" s="831" t="s">
        <v>581</v>
      </c>
      <c r="B277" s="832" t="s">
        <v>582</v>
      </c>
      <c r="C277" s="835" t="s">
        <v>2810</v>
      </c>
      <c r="D277" s="863" t="s">
        <v>2811</v>
      </c>
      <c r="E277" s="835" t="s">
        <v>2877</v>
      </c>
      <c r="F277" s="863" t="s">
        <v>2878</v>
      </c>
      <c r="G277" s="835" t="s">
        <v>3083</v>
      </c>
      <c r="H277" s="835" t="s">
        <v>3309</v>
      </c>
      <c r="I277" s="849">
        <v>22.870000839233398</v>
      </c>
      <c r="J277" s="849">
        <v>36</v>
      </c>
      <c r="K277" s="850">
        <v>823.32000732421875</v>
      </c>
    </row>
    <row r="278" spans="1:11" ht="14.4" customHeight="1" x14ac:dyDescent="0.3">
      <c r="A278" s="831" t="s">
        <v>581</v>
      </c>
      <c r="B278" s="832" t="s">
        <v>582</v>
      </c>
      <c r="C278" s="835" t="s">
        <v>2810</v>
      </c>
      <c r="D278" s="863" t="s">
        <v>2811</v>
      </c>
      <c r="E278" s="835" t="s">
        <v>2877</v>
      </c>
      <c r="F278" s="863" t="s">
        <v>2878</v>
      </c>
      <c r="G278" s="835" t="s">
        <v>3085</v>
      </c>
      <c r="H278" s="835" t="s">
        <v>3310</v>
      </c>
      <c r="I278" s="849">
        <v>22.870000839233398</v>
      </c>
      <c r="J278" s="849">
        <v>36</v>
      </c>
      <c r="K278" s="850">
        <v>823.280029296875</v>
      </c>
    </row>
    <row r="279" spans="1:11" ht="14.4" customHeight="1" x14ac:dyDescent="0.3">
      <c r="A279" s="831" t="s">
        <v>581</v>
      </c>
      <c r="B279" s="832" t="s">
        <v>582</v>
      </c>
      <c r="C279" s="835" t="s">
        <v>605</v>
      </c>
      <c r="D279" s="863" t="s">
        <v>606</v>
      </c>
      <c r="E279" s="835" t="s">
        <v>3311</v>
      </c>
      <c r="F279" s="863" t="s">
        <v>3312</v>
      </c>
      <c r="G279" s="835" t="s">
        <v>3313</v>
      </c>
      <c r="H279" s="835" t="s">
        <v>3314</v>
      </c>
      <c r="I279" s="849">
        <v>53227.8984375</v>
      </c>
      <c r="J279" s="849">
        <v>2</v>
      </c>
      <c r="K279" s="850">
        <v>106455.796875</v>
      </c>
    </row>
    <row r="280" spans="1:11" ht="14.4" customHeight="1" x14ac:dyDescent="0.3">
      <c r="A280" s="831" t="s">
        <v>581</v>
      </c>
      <c r="B280" s="832" t="s">
        <v>582</v>
      </c>
      <c r="C280" s="835" t="s">
        <v>605</v>
      </c>
      <c r="D280" s="863" t="s">
        <v>606</v>
      </c>
      <c r="E280" s="835" t="s">
        <v>3311</v>
      </c>
      <c r="F280" s="863" t="s">
        <v>3312</v>
      </c>
      <c r="G280" s="835" t="s">
        <v>3315</v>
      </c>
      <c r="H280" s="835" t="s">
        <v>3316</v>
      </c>
      <c r="I280" s="849">
        <v>5868.25</v>
      </c>
      <c r="J280" s="849">
        <v>3</v>
      </c>
      <c r="K280" s="850">
        <v>17605</v>
      </c>
    </row>
    <row r="281" spans="1:11" ht="14.4" customHeight="1" x14ac:dyDescent="0.3">
      <c r="A281" s="831" t="s">
        <v>581</v>
      </c>
      <c r="B281" s="832" t="s">
        <v>582</v>
      </c>
      <c r="C281" s="835" t="s">
        <v>605</v>
      </c>
      <c r="D281" s="863" t="s">
        <v>606</v>
      </c>
      <c r="E281" s="835" t="s">
        <v>2877</v>
      </c>
      <c r="F281" s="863" t="s">
        <v>2878</v>
      </c>
      <c r="G281" s="835" t="s">
        <v>3029</v>
      </c>
      <c r="H281" s="835" t="s">
        <v>3030</v>
      </c>
      <c r="I281" s="849">
        <v>641.29998779296875</v>
      </c>
      <c r="J281" s="849">
        <v>5</v>
      </c>
      <c r="K281" s="850">
        <v>3206.5</v>
      </c>
    </row>
    <row r="282" spans="1:11" ht="14.4" customHeight="1" x14ac:dyDescent="0.3">
      <c r="A282" s="831" t="s">
        <v>581</v>
      </c>
      <c r="B282" s="832" t="s">
        <v>582</v>
      </c>
      <c r="C282" s="835" t="s">
        <v>605</v>
      </c>
      <c r="D282" s="863" t="s">
        <v>606</v>
      </c>
      <c r="E282" s="835" t="s">
        <v>2877</v>
      </c>
      <c r="F282" s="863" t="s">
        <v>2878</v>
      </c>
      <c r="G282" s="835" t="s">
        <v>3317</v>
      </c>
      <c r="H282" s="835" t="s">
        <v>3318</v>
      </c>
      <c r="I282" s="849">
        <v>971.57000732421875</v>
      </c>
      <c r="J282" s="849">
        <v>5</v>
      </c>
      <c r="K282" s="850">
        <v>4857.83984375</v>
      </c>
    </row>
    <row r="283" spans="1:11" ht="14.4" customHeight="1" x14ac:dyDescent="0.3">
      <c r="A283" s="831" t="s">
        <v>581</v>
      </c>
      <c r="B283" s="832" t="s">
        <v>582</v>
      </c>
      <c r="C283" s="835" t="s">
        <v>605</v>
      </c>
      <c r="D283" s="863" t="s">
        <v>606</v>
      </c>
      <c r="E283" s="835" t="s">
        <v>2877</v>
      </c>
      <c r="F283" s="863" t="s">
        <v>2878</v>
      </c>
      <c r="G283" s="835" t="s">
        <v>3319</v>
      </c>
      <c r="H283" s="835" t="s">
        <v>3320</v>
      </c>
      <c r="I283" s="849">
        <v>6343</v>
      </c>
      <c r="J283" s="849">
        <v>4</v>
      </c>
      <c r="K283" s="850">
        <v>25371.990234375</v>
      </c>
    </row>
    <row r="284" spans="1:11" ht="14.4" customHeight="1" x14ac:dyDescent="0.3">
      <c r="A284" s="831" t="s">
        <v>581</v>
      </c>
      <c r="B284" s="832" t="s">
        <v>582</v>
      </c>
      <c r="C284" s="835" t="s">
        <v>605</v>
      </c>
      <c r="D284" s="863" t="s">
        <v>606</v>
      </c>
      <c r="E284" s="835" t="s">
        <v>3321</v>
      </c>
      <c r="F284" s="863" t="s">
        <v>3322</v>
      </c>
      <c r="G284" s="835" t="s">
        <v>3323</v>
      </c>
      <c r="H284" s="835" t="s">
        <v>3324</v>
      </c>
      <c r="I284" s="849">
        <v>631.3499755859375</v>
      </c>
      <c r="J284" s="849">
        <v>12</v>
      </c>
      <c r="K284" s="850">
        <v>7576.2001953125</v>
      </c>
    </row>
    <row r="285" spans="1:11" ht="14.4" customHeight="1" x14ac:dyDescent="0.3">
      <c r="A285" s="831" t="s">
        <v>581</v>
      </c>
      <c r="B285" s="832" t="s">
        <v>582</v>
      </c>
      <c r="C285" s="835" t="s">
        <v>605</v>
      </c>
      <c r="D285" s="863" t="s">
        <v>606</v>
      </c>
      <c r="E285" s="835" t="s">
        <v>3321</v>
      </c>
      <c r="F285" s="863" t="s">
        <v>3322</v>
      </c>
      <c r="G285" s="835" t="s">
        <v>3325</v>
      </c>
      <c r="H285" s="835" t="s">
        <v>3326</v>
      </c>
      <c r="I285" s="849">
        <v>631.3499755859375</v>
      </c>
      <c r="J285" s="849">
        <v>48</v>
      </c>
      <c r="K285" s="850">
        <v>30304.80078125</v>
      </c>
    </row>
    <row r="286" spans="1:11" ht="14.4" customHeight="1" x14ac:dyDescent="0.3">
      <c r="A286" s="831" t="s">
        <v>581</v>
      </c>
      <c r="B286" s="832" t="s">
        <v>582</v>
      </c>
      <c r="C286" s="835" t="s">
        <v>605</v>
      </c>
      <c r="D286" s="863" t="s">
        <v>606</v>
      </c>
      <c r="E286" s="835" t="s">
        <v>3009</v>
      </c>
      <c r="F286" s="863" t="s">
        <v>3010</v>
      </c>
      <c r="G286" s="835" t="s">
        <v>3167</v>
      </c>
      <c r="H286" s="835" t="s">
        <v>3168</v>
      </c>
      <c r="I286" s="849">
        <v>145.19999694824219</v>
      </c>
      <c r="J286" s="849">
        <v>5</v>
      </c>
      <c r="K286" s="850">
        <v>726</v>
      </c>
    </row>
    <row r="287" spans="1:11" ht="14.4" customHeight="1" x14ac:dyDescent="0.3">
      <c r="A287" s="831" t="s">
        <v>581</v>
      </c>
      <c r="B287" s="832" t="s">
        <v>582</v>
      </c>
      <c r="C287" s="835" t="s">
        <v>605</v>
      </c>
      <c r="D287" s="863" t="s">
        <v>606</v>
      </c>
      <c r="E287" s="835" t="s">
        <v>3009</v>
      </c>
      <c r="F287" s="863" t="s">
        <v>3010</v>
      </c>
      <c r="G287" s="835" t="s">
        <v>3181</v>
      </c>
      <c r="H287" s="835" t="s">
        <v>3182</v>
      </c>
      <c r="I287" s="849">
        <v>344.85000610351563</v>
      </c>
      <c r="J287" s="849">
        <v>5</v>
      </c>
      <c r="K287" s="850">
        <v>1724.25</v>
      </c>
    </row>
    <row r="288" spans="1:11" ht="14.4" customHeight="1" x14ac:dyDescent="0.3">
      <c r="A288" s="831" t="s">
        <v>581</v>
      </c>
      <c r="B288" s="832" t="s">
        <v>582</v>
      </c>
      <c r="C288" s="835" t="s">
        <v>605</v>
      </c>
      <c r="D288" s="863" t="s">
        <v>606</v>
      </c>
      <c r="E288" s="835" t="s">
        <v>3211</v>
      </c>
      <c r="F288" s="863" t="s">
        <v>3212</v>
      </c>
      <c r="G288" s="835" t="s">
        <v>3213</v>
      </c>
      <c r="H288" s="835" t="s">
        <v>3214</v>
      </c>
      <c r="I288" s="849">
        <v>1035</v>
      </c>
      <c r="J288" s="849">
        <v>2</v>
      </c>
      <c r="K288" s="850">
        <v>2070</v>
      </c>
    </row>
    <row r="289" spans="1:11" ht="14.4" customHeight="1" x14ac:dyDescent="0.3">
      <c r="A289" s="831" t="s">
        <v>581</v>
      </c>
      <c r="B289" s="832" t="s">
        <v>582</v>
      </c>
      <c r="C289" s="835" t="s">
        <v>605</v>
      </c>
      <c r="D289" s="863" t="s">
        <v>606</v>
      </c>
      <c r="E289" s="835" t="s">
        <v>3211</v>
      </c>
      <c r="F289" s="863" t="s">
        <v>3212</v>
      </c>
      <c r="G289" s="835" t="s">
        <v>3251</v>
      </c>
      <c r="H289" s="835" t="s">
        <v>3252</v>
      </c>
      <c r="I289" s="849">
        <v>1076.9000244140625</v>
      </c>
      <c r="J289" s="849">
        <v>9</v>
      </c>
      <c r="K289" s="850">
        <v>9692.099853515625</v>
      </c>
    </row>
    <row r="290" spans="1:11" ht="14.4" customHeight="1" x14ac:dyDescent="0.3">
      <c r="A290" s="831" t="s">
        <v>581</v>
      </c>
      <c r="B290" s="832" t="s">
        <v>582</v>
      </c>
      <c r="C290" s="835" t="s">
        <v>605</v>
      </c>
      <c r="D290" s="863" t="s">
        <v>606</v>
      </c>
      <c r="E290" s="835" t="s">
        <v>3211</v>
      </c>
      <c r="F290" s="863" t="s">
        <v>3212</v>
      </c>
      <c r="G290" s="835" t="s">
        <v>3327</v>
      </c>
      <c r="H290" s="835" t="s">
        <v>3328</v>
      </c>
      <c r="I290" s="849">
        <v>1495</v>
      </c>
      <c r="J290" s="849">
        <v>1</v>
      </c>
      <c r="K290" s="850">
        <v>1495</v>
      </c>
    </row>
    <row r="291" spans="1:11" ht="14.4" customHeight="1" x14ac:dyDescent="0.3">
      <c r="A291" s="831" t="s">
        <v>581</v>
      </c>
      <c r="B291" s="832" t="s">
        <v>582</v>
      </c>
      <c r="C291" s="835" t="s">
        <v>605</v>
      </c>
      <c r="D291" s="863" t="s">
        <v>606</v>
      </c>
      <c r="E291" s="835" t="s">
        <v>3211</v>
      </c>
      <c r="F291" s="863" t="s">
        <v>3212</v>
      </c>
      <c r="G291" s="835" t="s">
        <v>3267</v>
      </c>
      <c r="H291" s="835" t="s">
        <v>3268</v>
      </c>
      <c r="I291" s="849">
        <v>1495</v>
      </c>
      <c r="J291" s="849">
        <v>1</v>
      </c>
      <c r="K291" s="850">
        <v>1495</v>
      </c>
    </row>
    <row r="292" spans="1:11" ht="14.4" customHeight="1" x14ac:dyDescent="0.3">
      <c r="A292" s="831" t="s">
        <v>581</v>
      </c>
      <c r="B292" s="832" t="s">
        <v>582</v>
      </c>
      <c r="C292" s="835" t="s">
        <v>605</v>
      </c>
      <c r="D292" s="863" t="s">
        <v>606</v>
      </c>
      <c r="E292" s="835" t="s">
        <v>3211</v>
      </c>
      <c r="F292" s="863" t="s">
        <v>3212</v>
      </c>
      <c r="G292" s="835" t="s">
        <v>3269</v>
      </c>
      <c r="H292" s="835" t="s">
        <v>3270</v>
      </c>
      <c r="I292" s="849">
        <v>1495</v>
      </c>
      <c r="J292" s="849">
        <v>1</v>
      </c>
      <c r="K292" s="850">
        <v>1495</v>
      </c>
    </row>
    <row r="293" spans="1:11" ht="14.4" customHeight="1" x14ac:dyDescent="0.3">
      <c r="A293" s="831" t="s">
        <v>581</v>
      </c>
      <c r="B293" s="832" t="s">
        <v>582</v>
      </c>
      <c r="C293" s="835" t="s">
        <v>605</v>
      </c>
      <c r="D293" s="863" t="s">
        <v>606</v>
      </c>
      <c r="E293" s="835" t="s">
        <v>3211</v>
      </c>
      <c r="F293" s="863" t="s">
        <v>3212</v>
      </c>
      <c r="G293" s="835" t="s">
        <v>3275</v>
      </c>
      <c r="H293" s="835" t="s">
        <v>3276</v>
      </c>
      <c r="I293" s="849">
        <v>1040.010009765625</v>
      </c>
      <c r="J293" s="849">
        <v>2</v>
      </c>
      <c r="K293" s="850">
        <v>2080.010009765625</v>
      </c>
    </row>
    <row r="294" spans="1:11" ht="14.4" customHeight="1" x14ac:dyDescent="0.3">
      <c r="A294" s="831" t="s">
        <v>581</v>
      </c>
      <c r="B294" s="832" t="s">
        <v>582</v>
      </c>
      <c r="C294" s="835" t="s">
        <v>605</v>
      </c>
      <c r="D294" s="863" t="s">
        <v>606</v>
      </c>
      <c r="E294" s="835" t="s">
        <v>3295</v>
      </c>
      <c r="F294" s="863" t="s">
        <v>3296</v>
      </c>
      <c r="G294" s="835" t="s">
        <v>3329</v>
      </c>
      <c r="H294" s="835" t="s">
        <v>3330</v>
      </c>
      <c r="I294" s="849">
        <v>4730.7998046875</v>
      </c>
      <c r="J294" s="849">
        <v>1</v>
      </c>
      <c r="K294" s="850">
        <v>4730.7998046875</v>
      </c>
    </row>
    <row r="295" spans="1:11" ht="14.4" customHeight="1" x14ac:dyDescent="0.3">
      <c r="A295" s="831" t="s">
        <v>581</v>
      </c>
      <c r="B295" s="832" t="s">
        <v>582</v>
      </c>
      <c r="C295" s="835" t="s">
        <v>605</v>
      </c>
      <c r="D295" s="863" t="s">
        <v>606</v>
      </c>
      <c r="E295" s="835" t="s">
        <v>3295</v>
      </c>
      <c r="F295" s="863" t="s">
        <v>3296</v>
      </c>
      <c r="G295" s="835" t="s">
        <v>3331</v>
      </c>
      <c r="H295" s="835" t="s">
        <v>3332</v>
      </c>
      <c r="I295" s="849">
        <v>11225.7802734375</v>
      </c>
      <c r="J295" s="849">
        <v>1</v>
      </c>
      <c r="K295" s="850">
        <v>11225.7802734375</v>
      </c>
    </row>
    <row r="296" spans="1:11" ht="14.4" customHeight="1" x14ac:dyDescent="0.3">
      <c r="A296" s="831" t="s">
        <v>581</v>
      </c>
      <c r="B296" s="832" t="s">
        <v>582</v>
      </c>
      <c r="C296" s="835" t="s">
        <v>605</v>
      </c>
      <c r="D296" s="863" t="s">
        <v>606</v>
      </c>
      <c r="E296" s="835" t="s">
        <v>3295</v>
      </c>
      <c r="F296" s="863" t="s">
        <v>3296</v>
      </c>
      <c r="G296" s="835" t="s">
        <v>3333</v>
      </c>
      <c r="H296" s="835" t="s">
        <v>3334</v>
      </c>
      <c r="I296" s="849">
        <v>9989.759765625</v>
      </c>
      <c r="J296" s="849">
        <v>3</v>
      </c>
      <c r="K296" s="850">
        <v>29969.279296875</v>
      </c>
    </row>
    <row r="297" spans="1:11" ht="14.4" customHeight="1" x14ac:dyDescent="0.3">
      <c r="A297" s="831" t="s">
        <v>581</v>
      </c>
      <c r="B297" s="832" t="s">
        <v>582</v>
      </c>
      <c r="C297" s="835" t="s">
        <v>605</v>
      </c>
      <c r="D297" s="863" t="s">
        <v>606</v>
      </c>
      <c r="E297" s="835" t="s">
        <v>3295</v>
      </c>
      <c r="F297" s="863" t="s">
        <v>3296</v>
      </c>
      <c r="G297" s="835" t="s">
        <v>3335</v>
      </c>
      <c r="H297" s="835" t="s">
        <v>3336</v>
      </c>
      <c r="I297" s="849">
        <v>5009.5</v>
      </c>
      <c r="J297" s="849">
        <v>2</v>
      </c>
      <c r="K297" s="850">
        <v>25046</v>
      </c>
    </row>
    <row r="298" spans="1:11" ht="14.4" customHeight="1" x14ac:dyDescent="0.3">
      <c r="A298" s="831" t="s">
        <v>581</v>
      </c>
      <c r="B298" s="832" t="s">
        <v>582</v>
      </c>
      <c r="C298" s="835" t="s">
        <v>605</v>
      </c>
      <c r="D298" s="863" t="s">
        <v>606</v>
      </c>
      <c r="E298" s="835" t="s">
        <v>3295</v>
      </c>
      <c r="F298" s="863" t="s">
        <v>3296</v>
      </c>
      <c r="G298" s="835" t="s">
        <v>3337</v>
      </c>
      <c r="H298" s="835" t="s">
        <v>3338</v>
      </c>
      <c r="I298" s="849">
        <v>1493.8699951171875</v>
      </c>
      <c r="J298" s="849">
        <v>18</v>
      </c>
      <c r="K298" s="850">
        <v>26889.58984375</v>
      </c>
    </row>
    <row r="299" spans="1:11" ht="14.4" customHeight="1" thickBot="1" x14ac:dyDescent="0.35">
      <c r="A299" s="839" t="s">
        <v>581</v>
      </c>
      <c r="B299" s="840" t="s">
        <v>582</v>
      </c>
      <c r="C299" s="843" t="s">
        <v>605</v>
      </c>
      <c r="D299" s="864" t="s">
        <v>606</v>
      </c>
      <c r="E299" s="843" t="s">
        <v>3295</v>
      </c>
      <c r="F299" s="864" t="s">
        <v>3296</v>
      </c>
      <c r="G299" s="843" t="s">
        <v>3339</v>
      </c>
      <c r="H299" s="843" t="s">
        <v>3340</v>
      </c>
      <c r="I299" s="851">
        <v>3660.02001953125</v>
      </c>
      <c r="J299" s="851">
        <v>1</v>
      </c>
      <c r="K299" s="852">
        <v>3660.02001953125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64.25</v>
      </c>
      <c r="D6" s="491"/>
      <c r="E6" s="491"/>
      <c r="F6" s="490"/>
      <c r="G6" s="492">
        <f ca="1">SUM(Tabulka[05 h_vram])/2</f>
        <v>26991.850000000002</v>
      </c>
      <c r="H6" s="491">
        <f ca="1">SUM(Tabulka[06 h_naduv])/2</f>
        <v>1983.15</v>
      </c>
      <c r="I6" s="491">
        <f ca="1">SUM(Tabulka[07 h_nadzk])/2</f>
        <v>866.63000000000011</v>
      </c>
      <c r="J6" s="490">
        <f ca="1">SUM(Tabulka[08 h_oon])/2</f>
        <v>48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8626</v>
      </c>
      <c r="N6" s="491">
        <f ca="1">SUM(Tabulka[12 m_oc])/2</f>
        <v>8626</v>
      </c>
      <c r="O6" s="490">
        <f ca="1">SUM(Tabulka[13 m_sk])/2</f>
        <v>10025182</v>
      </c>
      <c r="P6" s="489">
        <f ca="1">SUM(Tabulka[14_vzsk])/2</f>
        <v>18950</v>
      </c>
      <c r="Q6" s="489">
        <f ca="1">SUM(Tabulka[15_vzpl])/2</f>
        <v>20976.173020527858</v>
      </c>
      <c r="R6" s="488">
        <f ca="1">IF(Q6=0,0,P6/Q6)</f>
        <v>0.90340597312269544</v>
      </c>
      <c r="S6" s="487">
        <f ca="1">Q6-P6</f>
        <v>2026.1730205278582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19.25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8133.6000000000013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1331.9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5211945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13476.173020527858</v>
      </c>
      <c r="R8" s="471">
        <f ca="1">IF(Tabulka[[#This Row],[15_vzpl]]=0,"",Tabulka[[#This Row],[14_vzsk]]/Tabulka[[#This Row],[15_vzpl]])</f>
        <v>0.83480673503250558</v>
      </c>
      <c r="S8" s="470">
        <f ca="1">IF(Tabulka[[#This Row],[15_vzpl]]-Tabulka[[#This Row],[14_vzsk]]=0,"",Tabulka[[#This Row],[15_vzpl]]-Tabulka[[#This Row],[14_vzsk]])</f>
        <v>2226.1730205278582</v>
      </c>
    </row>
    <row r="9" spans="1:19" x14ac:dyDescent="0.3">
      <c r="A9" s="469">
        <v>99</v>
      </c>
      <c r="B9" s="468" t="s">
        <v>3348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316713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13476.173020527858</v>
      </c>
      <c r="R9" s="471">
        <f ca="1">IF(Tabulka[[#This Row],[15_vzpl]]=0,"",Tabulka[[#This Row],[14_vzsk]]/Tabulka[[#This Row],[15_vzpl]])</f>
        <v>0.83480673503250558</v>
      </c>
      <c r="S9" s="470">
        <f ca="1">IF(Tabulka[[#This Row],[15_vzpl]]-Tabulka[[#This Row],[14_vzsk]]=0,"",Tabulka[[#This Row],[15_vzpl]]-Tabulka[[#This Row],[14_vzsk]])</f>
        <v>2226.1730205278582</v>
      </c>
    </row>
    <row r="10" spans="1:19" x14ac:dyDescent="0.3">
      <c r="A10" s="469">
        <v>100</v>
      </c>
      <c r="B10" s="468" t="s">
        <v>3349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343613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3350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15.149999999999999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6308.8000000000011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1194.4000000000001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4551619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3342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17050.25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202.63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4490758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2" s="471">
        <f ca="1">IF(Tabulka[[#This Row],[15_vzpl]]=0,"",Tabulka[[#This Row],[14_vzsk]]/Tabulka[[#This Row],[15_vzpl]])</f>
        <v>1.0266666666666666</v>
      </c>
      <c r="S12" s="470">
        <f ca="1">IF(Tabulka[[#This Row],[15_vzpl]]-Tabulka[[#This Row],[14_vzsk]]=0,"",Tabulka[[#This Row],[15_vzpl]]-Tabulka[[#This Row],[14_vzsk]])</f>
        <v>-200</v>
      </c>
    </row>
    <row r="13" spans="1:19" x14ac:dyDescent="0.3">
      <c r="A13" s="469">
        <v>303</v>
      </c>
      <c r="B13" s="468" t="s">
        <v>3351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7772.5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202.63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2206651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R13" s="471">
        <f ca="1">IF(Tabulka[[#This Row],[15_vzpl]]=0,"",Tabulka[[#This Row],[14_vzsk]]/Tabulka[[#This Row],[15_vzpl]])</f>
        <v>1.0266666666666666</v>
      </c>
      <c r="S13" s="470">
        <f ca="1">IF(Tabulka[[#This Row],[15_vzpl]]-Tabulka[[#This Row],[14_vzsk]]=0,"",Tabulka[[#This Row],[15_vzpl]]-Tabulka[[#This Row],[14_vzsk]])</f>
        <v>-200</v>
      </c>
    </row>
    <row r="14" spans="1:19" x14ac:dyDescent="0.3">
      <c r="A14" s="469">
        <v>304</v>
      </c>
      <c r="B14" s="468" t="s">
        <v>3352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11.333333333333334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5275.5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1493449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3353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163349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642</v>
      </c>
      <c r="B16" s="468" t="s">
        <v>3354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3570.25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627309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 t="s">
        <v>3343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322479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</v>
      </c>
      <c r="B18" s="468" t="s">
        <v>3355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322479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301</v>
      </c>
    </row>
    <row r="20" spans="1:19" x14ac:dyDescent="0.3">
      <c r="A20" s="222" t="s">
        <v>201</v>
      </c>
    </row>
    <row r="21" spans="1:19" x14ac:dyDescent="0.3">
      <c r="A21" s="223" t="s">
        <v>271</v>
      </c>
    </row>
    <row r="22" spans="1:19" x14ac:dyDescent="0.3">
      <c r="A22" s="461" t="s">
        <v>270</v>
      </c>
    </row>
    <row r="23" spans="1:19" x14ac:dyDescent="0.3">
      <c r="A23" s="374" t="s">
        <v>233</v>
      </c>
    </row>
    <row r="24" spans="1:19" x14ac:dyDescent="0.3">
      <c r="A2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3347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19.25</v>
      </c>
      <c r="F4" s="498"/>
      <c r="G4" s="498"/>
      <c r="H4" s="498"/>
      <c r="I4" s="498">
        <v>3040.4</v>
      </c>
      <c r="J4" s="498">
        <v>428</v>
      </c>
      <c r="K4" s="498">
        <v>239.3</v>
      </c>
      <c r="L4" s="498">
        <v>16</v>
      </c>
      <c r="M4" s="498"/>
      <c r="N4" s="498"/>
      <c r="O4" s="498">
        <v>750</v>
      </c>
      <c r="P4" s="498">
        <v>750</v>
      </c>
      <c r="Q4" s="498">
        <v>1740796</v>
      </c>
      <c r="R4" s="498">
        <v>2950</v>
      </c>
      <c r="S4" s="498">
        <v>4492.0576735092864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2.4</v>
      </c>
      <c r="I5">
        <v>390.4</v>
      </c>
      <c r="K5">
        <v>39</v>
      </c>
      <c r="Q5">
        <v>102435</v>
      </c>
      <c r="R5">
        <v>2950</v>
      </c>
      <c r="S5">
        <v>4492.0576735092864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1.7</v>
      </c>
      <c r="I6">
        <v>296</v>
      </c>
      <c r="J6">
        <v>42.5</v>
      </c>
      <c r="K6">
        <v>49</v>
      </c>
      <c r="Q6">
        <v>110625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15.149999999999999</v>
      </c>
      <c r="I7">
        <v>2354</v>
      </c>
      <c r="J7">
        <v>385.5</v>
      </c>
      <c r="K7">
        <v>151.30000000000001</v>
      </c>
      <c r="L7">
        <v>16</v>
      </c>
      <c r="O7">
        <v>750</v>
      </c>
      <c r="P7">
        <v>750</v>
      </c>
      <c r="Q7">
        <v>1527736</v>
      </c>
    </row>
    <row r="8" spans="1:19" x14ac:dyDescent="0.3">
      <c r="A8" s="505" t="s">
        <v>215</v>
      </c>
      <c r="B8" s="504">
        <v>5</v>
      </c>
      <c r="C8">
        <v>1</v>
      </c>
      <c r="D8" t="s">
        <v>3342</v>
      </c>
      <c r="E8">
        <v>42</v>
      </c>
      <c r="I8">
        <v>6533.25</v>
      </c>
      <c r="J8">
        <v>190.75</v>
      </c>
      <c r="K8">
        <v>40.5</v>
      </c>
      <c r="O8">
        <v>7876</v>
      </c>
      <c r="P8">
        <v>7876</v>
      </c>
      <c r="Q8">
        <v>1525692</v>
      </c>
      <c r="R8">
        <v>3850</v>
      </c>
      <c r="S8">
        <v>2500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18</v>
      </c>
      <c r="I9">
        <v>2872</v>
      </c>
      <c r="J9">
        <v>86</v>
      </c>
      <c r="K9">
        <v>40.5</v>
      </c>
      <c r="Q9">
        <v>721906</v>
      </c>
      <c r="R9">
        <v>3850</v>
      </c>
      <c r="S9">
        <v>2500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2076.5</v>
      </c>
      <c r="J10">
        <v>83.25</v>
      </c>
      <c r="Q10">
        <v>529825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168</v>
      </c>
      <c r="J11">
        <v>12</v>
      </c>
      <c r="Q11">
        <v>51998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10</v>
      </c>
      <c r="I12">
        <v>1416.75</v>
      </c>
      <c r="J12">
        <v>9.5</v>
      </c>
      <c r="O12">
        <v>7876</v>
      </c>
      <c r="P12">
        <v>7876</v>
      </c>
      <c r="Q12">
        <v>221963</v>
      </c>
    </row>
    <row r="13" spans="1:19" x14ac:dyDescent="0.3">
      <c r="A13" s="503" t="s">
        <v>220</v>
      </c>
      <c r="B13" s="502">
        <v>10</v>
      </c>
      <c r="C13">
        <v>1</v>
      </c>
      <c r="D13" t="s">
        <v>3343</v>
      </c>
      <c r="E13">
        <v>4</v>
      </c>
      <c r="I13">
        <v>696</v>
      </c>
      <c r="Q13">
        <v>108475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4</v>
      </c>
      <c r="I14">
        <v>696</v>
      </c>
      <c r="Q14">
        <v>108475</v>
      </c>
    </row>
    <row r="15" spans="1:19" x14ac:dyDescent="0.3">
      <c r="A15" s="503" t="s">
        <v>222</v>
      </c>
      <c r="B15" s="502">
        <v>12</v>
      </c>
      <c r="C15" t="s">
        <v>3344</v>
      </c>
      <c r="E15">
        <v>65.25</v>
      </c>
      <c r="I15">
        <v>10269.65</v>
      </c>
      <c r="J15">
        <v>618.75</v>
      </c>
      <c r="K15">
        <v>279.8</v>
      </c>
      <c r="L15">
        <v>16</v>
      </c>
      <c r="O15">
        <v>8626</v>
      </c>
      <c r="P15">
        <v>8626</v>
      </c>
      <c r="Q15">
        <v>3374963</v>
      </c>
      <c r="R15">
        <v>6800</v>
      </c>
      <c r="S15">
        <v>6992.0576735092864</v>
      </c>
    </row>
    <row r="16" spans="1:19" x14ac:dyDescent="0.3">
      <c r="A16" s="501" t="s">
        <v>210</v>
      </c>
      <c r="B16" s="500">
        <v>2019</v>
      </c>
      <c r="C16">
        <v>2</v>
      </c>
      <c r="D16" t="s">
        <v>272</v>
      </c>
      <c r="E16">
        <v>19.25</v>
      </c>
      <c r="I16">
        <v>2691.4000000000005</v>
      </c>
      <c r="J16">
        <v>432.5</v>
      </c>
      <c r="K16">
        <v>211.7</v>
      </c>
      <c r="L16">
        <v>8</v>
      </c>
      <c r="Q16">
        <v>1710485</v>
      </c>
      <c r="R16">
        <v>8300</v>
      </c>
      <c r="S16">
        <v>4492.0576735092864</v>
      </c>
    </row>
    <row r="17" spans="3:19" x14ac:dyDescent="0.3">
      <c r="C17">
        <v>2</v>
      </c>
      <c r="D17">
        <v>99</v>
      </c>
      <c r="E17">
        <v>2.4</v>
      </c>
      <c r="I17">
        <v>371.2</v>
      </c>
      <c r="K17">
        <v>47</v>
      </c>
      <c r="Q17">
        <v>116170</v>
      </c>
      <c r="R17">
        <v>8300</v>
      </c>
      <c r="S17">
        <v>4492.0576735092864</v>
      </c>
    </row>
    <row r="18" spans="3:19" x14ac:dyDescent="0.3">
      <c r="C18">
        <v>2</v>
      </c>
      <c r="D18">
        <v>100</v>
      </c>
      <c r="E18">
        <v>1.7</v>
      </c>
      <c r="I18">
        <v>208</v>
      </c>
      <c r="J18">
        <v>42</v>
      </c>
      <c r="K18">
        <v>40</v>
      </c>
      <c r="Q18">
        <v>114146</v>
      </c>
    </row>
    <row r="19" spans="3:19" x14ac:dyDescent="0.3">
      <c r="C19">
        <v>2</v>
      </c>
      <c r="D19">
        <v>101</v>
      </c>
      <c r="E19">
        <v>15.149999999999999</v>
      </c>
      <c r="I19">
        <v>2112.2000000000003</v>
      </c>
      <c r="J19">
        <v>390.5</v>
      </c>
      <c r="K19">
        <v>124.7</v>
      </c>
      <c r="L19">
        <v>8</v>
      </c>
      <c r="Q19">
        <v>1480169</v>
      </c>
    </row>
    <row r="20" spans="3:19" x14ac:dyDescent="0.3">
      <c r="C20">
        <v>2</v>
      </c>
      <c r="D20" t="s">
        <v>3342</v>
      </c>
      <c r="E20">
        <v>41</v>
      </c>
      <c r="I20">
        <v>5202</v>
      </c>
      <c r="J20">
        <v>181.5</v>
      </c>
      <c r="K20">
        <v>162.13</v>
      </c>
      <c r="Q20">
        <v>1500161</v>
      </c>
      <c r="S20">
        <v>2500</v>
      </c>
    </row>
    <row r="21" spans="3:19" x14ac:dyDescent="0.3">
      <c r="C21">
        <v>2</v>
      </c>
      <c r="D21">
        <v>303</v>
      </c>
      <c r="E21">
        <v>18</v>
      </c>
      <c r="I21">
        <v>2514</v>
      </c>
      <c r="J21">
        <v>69.5</v>
      </c>
      <c r="K21">
        <v>162.13</v>
      </c>
      <c r="Q21">
        <v>771410</v>
      </c>
      <c r="S21">
        <v>2500</v>
      </c>
    </row>
    <row r="22" spans="3:19" x14ac:dyDescent="0.3">
      <c r="C22">
        <v>2</v>
      </c>
      <c r="D22">
        <v>304</v>
      </c>
      <c r="E22">
        <v>11</v>
      </c>
      <c r="I22">
        <v>1537</v>
      </c>
      <c r="J22">
        <v>84</v>
      </c>
      <c r="Q22">
        <v>469037</v>
      </c>
    </row>
    <row r="23" spans="3:19" x14ac:dyDescent="0.3">
      <c r="C23">
        <v>2</v>
      </c>
      <c r="D23">
        <v>305</v>
      </c>
      <c r="E23">
        <v>2</v>
      </c>
      <c r="I23">
        <v>120</v>
      </c>
      <c r="J23">
        <v>24</v>
      </c>
      <c r="Q23">
        <v>56624</v>
      </c>
    </row>
    <row r="24" spans="3:19" x14ac:dyDescent="0.3">
      <c r="C24">
        <v>2</v>
      </c>
      <c r="D24">
        <v>642</v>
      </c>
      <c r="E24">
        <v>10</v>
      </c>
      <c r="I24">
        <v>1031</v>
      </c>
      <c r="J24">
        <v>4</v>
      </c>
      <c r="Q24">
        <v>203090</v>
      </c>
    </row>
    <row r="25" spans="3:19" x14ac:dyDescent="0.3">
      <c r="C25">
        <v>2</v>
      </c>
      <c r="D25" t="s">
        <v>3343</v>
      </c>
      <c r="E25">
        <v>4</v>
      </c>
      <c r="I25">
        <v>560</v>
      </c>
      <c r="Q25">
        <v>110546</v>
      </c>
    </row>
    <row r="26" spans="3:19" x14ac:dyDescent="0.3">
      <c r="C26">
        <v>2</v>
      </c>
      <c r="D26">
        <v>30</v>
      </c>
      <c r="E26">
        <v>4</v>
      </c>
      <c r="I26">
        <v>560</v>
      </c>
      <c r="Q26">
        <v>110546</v>
      </c>
    </row>
    <row r="27" spans="3:19" x14ac:dyDescent="0.3">
      <c r="C27" t="s">
        <v>3345</v>
      </c>
      <c r="E27">
        <v>64.25</v>
      </c>
      <c r="I27">
        <v>8453.4000000000015</v>
      </c>
      <c r="J27">
        <v>614</v>
      </c>
      <c r="K27">
        <v>373.83</v>
      </c>
      <c r="L27">
        <v>8</v>
      </c>
      <c r="Q27">
        <v>3321192</v>
      </c>
      <c r="R27">
        <v>8300</v>
      </c>
      <c r="S27">
        <v>6992.0576735092864</v>
      </c>
    </row>
    <row r="28" spans="3:19" x14ac:dyDescent="0.3">
      <c r="C28">
        <v>3</v>
      </c>
      <c r="D28" t="s">
        <v>272</v>
      </c>
      <c r="E28">
        <v>19.25</v>
      </c>
      <c r="I28">
        <v>2401.8000000000002</v>
      </c>
      <c r="J28">
        <v>471.4</v>
      </c>
      <c r="K28">
        <v>213</v>
      </c>
      <c r="L28">
        <v>24</v>
      </c>
      <c r="Q28">
        <v>1760664</v>
      </c>
      <c r="S28">
        <v>4492.0576735092864</v>
      </c>
    </row>
    <row r="29" spans="3:19" x14ac:dyDescent="0.3">
      <c r="C29">
        <v>3</v>
      </c>
      <c r="D29">
        <v>99</v>
      </c>
      <c r="E29">
        <v>2.4</v>
      </c>
      <c r="I29">
        <v>275.2</v>
      </c>
      <c r="K29">
        <v>38</v>
      </c>
      <c r="Q29">
        <v>98108</v>
      </c>
      <c r="S29">
        <v>4492.0576735092864</v>
      </c>
    </row>
    <row r="30" spans="3:19" x14ac:dyDescent="0.3">
      <c r="C30">
        <v>3</v>
      </c>
      <c r="D30">
        <v>100</v>
      </c>
      <c r="E30">
        <v>1.7</v>
      </c>
      <c r="I30">
        <v>284</v>
      </c>
      <c r="J30">
        <v>53</v>
      </c>
      <c r="K30">
        <v>52</v>
      </c>
      <c r="Q30">
        <v>118842</v>
      </c>
    </row>
    <row r="31" spans="3:19" x14ac:dyDescent="0.3">
      <c r="C31">
        <v>3</v>
      </c>
      <c r="D31">
        <v>101</v>
      </c>
      <c r="E31">
        <v>15.149999999999999</v>
      </c>
      <c r="I31">
        <v>1842.6</v>
      </c>
      <c r="J31">
        <v>418.4</v>
      </c>
      <c r="K31">
        <v>123</v>
      </c>
      <c r="L31">
        <v>24</v>
      </c>
      <c r="Q31">
        <v>1543714</v>
      </c>
    </row>
    <row r="32" spans="3:19" x14ac:dyDescent="0.3">
      <c r="C32">
        <v>3</v>
      </c>
      <c r="D32" t="s">
        <v>3342</v>
      </c>
      <c r="E32">
        <v>40</v>
      </c>
      <c r="I32">
        <v>5315</v>
      </c>
      <c r="J32">
        <v>279</v>
      </c>
      <c r="Q32">
        <v>1464905</v>
      </c>
      <c r="R32">
        <v>3850</v>
      </c>
      <c r="S32">
        <v>2500</v>
      </c>
    </row>
    <row r="33" spans="3:19" x14ac:dyDescent="0.3">
      <c r="C33">
        <v>3</v>
      </c>
      <c r="D33">
        <v>303</v>
      </c>
      <c r="E33">
        <v>18</v>
      </c>
      <c r="I33">
        <v>2386.5</v>
      </c>
      <c r="J33">
        <v>172.25</v>
      </c>
      <c r="Q33">
        <v>713335</v>
      </c>
      <c r="R33">
        <v>3850</v>
      </c>
      <c r="S33">
        <v>2500</v>
      </c>
    </row>
    <row r="34" spans="3:19" x14ac:dyDescent="0.3">
      <c r="C34">
        <v>3</v>
      </c>
      <c r="D34">
        <v>304</v>
      </c>
      <c r="E34">
        <v>11</v>
      </c>
      <c r="I34">
        <v>1662</v>
      </c>
      <c r="J34">
        <v>75.25</v>
      </c>
      <c r="Q34">
        <v>494587</v>
      </c>
    </row>
    <row r="35" spans="3:19" x14ac:dyDescent="0.3">
      <c r="C35">
        <v>3</v>
      </c>
      <c r="D35">
        <v>305</v>
      </c>
      <c r="E35">
        <v>1</v>
      </c>
      <c r="I35">
        <v>144</v>
      </c>
      <c r="J35">
        <v>15</v>
      </c>
      <c r="Q35">
        <v>54727</v>
      </c>
    </row>
    <row r="36" spans="3:19" x14ac:dyDescent="0.3">
      <c r="C36">
        <v>3</v>
      </c>
      <c r="D36">
        <v>642</v>
      </c>
      <c r="E36">
        <v>10</v>
      </c>
      <c r="I36">
        <v>1122.5</v>
      </c>
      <c r="J36">
        <v>16.5</v>
      </c>
      <c r="Q36">
        <v>202256</v>
      </c>
    </row>
    <row r="37" spans="3:19" x14ac:dyDescent="0.3">
      <c r="C37">
        <v>3</v>
      </c>
      <c r="D37" t="s">
        <v>3343</v>
      </c>
      <c r="E37">
        <v>4</v>
      </c>
      <c r="I37">
        <v>552</v>
      </c>
      <c r="Q37">
        <v>103458</v>
      </c>
    </row>
    <row r="38" spans="3:19" x14ac:dyDescent="0.3">
      <c r="C38">
        <v>3</v>
      </c>
      <c r="D38">
        <v>30</v>
      </c>
      <c r="E38">
        <v>4</v>
      </c>
      <c r="I38">
        <v>552</v>
      </c>
      <c r="Q38">
        <v>103458</v>
      </c>
    </row>
    <row r="39" spans="3:19" x14ac:dyDescent="0.3">
      <c r="C39" t="s">
        <v>3346</v>
      </c>
      <c r="E39">
        <v>63.25</v>
      </c>
      <c r="I39">
        <v>8268.7999999999993</v>
      </c>
      <c r="J39">
        <v>750.4</v>
      </c>
      <c r="K39">
        <v>213</v>
      </c>
      <c r="L39">
        <v>24</v>
      </c>
      <c r="Q39">
        <v>3329027</v>
      </c>
      <c r="R39">
        <v>3850</v>
      </c>
      <c r="S39">
        <v>6992.0576735092864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3362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3376836.5700000012</v>
      </c>
      <c r="C3" s="344">
        <f t="shared" ref="C3:Z3" si="0">SUBTOTAL(9,C6:C1048576)</f>
        <v>12</v>
      </c>
      <c r="D3" s="344"/>
      <c r="E3" s="344">
        <f>SUBTOTAL(9,E6:E1048576)/4</f>
        <v>3379895.8700000015</v>
      </c>
      <c r="F3" s="344"/>
      <c r="G3" s="344">
        <f t="shared" si="0"/>
        <v>11</v>
      </c>
      <c r="H3" s="344">
        <f>SUBTOTAL(9,H6:H1048576)/4</f>
        <v>3586260.9300000006</v>
      </c>
      <c r="I3" s="347">
        <f>IF(B3&lt;&gt;0,H3/B3,"")</f>
        <v>1.0620179140028678</v>
      </c>
      <c r="J3" s="345">
        <f>IF(E3&lt;&gt;0,H3/E3,"")</f>
        <v>1.0610566324932369</v>
      </c>
      <c r="K3" s="346">
        <f t="shared" si="0"/>
        <v>1018944.719999999</v>
      </c>
      <c r="L3" s="346"/>
      <c r="M3" s="344">
        <f t="shared" si="0"/>
        <v>3.5554842564682385</v>
      </c>
      <c r="N3" s="344">
        <f t="shared" si="0"/>
        <v>1309612.0000000007</v>
      </c>
      <c r="O3" s="344"/>
      <c r="P3" s="344">
        <f t="shared" si="0"/>
        <v>4</v>
      </c>
      <c r="Q3" s="344">
        <f t="shared" si="0"/>
        <v>1725227.4599999981</v>
      </c>
      <c r="R3" s="347">
        <f>IF(K3&lt;&gt;0,Q3/K3,"")</f>
        <v>1.693151184884691</v>
      </c>
      <c r="S3" s="347">
        <f>IF(N3&lt;&gt;0,Q3/N3,"")</f>
        <v>1.3173577059464918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3356</v>
      </c>
      <c r="B6" s="871">
        <v>3328960.5700000012</v>
      </c>
      <c r="C6" s="872">
        <v>1</v>
      </c>
      <c r="D6" s="872">
        <v>0.99093877117439677</v>
      </c>
      <c r="E6" s="871">
        <v>3359400.870000002</v>
      </c>
      <c r="F6" s="872">
        <v>1.0091440854765068</v>
      </c>
      <c r="G6" s="872">
        <v>1</v>
      </c>
      <c r="H6" s="871">
        <v>3551978.9300000011</v>
      </c>
      <c r="I6" s="872">
        <v>1.0669933918742689</v>
      </c>
      <c r="J6" s="872">
        <v>1.0573251205950895</v>
      </c>
      <c r="K6" s="871">
        <v>508562.8399999995</v>
      </c>
      <c r="L6" s="872">
        <v>1</v>
      </c>
      <c r="M6" s="872">
        <v>0.77774212823411937</v>
      </c>
      <c r="N6" s="871">
        <v>653896.48000000033</v>
      </c>
      <c r="O6" s="872">
        <v>1.2857732192938063</v>
      </c>
      <c r="P6" s="872">
        <v>1</v>
      </c>
      <c r="Q6" s="871">
        <v>862449.7799999991</v>
      </c>
      <c r="R6" s="872">
        <v>1.6958568581219973</v>
      </c>
      <c r="S6" s="872">
        <v>1.3189393220162291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3357</v>
      </c>
      <c r="B7" s="874">
        <v>2838942.9100000011</v>
      </c>
      <c r="C7" s="875">
        <v>1</v>
      </c>
      <c r="D7" s="875">
        <v>0.97529133369336785</v>
      </c>
      <c r="E7" s="874">
        <v>2910866.5400000019</v>
      </c>
      <c r="F7" s="875">
        <v>1.0253346517630397</v>
      </c>
      <c r="G7" s="875">
        <v>1</v>
      </c>
      <c r="H7" s="874">
        <v>3051298.2700000009</v>
      </c>
      <c r="I7" s="875">
        <v>1.0748008560693458</v>
      </c>
      <c r="J7" s="875">
        <v>1.0482439603706459</v>
      </c>
      <c r="K7" s="874">
        <v>508562.8399999995</v>
      </c>
      <c r="L7" s="875">
        <v>1</v>
      </c>
      <c r="M7" s="875">
        <v>0.77774212823411937</v>
      </c>
      <c r="N7" s="874">
        <v>653896.48000000033</v>
      </c>
      <c r="O7" s="875">
        <v>1.2857732192938063</v>
      </c>
      <c r="P7" s="875">
        <v>1</v>
      </c>
      <c r="Q7" s="874">
        <v>862449.7799999991</v>
      </c>
      <c r="R7" s="875">
        <v>1.6958568581219973</v>
      </c>
      <c r="S7" s="875">
        <v>1.3189393220162291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3358</v>
      </c>
      <c r="B8" s="874">
        <v>441340.66000000003</v>
      </c>
      <c r="C8" s="875">
        <v>1</v>
      </c>
      <c r="D8" s="875">
        <v>0.98396182963297363</v>
      </c>
      <c r="E8" s="874">
        <v>448534.33000000007</v>
      </c>
      <c r="F8" s="875">
        <v>1.0162995859026449</v>
      </c>
      <c r="G8" s="875">
        <v>1</v>
      </c>
      <c r="H8" s="874">
        <v>488135.66000000003</v>
      </c>
      <c r="I8" s="875">
        <v>1.1060292065544108</v>
      </c>
      <c r="J8" s="875">
        <v>1.0882905217087842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3359</v>
      </c>
      <c r="B9" s="874">
        <v>48677</v>
      </c>
      <c r="C9" s="875">
        <v>1</v>
      </c>
      <c r="D9" s="875"/>
      <c r="E9" s="874"/>
      <c r="F9" s="875"/>
      <c r="G9" s="875"/>
      <c r="H9" s="874">
        <v>12545</v>
      </c>
      <c r="I9" s="875">
        <v>0.25771925139182777</v>
      </c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77" t="s">
        <v>3360</v>
      </c>
      <c r="B10" s="878">
        <v>47876</v>
      </c>
      <c r="C10" s="879">
        <v>1</v>
      </c>
      <c r="D10" s="879">
        <v>2.3359843864357162</v>
      </c>
      <c r="E10" s="878">
        <v>20495</v>
      </c>
      <c r="F10" s="879">
        <v>0.42808505305372213</v>
      </c>
      <c r="G10" s="879">
        <v>1</v>
      </c>
      <c r="H10" s="878">
        <v>34282</v>
      </c>
      <c r="I10" s="879">
        <v>0.71605815022140529</v>
      </c>
      <c r="J10" s="879">
        <v>1.6727006586972433</v>
      </c>
      <c r="K10" s="878">
        <v>909.52</v>
      </c>
      <c r="L10" s="879">
        <v>1</v>
      </c>
      <c r="M10" s="879">
        <v>1</v>
      </c>
      <c r="N10" s="878">
        <v>909.52</v>
      </c>
      <c r="O10" s="879">
        <v>1</v>
      </c>
      <c r="P10" s="879">
        <v>1</v>
      </c>
      <c r="Q10" s="878">
        <v>163.95</v>
      </c>
      <c r="R10" s="879">
        <v>0.18025991731902541</v>
      </c>
      <c r="S10" s="879">
        <v>0.18025991731902541</v>
      </c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" customHeight="1" thickBot="1" x14ac:dyDescent="0.35">
      <c r="A11" s="885" t="s">
        <v>3361</v>
      </c>
      <c r="B11" s="881">
        <v>47876</v>
      </c>
      <c r="C11" s="882">
        <v>1</v>
      </c>
      <c r="D11" s="882">
        <v>2.3359843864357162</v>
      </c>
      <c r="E11" s="881">
        <v>20495</v>
      </c>
      <c r="F11" s="882">
        <v>0.42808505305372213</v>
      </c>
      <c r="G11" s="882">
        <v>1</v>
      </c>
      <c r="H11" s="881">
        <v>34282</v>
      </c>
      <c r="I11" s="882">
        <v>0.71605815022140529</v>
      </c>
      <c r="J11" s="882">
        <v>1.6727006586972433</v>
      </c>
      <c r="K11" s="881">
        <v>909.52</v>
      </c>
      <c r="L11" s="882">
        <v>1</v>
      </c>
      <c r="M11" s="882">
        <v>1</v>
      </c>
      <c r="N11" s="881">
        <v>909.52</v>
      </c>
      <c r="O11" s="882">
        <v>1</v>
      </c>
      <c r="P11" s="882">
        <v>1</v>
      </c>
      <c r="Q11" s="881">
        <v>163.95</v>
      </c>
      <c r="R11" s="882">
        <v>0.18025991731902541</v>
      </c>
      <c r="S11" s="882">
        <v>0.18025991731902541</v>
      </c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" customHeight="1" thickBot="1" x14ac:dyDescent="0.35"/>
    <row r="13" spans="1:28" ht="14.4" customHeight="1" x14ac:dyDescent="0.3">
      <c r="A13" s="870" t="s">
        <v>602</v>
      </c>
      <c r="B13" s="871">
        <v>3015233.6100000003</v>
      </c>
      <c r="C13" s="872">
        <v>1</v>
      </c>
      <c r="D13" s="872">
        <v>0.99222679658730006</v>
      </c>
      <c r="E13" s="871">
        <v>3038855.2500000014</v>
      </c>
      <c r="F13" s="872">
        <v>1.0078340994613684</v>
      </c>
      <c r="G13" s="872">
        <v>1</v>
      </c>
      <c r="H13" s="871">
        <v>3339573.9800000004</v>
      </c>
      <c r="I13" s="872">
        <v>1.1075672441844397</v>
      </c>
      <c r="J13" s="873">
        <v>1.0989578987021507</v>
      </c>
    </row>
    <row r="14" spans="1:28" ht="14.4" customHeight="1" x14ac:dyDescent="0.3">
      <c r="A14" s="884" t="s">
        <v>3363</v>
      </c>
      <c r="B14" s="874">
        <v>112152.66</v>
      </c>
      <c r="C14" s="875">
        <v>1</v>
      </c>
      <c r="D14" s="875">
        <v>0.84399135303768724</v>
      </c>
      <c r="E14" s="874">
        <v>132883.66</v>
      </c>
      <c r="F14" s="875">
        <v>1.1848462622286444</v>
      </c>
      <c r="G14" s="875">
        <v>1</v>
      </c>
      <c r="H14" s="874">
        <v>120641.99</v>
      </c>
      <c r="I14" s="875">
        <v>1.0756944150945684</v>
      </c>
      <c r="J14" s="876">
        <v>0.90787678485074841</v>
      </c>
    </row>
    <row r="15" spans="1:28" ht="14.4" customHeight="1" x14ac:dyDescent="0.3">
      <c r="A15" s="884" t="s">
        <v>3364</v>
      </c>
      <c r="B15" s="874">
        <v>2903080.95</v>
      </c>
      <c r="C15" s="875">
        <v>1</v>
      </c>
      <c r="D15" s="875">
        <v>0.99900527589122057</v>
      </c>
      <c r="E15" s="874">
        <v>2905971.5900000012</v>
      </c>
      <c r="F15" s="875">
        <v>1.0009957145700676</v>
      </c>
      <c r="G15" s="875">
        <v>1</v>
      </c>
      <c r="H15" s="874">
        <v>3218931.99</v>
      </c>
      <c r="I15" s="875">
        <v>1.1087985645043759</v>
      </c>
      <c r="J15" s="876">
        <v>1.1076956158404834</v>
      </c>
    </row>
    <row r="16" spans="1:28" ht="14.4" customHeight="1" x14ac:dyDescent="0.3">
      <c r="A16" s="877" t="s">
        <v>2810</v>
      </c>
      <c r="B16" s="878">
        <v>361602.96</v>
      </c>
      <c r="C16" s="879">
        <v>1</v>
      </c>
      <c r="D16" s="879">
        <v>1.0602929351934676</v>
      </c>
      <c r="E16" s="878">
        <v>341040.62000000005</v>
      </c>
      <c r="F16" s="879">
        <v>0.94313558716444146</v>
      </c>
      <c r="G16" s="879">
        <v>1</v>
      </c>
      <c r="H16" s="878">
        <v>246686.9499999999</v>
      </c>
      <c r="I16" s="879">
        <v>0.68220390120700303</v>
      </c>
      <c r="J16" s="880">
        <v>0.72333597681120754</v>
      </c>
    </row>
    <row r="17" spans="1:10" ht="14.4" customHeight="1" x14ac:dyDescent="0.3">
      <c r="A17" s="884" t="s">
        <v>3363</v>
      </c>
      <c r="B17" s="874">
        <v>23003.32</v>
      </c>
      <c r="C17" s="875">
        <v>1</v>
      </c>
      <c r="D17" s="875">
        <v>1.9852696988003797</v>
      </c>
      <c r="E17" s="874">
        <v>11587</v>
      </c>
      <c r="F17" s="875">
        <v>0.5037098992667145</v>
      </c>
      <c r="G17" s="875">
        <v>1</v>
      </c>
      <c r="H17" s="874">
        <v>958</v>
      </c>
      <c r="I17" s="875">
        <v>4.1646162380039056E-2</v>
      </c>
      <c r="J17" s="876">
        <v>8.2678864244411843E-2</v>
      </c>
    </row>
    <row r="18" spans="1:10" ht="14.4" customHeight="1" thickBot="1" x14ac:dyDescent="0.35">
      <c r="A18" s="885" t="s">
        <v>3364</v>
      </c>
      <c r="B18" s="881">
        <v>338599.64</v>
      </c>
      <c r="C18" s="882">
        <v>1</v>
      </c>
      <c r="D18" s="882">
        <v>1.0277611762165491</v>
      </c>
      <c r="E18" s="881">
        <v>329453.62000000005</v>
      </c>
      <c r="F18" s="882">
        <v>0.97298868953316087</v>
      </c>
      <c r="G18" s="882">
        <v>1</v>
      </c>
      <c r="H18" s="881">
        <v>245728.9499999999</v>
      </c>
      <c r="I18" s="882">
        <v>0.72572123821513779</v>
      </c>
      <c r="J18" s="883">
        <v>0.74586811339332026</v>
      </c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1217</v>
      </c>
    </row>
    <row r="21" spans="1:10" ht="14.4" customHeight="1" x14ac:dyDescent="0.3">
      <c r="A21" s="804" t="s">
        <v>3365</v>
      </c>
    </row>
    <row r="22" spans="1:10" ht="14.4" customHeight="1" x14ac:dyDescent="0.3">
      <c r="A22" s="804" t="s">
        <v>3366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3369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16298</v>
      </c>
      <c r="C3" s="404">
        <f t="shared" si="0"/>
        <v>16327</v>
      </c>
      <c r="D3" s="438">
        <f t="shared" si="0"/>
        <v>16761</v>
      </c>
      <c r="E3" s="346">
        <f t="shared" si="0"/>
        <v>3376836.5700000003</v>
      </c>
      <c r="F3" s="344">
        <f t="shared" si="0"/>
        <v>3379895.8700000006</v>
      </c>
      <c r="G3" s="405">
        <f t="shared" si="0"/>
        <v>3586260.9299999997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3363</v>
      </c>
      <c r="B6" s="225">
        <v>783</v>
      </c>
      <c r="C6" s="225">
        <v>1411</v>
      </c>
      <c r="D6" s="225">
        <v>2026</v>
      </c>
      <c r="E6" s="887">
        <v>135155.98000000001</v>
      </c>
      <c r="F6" s="887">
        <v>144470.66</v>
      </c>
      <c r="G6" s="888">
        <v>121599.99</v>
      </c>
    </row>
    <row r="7" spans="1:7" ht="14.4" customHeight="1" x14ac:dyDescent="0.3">
      <c r="A7" s="857" t="s">
        <v>1219</v>
      </c>
      <c r="B7" s="849">
        <v>1398</v>
      </c>
      <c r="C7" s="849">
        <v>1325</v>
      </c>
      <c r="D7" s="849">
        <v>1202</v>
      </c>
      <c r="E7" s="889">
        <v>358048.64999999997</v>
      </c>
      <c r="F7" s="889">
        <v>355479.66000000003</v>
      </c>
      <c r="G7" s="890">
        <v>394187.66000000003</v>
      </c>
    </row>
    <row r="8" spans="1:7" ht="14.4" customHeight="1" x14ac:dyDescent="0.3">
      <c r="A8" s="857" t="s">
        <v>3367</v>
      </c>
      <c r="B8" s="849">
        <v>62</v>
      </c>
      <c r="C8" s="849">
        <v>67</v>
      </c>
      <c r="D8" s="849">
        <v>3</v>
      </c>
      <c r="E8" s="889">
        <v>11030.66</v>
      </c>
      <c r="F8" s="889">
        <v>8468.01</v>
      </c>
      <c r="G8" s="890">
        <v>114</v>
      </c>
    </row>
    <row r="9" spans="1:7" ht="14.4" customHeight="1" x14ac:dyDescent="0.3">
      <c r="A9" s="857" t="s">
        <v>1220</v>
      </c>
      <c r="B9" s="849">
        <v>541</v>
      </c>
      <c r="C9" s="849">
        <v>402</v>
      </c>
      <c r="D9" s="849">
        <v>533</v>
      </c>
      <c r="E9" s="889">
        <v>87923.67</v>
      </c>
      <c r="F9" s="889">
        <v>69433.990000000005</v>
      </c>
      <c r="G9" s="890">
        <v>87616.99</v>
      </c>
    </row>
    <row r="10" spans="1:7" ht="14.4" customHeight="1" x14ac:dyDescent="0.3">
      <c r="A10" s="857" t="s">
        <v>1221</v>
      </c>
      <c r="B10" s="849">
        <v>147</v>
      </c>
      <c r="C10" s="849">
        <v>191</v>
      </c>
      <c r="D10" s="849"/>
      <c r="E10" s="889">
        <v>16229.67</v>
      </c>
      <c r="F10" s="889">
        <v>33782.339999999997</v>
      </c>
      <c r="G10" s="890"/>
    </row>
    <row r="11" spans="1:7" ht="14.4" customHeight="1" x14ac:dyDescent="0.3">
      <c r="A11" s="857" t="s">
        <v>1222</v>
      </c>
      <c r="B11" s="849">
        <v>1227</v>
      </c>
      <c r="C11" s="849">
        <v>937</v>
      </c>
      <c r="D11" s="849">
        <v>1171</v>
      </c>
      <c r="E11" s="889">
        <v>307006.00000000006</v>
      </c>
      <c r="F11" s="889">
        <v>254819.66</v>
      </c>
      <c r="G11" s="890">
        <v>365793.67999999993</v>
      </c>
    </row>
    <row r="12" spans="1:7" ht="14.4" customHeight="1" x14ac:dyDescent="0.3">
      <c r="A12" s="857" t="s">
        <v>1223</v>
      </c>
      <c r="B12" s="849">
        <v>472</v>
      </c>
      <c r="C12" s="849">
        <v>565</v>
      </c>
      <c r="D12" s="849">
        <v>716</v>
      </c>
      <c r="E12" s="889">
        <v>74669.33</v>
      </c>
      <c r="F12" s="889">
        <v>90530.99</v>
      </c>
      <c r="G12" s="890">
        <v>116182.66</v>
      </c>
    </row>
    <row r="13" spans="1:7" ht="14.4" customHeight="1" x14ac:dyDescent="0.3">
      <c r="A13" s="857" t="s">
        <v>1224</v>
      </c>
      <c r="B13" s="849"/>
      <c r="C13" s="849"/>
      <c r="D13" s="849">
        <v>208</v>
      </c>
      <c r="E13" s="889"/>
      <c r="F13" s="889"/>
      <c r="G13" s="890">
        <v>74719.990000000005</v>
      </c>
    </row>
    <row r="14" spans="1:7" ht="14.4" customHeight="1" x14ac:dyDescent="0.3">
      <c r="A14" s="857" t="s">
        <v>1225</v>
      </c>
      <c r="B14" s="849">
        <v>727</v>
      </c>
      <c r="C14" s="849">
        <v>655</v>
      </c>
      <c r="D14" s="849">
        <v>527</v>
      </c>
      <c r="E14" s="889">
        <v>122954.66</v>
      </c>
      <c r="F14" s="889">
        <v>98977.67</v>
      </c>
      <c r="G14" s="890">
        <v>100498.32</v>
      </c>
    </row>
    <row r="15" spans="1:7" ht="14.4" customHeight="1" x14ac:dyDescent="0.3">
      <c r="A15" s="857" t="s">
        <v>1226</v>
      </c>
      <c r="B15" s="849"/>
      <c r="C15" s="849">
        <v>149</v>
      </c>
      <c r="D15" s="849">
        <v>195</v>
      </c>
      <c r="E15" s="889"/>
      <c r="F15" s="889">
        <v>41349.660000000003</v>
      </c>
      <c r="G15" s="890">
        <v>39032.67</v>
      </c>
    </row>
    <row r="16" spans="1:7" ht="14.4" customHeight="1" x14ac:dyDescent="0.3">
      <c r="A16" s="857" t="s">
        <v>1227</v>
      </c>
      <c r="B16" s="849">
        <v>1226</v>
      </c>
      <c r="C16" s="849">
        <v>1100</v>
      </c>
      <c r="D16" s="849">
        <v>1003</v>
      </c>
      <c r="E16" s="889">
        <v>246347.33000000002</v>
      </c>
      <c r="F16" s="889">
        <v>235212.00000000003</v>
      </c>
      <c r="G16" s="890">
        <v>305484.00999999995</v>
      </c>
    </row>
    <row r="17" spans="1:7" ht="14.4" customHeight="1" x14ac:dyDescent="0.3">
      <c r="A17" s="857" t="s">
        <v>1228</v>
      </c>
      <c r="B17" s="849">
        <v>771</v>
      </c>
      <c r="C17" s="849">
        <v>772</v>
      </c>
      <c r="D17" s="849">
        <v>719</v>
      </c>
      <c r="E17" s="889">
        <v>192996.31999999998</v>
      </c>
      <c r="F17" s="889">
        <v>263541.31999999995</v>
      </c>
      <c r="G17" s="890">
        <v>198393.64999999997</v>
      </c>
    </row>
    <row r="18" spans="1:7" ht="14.4" customHeight="1" x14ac:dyDescent="0.3">
      <c r="A18" s="857" t="s">
        <v>1229</v>
      </c>
      <c r="B18" s="849"/>
      <c r="C18" s="849"/>
      <c r="D18" s="849">
        <v>291</v>
      </c>
      <c r="E18" s="889"/>
      <c r="F18" s="889"/>
      <c r="G18" s="890">
        <v>65856.990000000005</v>
      </c>
    </row>
    <row r="19" spans="1:7" ht="14.4" customHeight="1" x14ac:dyDescent="0.3">
      <c r="A19" s="857" t="s">
        <v>3368</v>
      </c>
      <c r="B19" s="849">
        <v>702</v>
      </c>
      <c r="C19" s="849">
        <v>283</v>
      </c>
      <c r="D19" s="849"/>
      <c r="E19" s="889">
        <v>202271.99999999997</v>
      </c>
      <c r="F19" s="889">
        <v>143576.99</v>
      </c>
      <c r="G19" s="890"/>
    </row>
    <row r="20" spans="1:7" ht="14.4" customHeight="1" x14ac:dyDescent="0.3">
      <c r="A20" s="857" t="s">
        <v>1230</v>
      </c>
      <c r="B20" s="849">
        <v>1854</v>
      </c>
      <c r="C20" s="849">
        <v>2273</v>
      </c>
      <c r="D20" s="849">
        <v>1764</v>
      </c>
      <c r="E20" s="889">
        <v>283882</v>
      </c>
      <c r="F20" s="889">
        <v>284729.66000000003</v>
      </c>
      <c r="G20" s="890">
        <v>279516.67</v>
      </c>
    </row>
    <row r="21" spans="1:7" ht="14.4" customHeight="1" x14ac:dyDescent="0.3">
      <c r="A21" s="857" t="s">
        <v>1231</v>
      </c>
      <c r="B21" s="849"/>
      <c r="C21" s="849"/>
      <c r="D21" s="849">
        <v>198</v>
      </c>
      <c r="E21" s="889"/>
      <c r="F21" s="889"/>
      <c r="G21" s="890">
        <v>65911.66</v>
      </c>
    </row>
    <row r="22" spans="1:7" ht="14.4" customHeight="1" x14ac:dyDescent="0.3">
      <c r="A22" s="857" t="s">
        <v>1232</v>
      </c>
      <c r="B22" s="849">
        <v>495</v>
      </c>
      <c r="C22" s="849">
        <v>63</v>
      </c>
      <c r="D22" s="849">
        <v>58</v>
      </c>
      <c r="E22" s="889">
        <v>61442</v>
      </c>
      <c r="F22" s="889">
        <v>8248.01</v>
      </c>
      <c r="G22" s="890">
        <v>7435.01</v>
      </c>
    </row>
    <row r="23" spans="1:7" ht="14.4" customHeight="1" x14ac:dyDescent="0.3">
      <c r="A23" s="857" t="s">
        <v>1233</v>
      </c>
      <c r="B23" s="849">
        <v>1926</v>
      </c>
      <c r="C23" s="849">
        <v>2077</v>
      </c>
      <c r="D23" s="849">
        <v>1818</v>
      </c>
      <c r="E23" s="889">
        <v>300243.66000000003</v>
      </c>
      <c r="F23" s="889">
        <v>376364.95999999996</v>
      </c>
      <c r="G23" s="890">
        <v>340547.66000000009</v>
      </c>
    </row>
    <row r="24" spans="1:7" ht="14.4" customHeight="1" x14ac:dyDescent="0.3">
      <c r="A24" s="857" t="s">
        <v>1234</v>
      </c>
      <c r="B24" s="849">
        <v>107</v>
      </c>
      <c r="C24" s="849">
        <v>333</v>
      </c>
      <c r="D24" s="849">
        <v>158</v>
      </c>
      <c r="E24" s="889">
        <v>29204.65</v>
      </c>
      <c r="F24" s="889">
        <v>157326.00000000003</v>
      </c>
      <c r="G24" s="890">
        <v>83023.66</v>
      </c>
    </row>
    <row r="25" spans="1:7" ht="14.4" customHeight="1" x14ac:dyDescent="0.3">
      <c r="A25" s="857" t="s">
        <v>1235</v>
      </c>
      <c r="B25" s="849">
        <v>419</v>
      </c>
      <c r="C25" s="849">
        <v>234</v>
      </c>
      <c r="D25" s="849">
        <v>319</v>
      </c>
      <c r="E25" s="889">
        <v>85637.34</v>
      </c>
      <c r="F25" s="889">
        <v>51679</v>
      </c>
      <c r="G25" s="890">
        <v>75701.320000000007</v>
      </c>
    </row>
    <row r="26" spans="1:7" ht="14.4" customHeight="1" x14ac:dyDescent="0.3">
      <c r="A26" s="857" t="s">
        <v>1236</v>
      </c>
      <c r="B26" s="849">
        <v>277</v>
      </c>
      <c r="C26" s="849">
        <v>244</v>
      </c>
      <c r="D26" s="849">
        <v>332</v>
      </c>
      <c r="E26" s="889">
        <v>49592.33</v>
      </c>
      <c r="F26" s="889">
        <v>38920.99</v>
      </c>
      <c r="G26" s="890">
        <v>55633.67</v>
      </c>
    </row>
    <row r="27" spans="1:7" ht="14.4" customHeight="1" x14ac:dyDescent="0.3">
      <c r="A27" s="857" t="s">
        <v>1237</v>
      </c>
      <c r="B27" s="849">
        <v>249</v>
      </c>
      <c r="C27" s="849">
        <v>350</v>
      </c>
      <c r="D27" s="849">
        <v>588</v>
      </c>
      <c r="E27" s="889">
        <v>30394.339999999997</v>
      </c>
      <c r="F27" s="889">
        <v>38786.33</v>
      </c>
      <c r="G27" s="890">
        <v>67279.66</v>
      </c>
    </row>
    <row r="28" spans="1:7" ht="14.4" customHeight="1" x14ac:dyDescent="0.3">
      <c r="A28" s="857" t="s">
        <v>1238</v>
      </c>
      <c r="B28" s="849">
        <v>776</v>
      </c>
      <c r="C28" s="849">
        <v>906</v>
      </c>
      <c r="D28" s="849">
        <v>850</v>
      </c>
      <c r="E28" s="889">
        <v>123579</v>
      </c>
      <c r="F28" s="889">
        <v>140751.66</v>
      </c>
      <c r="G28" s="890">
        <v>134533.01</v>
      </c>
    </row>
    <row r="29" spans="1:7" ht="14.4" customHeight="1" x14ac:dyDescent="0.3">
      <c r="A29" s="857" t="s">
        <v>1239</v>
      </c>
      <c r="B29" s="849">
        <v>1567</v>
      </c>
      <c r="C29" s="849">
        <v>1601</v>
      </c>
      <c r="D29" s="849">
        <v>1717</v>
      </c>
      <c r="E29" s="889">
        <v>460217.66</v>
      </c>
      <c r="F29" s="889">
        <v>407766.65</v>
      </c>
      <c r="G29" s="890">
        <v>475544.67000000004</v>
      </c>
    </row>
    <row r="30" spans="1:7" ht="14.4" customHeight="1" x14ac:dyDescent="0.3">
      <c r="A30" s="857" t="s">
        <v>1240</v>
      </c>
      <c r="B30" s="849">
        <v>318</v>
      </c>
      <c r="C30" s="849">
        <v>273</v>
      </c>
      <c r="D30" s="849">
        <v>157</v>
      </c>
      <c r="E30" s="889">
        <v>93279</v>
      </c>
      <c r="F30" s="889">
        <v>88764.33</v>
      </c>
      <c r="G30" s="890">
        <v>46888.34</v>
      </c>
    </row>
    <row r="31" spans="1:7" ht="14.4" customHeight="1" thickBot="1" x14ac:dyDescent="0.35">
      <c r="A31" s="893" t="s">
        <v>1241</v>
      </c>
      <c r="B31" s="851">
        <v>254</v>
      </c>
      <c r="C31" s="851">
        <v>116</v>
      </c>
      <c r="D31" s="851">
        <v>208</v>
      </c>
      <c r="E31" s="891">
        <v>104730.32</v>
      </c>
      <c r="F31" s="891">
        <v>46915.33</v>
      </c>
      <c r="G31" s="892">
        <v>84764.99</v>
      </c>
    </row>
    <row r="32" spans="1:7" ht="14.4" customHeight="1" x14ac:dyDescent="0.3">
      <c r="A32" s="804" t="s">
        <v>301</v>
      </c>
    </row>
    <row r="33" spans="1:1" ht="14.4" customHeight="1" x14ac:dyDescent="0.3">
      <c r="A33" s="805" t="s">
        <v>1217</v>
      </c>
    </row>
    <row r="34" spans="1:1" ht="14.4" customHeight="1" x14ac:dyDescent="0.3">
      <c r="A34" s="804" t="s">
        <v>3365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9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3625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16491.930000000004</v>
      </c>
      <c r="H3" s="208">
        <f t="shared" si="0"/>
        <v>3886308.93</v>
      </c>
      <c r="I3" s="78"/>
      <c r="J3" s="78"/>
      <c r="K3" s="208">
        <f t="shared" si="0"/>
        <v>16599.23</v>
      </c>
      <c r="L3" s="208">
        <f t="shared" si="0"/>
        <v>4034701.8699999996</v>
      </c>
      <c r="M3" s="78"/>
      <c r="N3" s="78"/>
      <c r="O3" s="208">
        <f t="shared" si="0"/>
        <v>17236</v>
      </c>
      <c r="P3" s="208">
        <f t="shared" si="0"/>
        <v>4448874.6600000011</v>
      </c>
      <c r="Q3" s="79">
        <f>IF(L3=0,0,P3/L3)</f>
        <v>1.1026526378763151</v>
      </c>
      <c r="R3" s="209">
        <f>IF(O3=0,0,P3/O3)</f>
        <v>258.11526224181949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3370</v>
      </c>
      <c r="C6" s="825" t="s">
        <v>2810</v>
      </c>
      <c r="D6" s="825" t="s">
        <v>3371</v>
      </c>
      <c r="E6" s="825" t="s">
        <v>3372</v>
      </c>
      <c r="F6" s="825" t="s">
        <v>3373</v>
      </c>
      <c r="G6" s="225">
        <v>28</v>
      </c>
      <c r="H6" s="225">
        <v>7028</v>
      </c>
      <c r="I6" s="825"/>
      <c r="J6" s="825">
        <v>251</v>
      </c>
      <c r="K6" s="225"/>
      <c r="L6" s="225"/>
      <c r="M6" s="825"/>
      <c r="N6" s="825"/>
      <c r="O6" s="225">
        <v>10</v>
      </c>
      <c r="P6" s="225">
        <v>2540</v>
      </c>
      <c r="Q6" s="830"/>
      <c r="R6" s="848">
        <v>254</v>
      </c>
    </row>
    <row r="7" spans="1:18" ht="14.4" customHeight="1" x14ac:dyDescent="0.3">
      <c r="A7" s="831"/>
      <c r="B7" s="832" t="s">
        <v>3370</v>
      </c>
      <c r="C7" s="832" t="s">
        <v>2810</v>
      </c>
      <c r="D7" s="832" t="s">
        <v>3371</v>
      </c>
      <c r="E7" s="832" t="s">
        <v>3374</v>
      </c>
      <c r="F7" s="832" t="s">
        <v>3375</v>
      </c>
      <c r="G7" s="849">
        <v>2</v>
      </c>
      <c r="H7" s="849">
        <v>396</v>
      </c>
      <c r="I7" s="832"/>
      <c r="J7" s="832">
        <v>198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/>
      <c r="B8" s="832" t="s">
        <v>3370</v>
      </c>
      <c r="C8" s="832" t="s">
        <v>2810</v>
      </c>
      <c r="D8" s="832" t="s">
        <v>3371</v>
      </c>
      <c r="E8" s="832" t="s">
        <v>3376</v>
      </c>
      <c r="F8" s="832" t="s">
        <v>3377</v>
      </c>
      <c r="G8" s="849"/>
      <c r="H8" s="849"/>
      <c r="I8" s="832"/>
      <c r="J8" s="832"/>
      <c r="K8" s="849"/>
      <c r="L8" s="849"/>
      <c r="M8" s="832"/>
      <c r="N8" s="832"/>
      <c r="O8" s="849">
        <v>3</v>
      </c>
      <c r="P8" s="849">
        <v>100</v>
      </c>
      <c r="Q8" s="837"/>
      <c r="R8" s="850">
        <v>33.333333333333336</v>
      </c>
    </row>
    <row r="9" spans="1:18" ht="14.4" customHeight="1" x14ac:dyDescent="0.3">
      <c r="A9" s="831"/>
      <c r="B9" s="832" t="s">
        <v>3370</v>
      </c>
      <c r="C9" s="832" t="s">
        <v>2810</v>
      </c>
      <c r="D9" s="832" t="s">
        <v>3371</v>
      </c>
      <c r="E9" s="832" t="s">
        <v>3378</v>
      </c>
      <c r="F9" s="832" t="s">
        <v>3379</v>
      </c>
      <c r="G9" s="849">
        <v>12</v>
      </c>
      <c r="H9" s="849">
        <v>7104</v>
      </c>
      <c r="I9" s="832"/>
      <c r="J9" s="832">
        <v>592</v>
      </c>
      <c r="K9" s="849"/>
      <c r="L9" s="849"/>
      <c r="M9" s="832"/>
      <c r="N9" s="832"/>
      <c r="O9" s="849">
        <v>7</v>
      </c>
      <c r="P9" s="849">
        <v>4165</v>
      </c>
      <c r="Q9" s="837"/>
      <c r="R9" s="850">
        <v>595</v>
      </c>
    </row>
    <row r="10" spans="1:18" ht="14.4" customHeight="1" x14ac:dyDescent="0.3">
      <c r="A10" s="831"/>
      <c r="B10" s="832" t="s">
        <v>3370</v>
      </c>
      <c r="C10" s="832" t="s">
        <v>2810</v>
      </c>
      <c r="D10" s="832" t="s">
        <v>3371</v>
      </c>
      <c r="E10" s="832" t="s">
        <v>3380</v>
      </c>
      <c r="F10" s="832" t="s">
        <v>3381</v>
      </c>
      <c r="G10" s="849">
        <v>25</v>
      </c>
      <c r="H10" s="849">
        <v>33425</v>
      </c>
      <c r="I10" s="832"/>
      <c r="J10" s="832">
        <v>1337</v>
      </c>
      <c r="K10" s="849"/>
      <c r="L10" s="849"/>
      <c r="M10" s="832"/>
      <c r="N10" s="832"/>
      <c r="O10" s="849">
        <v>4</v>
      </c>
      <c r="P10" s="849">
        <v>5376</v>
      </c>
      <c r="Q10" s="837"/>
      <c r="R10" s="850">
        <v>1344</v>
      </c>
    </row>
    <row r="11" spans="1:18" ht="14.4" customHeight="1" x14ac:dyDescent="0.3">
      <c r="A11" s="831"/>
      <c r="B11" s="832" t="s">
        <v>3370</v>
      </c>
      <c r="C11" s="832" t="s">
        <v>2810</v>
      </c>
      <c r="D11" s="832" t="s">
        <v>3371</v>
      </c>
      <c r="E11" s="832" t="s">
        <v>3382</v>
      </c>
      <c r="F11" s="832" t="s">
        <v>3383</v>
      </c>
      <c r="G11" s="849">
        <v>2</v>
      </c>
      <c r="H11" s="849">
        <v>724</v>
      </c>
      <c r="I11" s="832"/>
      <c r="J11" s="832">
        <v>362</v>
      </c>
      <c r="K11" s="849"/>
      <c r="L11" s="849"/>
      <c r="M11" s="832"/>
      <c r="N11" s="832"/>
      <c r="O11" s="849">
        <v>1</v>
      </c>
      <c r="P11" s="849">
        <v>364</v>
      </c>
      <c r="Q11" s="837"/>
      <c r="R11" s="850">
        <v>364</v>
      </c>
    </row>
    <row r="12" spans="1:18" ht="14.4" customHeight="1" x14ac:dyDescent="0.3">
      <c r="A12" s="831" t="s">
        <v>3384</v>
      </c>
      <c r="B12" s="832" t="s">
        <v>3385</v>
      </c>
      <c r="C12" s="832" t="s">
        <v>602</v>
      </c>
      <c r="D12" s="832" t="s">
        <v>3386</v>
      </c>
      <c r="E12" s="832" t="s">
        <v>3387</v>
      </c>
      <c r="F12" s="832" t="s">
        <v>3388</v>
      </c>
      <c r="G12" s="849">
        <v>1</v>
      </c>
      <c r="H12" s="849">
        <v>151</v>
      </c>
      <c r="I12" s="832">
        <v>3.6107125777140125</v>
      </c>
      <c r="J12" s="832">
        <v>151</v>
      </c>
      <c r="K12" s="849">
        <v>0.6</v>
      </c>
      <c r="L12" s="849">
        <v>41.82</v>
      </c>
      <c r="M12" s="832">
        <v>1</v>
      </c>
      <c r="N12" s="832">
        <v>69.7</v>
      </c>
      <c r="O12" s="849">
        <v>0.4</v>
      </c>
      <c r="P12" s="849">
        <v>27.88</v>
      </c>
      <c r="Q12" s="837">
        <v>0.66666666666666663</v>
      </c>
      <c r="R12" s="850">
        <v>69.699999999999989</v>
      </c>
    </row>
    <row r="13" spans="1:18" ht="14.4" customHeight="1" x14ac:dyDescent="0.3">
      <c r="A13" s="831" t="s">
        <v>3384</v>
      </c>
      <c r="B13" s="832" t="s">
        <v>3385</v>
      </c>
      <c r="C13" s="832" t="s">
        <v>602</v>
      </c>
      <c r="D13" s="832" t="s">
        <v>3386</v>
      </c>
      <c r="E13" s="832" t="s">
        <v>3389</v>
      </c>
      <c r="F13" s="832" t="s">
        <v>3390</v>
      </c>
      <c r="G13" s="849"/>
      <c r="H13" s="849"/>
      <c r="I13" s="832"/>
      <c r="J13" s="832"/>
      <c r="K13" s="849">
        <v>1</v>
      </c>
      <c r="L13" s="849">
        <v>1580.8</v>
      </c>
      <c r="M13" s="832">
        <v>1</v>
      </c>
      <c r="N13" s="832">
        <v>1580.8</v>
      </c>
      <c r="O13" s="849">
        <v>2</v>
      </c>
      <c r="P13" s="849">
        <v>3161.6</v>
      </c>
      <c r="Q13" s="837">
        <v>2</v>
      </c>
      <c r="R13" s="850">
        <v>1580.8</v>
      </c>
    </row>
    <row r="14" spans="1:18" ht="14.4" customHeight="1" x14ac:dyDescent="0.3">
      <c r="A14" s="831" t="s">
        <v>3384</v>
      </c>
      <c r="B14" s="832" t="s">
        <v>3385</v>
      </c>
      <c r="C14" s="832" t="s">
        <v>602</v>
      </c>
      <c r="D14" s="832" t="s">
        <v>3386</v>
      </c>
      <c r="E14" s="832" t="s">
        <v>3391</v>
      </c>
      <c r="F14" s="832" t="s">
        <v>3390</v>
      </c>
      <c r="G14" s="849">
        <v>17</v>
      </c>
      <c r="H14" s="849">
        <v>108333.17999999998</v>
      </c>
      <c r="I14" s="832">
        <v>0.8785974968857051</v>
      </c>
      <c r="J14" s="832">
        <v>6372.5399999999991</v>
      </c>
      <c r="K14" s="849">
        <v>26</v>
      </c>
      <c r="L14" s="849">
        <v>123302.40000000001</v>
      </c>
      <c r="M14" s="832">
        <v>1</v>
      </c>
      <c r="N14" s="832">
        <v>4742.4000000000005</v>
      </c>
      <c r="O14" s="849">
        <v>3</v>
      </c>
      <c r="P14" s="849">
        <v>14227.199999999999</v>
      </c>
      <c r="Q14" s="837">
        <v>0.11538461538461536</v>
      </c>
      <c r="R14" s="850">
        <v>4742.3999999999996</v>
      </c>
    </row>
    <row r="15" spans="1:18" ht="14.4" customHeight="1" x14ac:dyDescent="0.3">
      <c r="A15" s="831" t="s">
        <v>3384</v>
      </c>
      <c r="B15" s="832" t="s">
        <v>3385</v>
      </c>
      <c r="C15" s="832" t="s">
        <v>602</v>
      </c>
      <c r="D15" s="832" t="s">
        <v>3386</v>
      </c>
      <c r="E15" s="832" t="s">
        <v>3392</v>
      </c>
      <c r="F15" s="832" t="s">
        <v>823</v>
      </c>
      <c r="G15" s="849"/>
      <c r="H15" s="849"/>
      <c r="I15" s="832"/>
      <c r="J15" s="832"/>
      <c r="K15" s="849"/>
      <c r="L15" s="849"/>
      <c r="M15" s="832"/>
      <c r="N15" s="832"/>
      <c r="O15" s="849">
        <v>0.1</v>
      </c>
      <c r="P15" s="849">
        <v>5.07</v>
      </c>
      <c r="Q15" s="837"/>
      <c r="R15" s="850">
        <v>50.7</v>
      </c>
    </row>
    <row r="16" spans="1:18" ht="14.4" customHeight="1" x14ac:dyDescent="0.3">
      <c r="A16" s="831" t="s">
        <v>3384</v>
      </c>
      <c r="B16" s="832" t="s">
        <v>3385</v>
      </c>
      <c r="C16" s="832" t="s">
        <v>602</v>
      </c>
      <c r="D16" s="832" t="s">
        <v>3386</v>
      </c>
      <c r="E16" s="832" t="s">
        <v>3393</v>
      </c>
      <c r="F16" s="832" t="s">
        <v>3394</v>
      </c>
      <c r="G16" s="849">
        <v>11.54</v>
      </c>
      <c r="H16" s="849">
        <v>670.65000000000009</v>
      </c>
      <c r="I16" s="832"/>
      <c r="J16" s="832">
        <v>58.115251299826703</v>
      </c>
      <c r="K16" s="849"/>
      <c r="L16" s="849"/>
      <c r="M16" s="832"/>
      <c r="N16" s="832"/>
      <c r="O16" s="849">
        <v>0.4</v>
      </c>
      <c r="P16" s="849">
        <v>23.24</v>
      </c>
      <c r="Q16" s="837"/>
      <c r="R16" s="850">
        <v>58.099999999999994</v>
      </c>
    </row>
    <row r="17" spans="1:18" ht="14.4" customHeight="1" x14ac:dyDescent="0.3">
      <c r="A17" s="831" t="s">
        <v>3384</v>
      </c>
      <c r="B17" s="832" t="s">
        <v>3385</v>
      </c>
      <c r="C17" s="832" t="s">
        <v>602</v>
      </c>
      <c r="D17" s="832" t="s">
        <v>3386</v>
      </c>
      <c r="E17" s="832" t="s">
        <v>3395</v>
      </c>
      <c r="F17" s="832" t="s">
        <v>3396</v>
      </c>
      <c r="G17" s="849">
        <v>0.06</v>
      </c>
      <c r="H17" s="849">
        <v>23.25</v>
      </c>
      <c r="I17" s="832">
        <v>2.5746652935118436E-2</v>
      </c>
      <c r="J17" s="832">
        <v>387.5</v>
      </c>
      <c r="K17" s="849">
        <v>2.33</v>
      </c>
      <c r="L17" s="849">
        <v>903.03</v>
      </c>
      <c r="M17" s="832">
        <v>1</v>
      </c>
      <c r="N17" s="832">
        <v>387.56652360515017</v>
      </c>
      <c r="O17" s="849"/>
      <c r="P17" s="849"/>
      <c r="Q17" s="837"/>
      <c r="R17" s="850"/>
    </row>
    <row r="18" spans="1:18" ht="14.4" customHeight="1" x14ac:dyDescent="0.3">
      <c r="A18" s="831" t="s">
        <v>3384</v>
      </c>
      <c r="B18" s="832" t="s">
        <v>3385</v>
      </c>
      <c r="C18" s="832" t="s">
        <v>602</v>
      </c>
      <c r="D18" s="832" t="s">
        <v>3386</v>
      </c>
      <c r="E18" s="832" t="s">
        <v>3397</v>
      </c>
      <c r="F18" s="832" t="s">
        <v>619</v>
      </c>
      <c r="G18" s="849"/>
      <c r="H18" s="849"/>
      <c r="I18" s="832"/>
      <c r="J18" s="832"/>
      <c r="K18" s="849">
        <v>5.2</v>
      </c>
      <c r="L18" s="849">
        <v>405.72</v>
      </c>
      <c r="M18" s="832">
        <v>1</v>
      </c>
      <c r="N18" s="832">
        <v>78.023076923076928</v>
      </c>
      <c r="O18" s="849">
        <v>2.8000000000000007</v>
      </c>
      <c r="P18" s="849">
        <v>131.89999999999998</v>
      </c>
      <c r="Q18" s="837">
        <v>0.32510105491471941</v>
      </c>
      <c r="R18" s="850">
        <v>47.10714285714284</v>
      </c>
    </row>
    <row r="19" spans="1:18" ht="14.4" customHeight="1" x14ac:dyDescent="0.3">
      <c r="A19" s="831" t="s">
        <v>3384</v>
      </c>
      <c r="B19" s="832" t="s">
        <v>3385</v>
      </c>
      <c r="C19" s="832" t="s">
        <v>602</v>
      </c>
      <c r="D19" s="832" t="s">
        <v>3386</v>
      </c>
      <c r="E19" s="832" t="s">
        <v>3398</v>
      </c>
      <c r="F19" s="832" t="s">
        <v>3399</v>
      </c>
      <c r="G19" s="849">
        <v>5.6</v>
      </c>
      <c r="H19" s="849">
        <v>25466.6</v>
      </c>
      <c r="I19" s="832">
        <v>0.9180329050770718</v>
      </c>
      <c r="J19" s="832">
        <v>4547.6071428571431</v>
      </c>
      <c r="K19" s="849">
        <v>6.1000000000000005</v>
      </c>
      <c r="L19" s="849">
        <v>27740.399999999994</v>
      </c>
      <c r="M19" s="832">
        <v>1</v>
      </c>
      <c r="N19" s="832">
        <v>4547.6065573770475</v>
      </c>
      <c r="O19" s="849">
        <v>0.30000000000000004</v>
      </c>
      <c r="P19" s="849">
        <v>1364.28</v>
      </c>
      <c r="Q19" s="837">
        <v>4.9180256953756982E-2</v>
      </c>
      <c r="R19" s="850">
        <v>4547.5999999999995</v>
      </c>
    </row>
    <row r="20" spans="1:18" ht="14.4" customHeight="1" x14ac:dyDescent="0.3">
      <c r="A20" s="831" t="s">
        <v>3384</v>
      </c>
      <c r="B20" s="832" t="s">
        <v>3385</v>
      </c>
      <c r="C20" s="832" t="s">
        <v>602</v>
      </c>
      <c r="D20" s="832" t="s">
        <v>3386</v>
      </c>
      <c r="E20" s="832" t="s">
        <v>3400</v>
      </c>
      <c r="F20" s="832" t="s">
        <v>3401</v>
      </c>
      <c r="G20" s="849"/>
      <c r="H20" s="849"/>
      <c r="I20" s="832"/>
      <c r="J20" s="832"/>
      <c r="K20" s="849">
        <v>1</v>
      </c>
      <c r="L20" s="849">
        <v>117.31</v>
      </c>
      <c r="M20" s="832">
        <v>1</v>
      </c>
      <c r="N20" s="832">
        <v>117.31</v>
      </c>
      <c r="O20" s="849"/>
      <c r="P20" s="849"/>
      <c r="Q20" s="837"/>
      <c r="R20" s="850"/>
    </row>
    <row r="21" spans="1:18" ht="14.4" customHeight="1" x14ac:dyDescent="0.3">
      <c r="A21" s="831" t="s">
        <v>3384</v>
      </c>
      <c r="B21" s="832" t="s">
        <v>3385</v>
      </c>
      <c r="C21" s="832" t="s">
        <v>602</v>
      </c>
      <c r="D21" s="832" t="s">
        <v>3386</v>
      </c>
      <c r="E21" s="832" t="s">
        <v>3402</v>
      </c>
      <c r="F21" s="832" t="s">
        <v>3403</v>
      </c>
      <c r="G21" s="849"/>
      <c r="H21" s="849"/>
      <c r="I21" s="832"/>
      <c r="J21" s="832"/>
      <c r="K21" s="849"/>
      <c r="L21" s="849"/>
      <c r="M21" s="832"/>
      <c r="N21" s="832"/>
      <c r="O21" s="849">
        <v>1</v>
      </c>
      <c r="P21" s="849">
        <v>4742.3999999999996</v>
      </c>
      <c r="Q21" s="837"/>
      <c r="R21" s="850">
        <v>4742.3999999999996</v>
      </c>
    </row>
    <row r="22" spans="1:18" ht="14.4" customHeight="1" x14ac:dyDescent="0.3">
      <c r="A22" s="831" t="s">
        <v>3384</v>
      </c>
      <c r="B22" s="832" t="s">
        <v>3385</v>
      </c>
      <c r="C22" s="832" t="s">
        <v>602</v>
      </c>
      <c r="D22" s="832" t="s">
        <v>3386</v>
      </c>
      <c r="E22" s="832" t="s">
        <v>3404</v>
      </c>
      <c r="F22" s="832" t="s">
        <v>3405</v>
      </c>
      <c r="G22" s="849">
        <v>4</v>
      </c>
      <c r="H22" s="849">
        <v>26846.48</v>
      </c>
      <c r="I22" s="832">
        <v>1.3333333333333333</v>
      </c>
      <c r="J22" s="832">
        <v>6711.62</v>
      </c>
      <c r="K22" s="849">
        <v>3</v>
      </c>
      <c r="L22" s="849">
        <v>20134.86</v>
      </c>
      <c r="M22" s="832">
        <v>1</v>
      </c>
      <c r="N22" s="832">
        <v>6711.62</v>
      </c>
      <c r="O22" s="849">
        <v>3</v>
      </c>
      <c r="P22" s="849">
        <v>20119.8</v>
      </c>
      <c r="Q22" s="837">
        <v>0.99925204347087582</v>
      </c>
      <c r="R22" s="850">
        <v>6706.5999999999995</v>
      </c>
    </row>
    <row r="23" spans="1:18" ht="14.4" customHeight="1" x14ac:dyDescent="0.3">
      <c r="A23" s="831" t="s">
        <v>3384</v>
      </c>
      <c r="B23" s="832" t="s">
        <v>3385</v>
      </c>
      <c r="C23" s="832" t="s">
        <v>602</v>
      </c>
      <c r="D23" s="832" t="s">
        <v>3386</v>
      </c>
      <c r="E23" s="832" t="s">
        <v>3406</v>
      </c>
      <c r="F23" s="832" t="s">
        <v>805</v>
      </c>
      <c r="G23" s="849">
        <v>1.2000000000000002</v>
      </c>
      <c r="H23" s="849">
        <v>5458.38</v>
      </c>
      <c r="I23" s="832">
        <v>1.2000000000000002</v>
      </c>
      <c r="J23" s="832">
        <v>4548.6499999999996</v>
      </c>
      <c r="K23" s="849">
        <v>1</v>
      </c>
      <c r="L23" s="849">
        <v>4548.6499999999996</v>
      </c>
      <c r="M23" s="832">
        <v>1</v>
      </c>
      <c r="N23" s="832">
        <v>4548.6499999999996</v>
      </c>
      <c r="O23" s="849"/>
      <c r="P23" s="849"/>
      <c r="Q23" s="837"/>
      <c r="R23" s="850"/>
    </row>
    <row r="24" spans="1:18" ht="14.4" customHeight="1" x14ac:dyDescent="0.3">
      <c r="A24" s="831" t="s">
        <v>3384</v>
      </c>
      <c r="B24" s="832" t="s">
        <v>3385</v>
      </c>
      <c r="C24" s="832" t="s">
        <v>602</v>
      </c>
      <c r="D24" s="832" t="s">
        <v>3386</v>
      </c>
      <c r="E24" s="832" t="s">
        <v>3407</v>
      </c>
      <c r="F24" s="832" t="s">
        <v>3408</v>
      </c>
      <c r="G24" s="849">
        <v>19</v>
      </c>
      <c r="H24" s="849">
        <v>54903.240000000005</v>
      </c>
      <c r="I24" s="832">
        <v>0.45737758998727096</v>
      </c>
      <c r="J24" s="832">
        <v>2889.6442105263159</v>
      </c>
      <c r="K24" s="849">
        <v>40</v>
      </c>
      <c r="L24" s="849">
        <v>120039.19999999998</v>
      </c>
      <c r="M24" s="832">
        <v>1</v>
      </c>
      <c r="N24" s="832">
        <v>3000.9799999999996</v>
      </c>
      <c r="O24" s="849">
        <v>31</v>
      </c>
      <c r="P24" s="849">
        <v>90799.77</v>
      </c>
      <c r="Q24" s="837">
        <v>0.7564176535665017</v>
      </c>
      <c r="R24" s="850">
        <v>2929.0248387096776</v>
      </c>
    </row>
    <row r="25" spans="1:18" ht="14.4" customHeight="1" x14ac:dyDescent="0.3">
      <c r="A25" s="831" t="s">
        <v>3384</v>
      </c>
      <c r="B25" s="832" t="s">
        <v>3385</v>
      </c>
      <c r="C25" s="832" t="s">
        <v>602</v>
      </c>
      <c r="D25" s="832" t="s">
        <v>3386</v>
      </c>
      <c r="E25" s="832" t="s">
        <v>3409</v>
      </c>
      <c r="F25" s="832" t="s">
        <v>3408</v>
      </c>
      <c r="G25" s="849">
        <v>1</v>
      </c>
      <c r="H25" s="849">
        <v>0</v>
      </c>
      <c r="I25" s="832"/>
      <c r="J25" s="832">
        <v>0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3384</v>
      </c>
      <c r="B26" s="832" t="s">
        <v>3385</v>
      </c>
      <c r="C26" s="832" t="s">
        <v>602</v>
      </c>
      <c r="D26" s="832" t="s">
        <v>3386</v>
      </c>
      <c r="E26" s="832" t="s">
        <v>3410</v>
      </c>
      <c r="F26" s="832" t="s">
        <v>3411</v>
      </c>
      <c r="G26" s="849">
        <v>14</v>
      </c>
      <c r="H26" s="849">
        <v>53198.32</v>
      </c>
      <c r="I26" s="832">
        <v>0.55999999999999994</v>
      </c>
      <c r="J26" s="832">
        <v>3799.88</v>
      </c>
      <c r="K26" s="849">
        <v>25</v>
      </c>
      <c r="L26" s="849">
        <v>94997</v>
      </c>
      <c r="M26" s="832">
        <v>1</v>
      </c>
      <c r="N26" s="832">
        <v>3799.88</v>
      </c>
      <c r="O26" s="849">
        <v>38</v>
      </c>
      <c r="P26" s="849">
        <v>123390.57</v>
      </c>
      <c r="Q26" s="837">
        <v>1.2988891228144048</v>
      </c>
      <c r="R26" s="850">
        <v>3247.1202631578949</v>
      </c>
    </row>
    <row r="27" spans="1:18" ht="14.4" customHeight="1" x14ac:dyDescent="0.3">
      <c r="A27" s="831" t="s">
        <v>3384</v>
      </c>
      <c r="B27" s="832" t="s">
        <v>3385</v>
      </c>
      <c r="C27" s="832" t="s">
        <v>602</v>
      </c>
      <c r="D27" s="832" t="s">
        <v>3386</v>
      </c>
      <c r="E27" s="832" t="s">
        <v>3412</v>
      </c>
      <c r="F27" s="832" t="s">
        <v>805</v>
      </c>
      <c r="G27" s="849"/>
      <c r="H27" s="849"/>
      <c r="I27" s="832"/>
      <c r="J27" s="832"/>
      <c r="K27" s="849">
        <v>2</v>
      </c>
      <c r="L27" s="849">
        <v>909.72</v>
      </c>
      <c r="M27" s="832">
        <v>1</v>
      </c>
      <c r="N27" s="832">
        <v>454.86</v>
      </c>
      <c r="O27" s="849"/>
      <c r="P27" s="849"/>
      <c r="Q27" s="837"/>
      <c r="R27" s="850"/>
    </row>
    <row r="28" spans="1:18" ht="14.4" customHeight="1" x14ac:dyDescent="0.3">
      <c r="A28" s="831" t="s">
        <v>3384</v>
      </c>
      <c r="B28" s="832" t="s">
        <v>3385</v>
      </c>
      <c r="C28" s="832" t="s">
        <v>602</v>
      </c>
      <c r="D28" s="832" t="s">
        <v>3386</v>
      </c>
      <c r="E28" s="832" t="s">
        <v>3413</v>
      </c>
      <c r="F28" s="832" t="s">
        <v>3411</v>
      </c>
      <c r="G28" s="849"/>
      <c r="H28" s="849"/>
      <c r="I28" s="832"/>
      <c r="J28" s="832"/>
      <c r="K28" s="849">
        <v>0.5</v>
      </c>
      <c r="L28" s="849">
        <v>3640.36</v>
      </c>
      <c r="M28" s="832">
        <v>1</v>
      </c>
      <c r="N28" s="832">
        <v>7280.72</v>
      </c>
      <c r="O28" s="849">
        <v>2</v>
      </c>
      <c r="P28" s="849">
        <v>7925.2099999999991</v>
      </c>
      <c r="Q28" s="837">
        <v>2.1770401828390598</v>
      </c>
      <c r="R28" s="850">
        <v>3962.6049999999996</v>
      </c>
    </row>
    <row r="29" spans="1:18" ht="14.4" customHeight="1" x14ac:dyDescent="0.3">
      <c r="A29" s="831" t="s">
        <v>3384</v>
      </c>
      <c r="B29" s="832" t="s">
        <v>3385</v>
      </c>
      <c r="C29" s="832" t="s">
        <v>602</v>
      </c>
      <c r="D29" s="832" t="s">
        <v>3386</v>
      </c>
      <c r="E29" s="832" t="s">
        <v>3414</v>
      </c>
      <c r="F29" s="832" t="s">
        <v>805</v>
      </c>
      <c r="G29" s="849">
        <v>0.4</v>
      </c>
      <c r="H29" s="849">
        <v>909.73</v>
      </c>
      <c r="I29" s="832">
        <v>0.5</v>
      </c>
      <c r="J29" s="832">
        <v>2274.3249999999998</v>
      </c>
      <c r="K29" s="849">
        <v>0.8</v>
      </c>
      <c r="L29" s="849">
        <v>1819.46</v>
      </c>
      <c r="M29" s="832">
        <v>1</v>
      </c>
      <c r="N29" s="832">
        <v>2274.3249999999998</v>
      </c>
      <c r="O29" s="849"/>
      <c r="P29" s="849"/>
      <c r="Q29" s="837"/>
      <c r="R29" s="850"/>
    </row>
    <row r="30" spans="1:18" ht="14.4" customHeight="1" x14ac:dyDescent="0.3">
      <c r="A30" s="831" t="s">
        <v>3384</v>
      </c>
      <c r="B30" s="832" t="s">
        <v>3385</v>
      </c>
      <c r="C30" s="832" t="s">
        <v>602</v>
      </c>
      <c r="D30" s="832" t="s">
        <v>3386</v>
      </c>
      <c r="E30" s="832" t="s">
        <v>3415</v>
      </c>
      <c r="F30" s="832" t="s">
        <v>1007</v>
      </c>
      <c r="G30" s="849">
        <v>4</v>
      </c>
      <c r="H30" s="849">
        <v>11679.2</v>
      </c>
      <c r="I30" s="832">
        <v>1.8532117661619705</v>
      </c>
      <c r="J30" s="832">
        <v>2919.8</v>
      </c>
      <c r="K30" s="849">
        <v>2</v>
      </c>
      <c r="L30" s="849">
        <v>6302.14</v>
      </c>
      <c r="M30" s="832">
        <v>1</v>
      </c>
      <c r="N30" s="832">
        <v>3151.07</v>
      </c>
      <c r="O30" s="849">
        <v>1</v>
      </c>
      <c r="P30" s="849">
        <v>3036</v>
      </c>
      <c r="Q30" s="837">
        <v>0.48174112285668041</v>
      </c>
      <c r="R30" s="850">
        <v>3036</v>
      </c>
    </row>
    <row r="31" spans="1:18" ht="14.4" customHeight="1" x14ac:dyDescent="0.3">
      <c r="A31" s="831" t="s">
        <v>3384</v>
      </c>
      <c r="B31" s="832" t="s">
        <v>3385</v>
      </c>
      <c r="C31" s="832" t="s">
        <v>602</v>
      </c>
      <c r="D31" s="832" t="s">
        <v>3386</v>
      </c>
      <c r="E31" s="832" t="s">
        <v>3416</v>
      </c>
      <c r="F31" s="832" t="s">
        <v>3417</v>
      </c>
      <c r="G31" s="849"/>
      <c r="H31" s="849"/>
      <c r="I31" s="832"/>
      <c r="J31" s="832"/>
      <c r="K31" s="849">
        <v>4</v>
      </c>
      <c r="L31" s="849">
        <v>12003.92</v>
      </c>
      <c r="M31" s="832">
        <v>1</v>
      </c>
      <c r="N31" s="832">
        <v>3000.98</v>
      </c>
      <c r="O31" s="849">
        <v>33</v>
      </c>
      <c r="P31" s="849">
        <v>95751.82</v>
      </c>
      <c r="Q31" s="837">
        <v>7.976712607214977</v>
      </c>
      <c r="R31" s="850">
        <v>2901.5703030303034</v>
      </c>
    </row>
    <row r="32" spans="1:18" ht="14.4" customHeight="1" x14ac:dyDescent="0.3">
      <c r="A32" s="831" t="s">
        <v>3384</v>
      </c>
      <c r="B32" s="832" t="s">
        <v>3385</v>
      </c>
      <c r="C32" s="832" t="s">
        <v>602</v>
      </c>
      <c r="D32" s="832" t="s">
        <v>3386</v>
      </c>
      <c r="E32" s="832" t="s">
        <v>3418</v>
      </c>
      <c r="F32" s="832" t="s">
        <v>1197</v>
      </c>
      <c r="G32" s="849">
        <v>14</v>
      </c>
      <c r="H32" s="849">
        <v>71139.319999999992</v>
      </c>
      <c r="I32" s="832">
        <v>1.8750875084345475</v>
      </c>
      <c r="J32" s="832">
        <v>5081.3799999999992</v>
      </c>
      <c r="K32" s="849">
        <v>8</v>
      </c>
      <c r="L32" s="849">
        <v>37939.200000000004</v>
      </c>
      <c r="M32" s="832">
        <v>1</v>
      </c>
      <c r="N32" s="832">
        <v>4742.4000000000005</v>
      </c>
      <c r="O32" s="849">
        <v>1</v>
      </c>
      <c r="P32" s="849">
        <v>1730.73</v>
      </c>
      <c r="Q32" s="837">
        <v>4.561851594129554E-2</v>
      </c>
      <c r="R32" s="850">
        <v>1730.73</v>
      </c>
    </row>
    <row r="33" spans="1:18" ht="14.4" customHeight="1" x14ac:dyDescent="0.3">
      <c r="A33" s="831" t="s">
        <v>3384</v>
      </c>
      <c r="B33" s="832" t="s">
        <v>3385</v>
      </c>
      <c r="C33" s="832" t="s">
        <v>602</v>
      </c>
      <c r="D33" s="832" t="s">
        <v>3386</v>
      </c>
      <c r="E33" s="832" t="s">
        <v>3419</v>
      </c>
      <c r="F33" s="832" t="s">
        <v>3390</v>
      </c>
      <c r="G33" s="849"/>
      <c r="H33" s="849"/>
      <c r="I33" s="832"/>
      <c r="J33" s="832"/>
      <c r="K33" s="849"/>
      <c r="L33" s="849"/>
      <c r="M33" s="832"/>
      <c r="N33" s="832"/>
      <c r="O33" s="849">
        <v>25</v>
      </c>
      <c r="P33" s="849">
        <v>102183.69</v>
      </c>
      <c r="Q33" s="837"/>
      <c r="R33" s="850">
        <v>4087.3476000000001</v>
      </c>
    </row>
    <row r="34" spans="1:18" ht="14.4" customHeight="1" x14ac:dyDescent="0.3">
      <c r="A34" s="831" t="s">
        <v>3384</v>
      </c>
      <c r="B34" s="832" t="s">
        <v>3385</v>
      </c>
      <c r="C34" s="832" t="s">
        <v>602</v>
      </c>
      <c r="D34" s="832" t="s">
        <v>3386</v>
      </c>
      <c r="E34" s="832" t="s">
        <v>3420</v>
      </c>
      <c r="F34" s="832" t="s">
        <v>628</v>
      </c>
      <c r="G34" s="849">
        <v>0.33</v>
      </c>
      <c r="H34" s="849">
        <v>261.89</v>
      </c>
      <c r="I34" s="832"/>
      <c r="J34" s="832">
        <v>793.60606060606051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3384</v>
      </c>
      <c r="B35" s="832" t="s">
        <v>3385</v>
      </c>
      <c r="C35" s="832" t="s">
        <v>602</v>
      </c>
      <c r="D35" s="832" t="s">
        <v>3386</v>
      </c>
      <c r="E35" s="832" t="s">
        <v>3421</v>
      </c>
      <c r="F35" s="832" t="s">
        <v>3422</v>
      </c>
      <c r="G35" s="849"/>
      <c r="H35" s="849"/>
      <c r="I35" s="832"/>
      <c r="J35" s="832"/>
      <c r="K35" s="849"/>
      <c r="L35" s="849"/>
      <c r="M35" s="832"/>
      <c r="N35" s="832"/>
      <c r="O35" s="849">
        <v>1</v>
      </c>
      <c r="P35" s="849">
        <v>147.75</v>
      </c>
      <c r="Q35" s="837"/>
      <c r="R35" s="850">
        <v>147.75</v>
      </c>
    </row>
    <row r="36" spans="1:18" ht="14.4" customHeight="1" x14ac:dyDescent="0.3">
      <c r="A36" s="831" t="s">
        <v>3384</v>
      </c>
      <c r="B36" s="832" t="s">
        <v>3385</v>
      </c>
      <c r="C36" s="832" t="s">
        <v>602</v>
      </c>
      <c r="D36" s="832" t="s">
        <v>3386</v>
      </c>
      <c r="E36" s="832" t="s">
        <v>3423</v>
      </c>
      <c r="F36" s="832" t="s">
        <v>3399</v>
      </c>
      <c r="G36" s="849"/>
      <c r="H36" s="849"/>
      <c r="I36" s="832"/>
      <c r="J36" s="832"/>
      <c r="K36" s="849"/>
      <c r="L36" s="849"/>
      <c r="M36" s="832"/>
      <c r="N36" s="832"/>
      <c r="O36" s="849">
        <v>11.199999999999994</v>
      </c>
      <c r="P36" s="849">
        <v>18362.300000000014</v>
      </c>
      <c r="Q36" s="837"/>
      <c r="R36" s="850">
        <v>1639.4910714285736</v>
      </c>
    </row>
    <row r="37" spans="1:18" ht="14.4" customHeight="1" x14ac:dyDescent="0.3">
      <c r="A37" s="831" t="s">
        <v>3384</v>
      </c>
      <c r="B37" s="832" t="s">
        <v>3385</v>
      </c>
      <c r="C37" s="832" t="s">
        <v>602</v>
      </c>
      <c r="D37" s="832" t="s">
        <v>3424</v>
      </c>
      <c r="E37" s="832" t="s">
        <v>3425</v>
      </c>
      <c r="F37" s="832" t="s">
        <v>3426</v>
      </c>
      <c r="G37" s="849">
        <v>1</v>
      </c>
      <c r="H37" s="849">
        <v>1732.8</v>
      </c>
      <c r="I37" s="832"/>
      <c r="J37" s="832">
        <v>1732.8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" customHeight="1" x14ac:dyDescent="0.3">
      <c r="A38" s="831" t="s">
        <v>3384</v>
      </c>
      <c r="B38" s="832" t="s">
        <v>3385</v>
      </c>
      <c r="C38" s="832" t="s">
        <v>602</v>
      </c>
      <c r="D38" s="832" t="s">
        <v>3424</v>
      </c>
      <c r="E38" s="832" t="s">
        <v>3427</v>
      </c>
      <c r="F38" s="832" t="s">
        <v>3428</v>
      </c>
      <c r="G38" s="849">
        <v>17</v>
      </c>
      <c r="H38" s="849">
        <v>44626.87</v>
      </c>
      <c r="I38" s="832">
        <v>1.1333333333333333</v>
      </c>
      <c r="J38" s="832">
        <v>2625.11</v>
      </c>
      <c r="K38" s="849">
        <v>15</v>
      </c>
      <c r="L38" s="849">
        <v>39376.65</v>
      </c>
      <c r="M38" s="832">
        <v>1</v>
      </c>
      <c r="N38" s="832">
        <v>2625.11</v>
      </c>
      <c r="O38" s="849">
        <v>16</v>
      </c>
      <c r="P38" s="849">
        <v>42001.760000000002</v>
      </c>
      <c r="Q38" s="837">
        <v>1.0666666666666667</v>
      </c>
      <c r="R38" s="850">
        <v>2625.11</v>
      </c>
    </row>
    <row r="39" spans="1:18" ht="14.4" customHeight="1" x14ac:dyDescent="0.3">
      <c r="A39" s="831" t="s">
        <v>3384</v>
      </c>
      <c r="B39" s="832" t="s">
        <v>3385</v>
      </c>
      <c r="C39" s="832" t="s">
        <v>602</v>
      </c>
      <c r="D39" s="832" t="s">
        <v>3424</v>
      </c>
      <c r="E39" s="832" t="s">
        <v>3429</v>
      </c>
      <c r="F39" s="832" t="s">
        <v>3430</v>
      </c>
      <c r="G39" s="849">
        <v>1</v>
      </c>
      <c r="H39" s="849">
        <v>1046.73</v>
      </c>
      <c r="I39" s="832">
        <v>1</v>
      </c>
      <c r="J39" s="832">
        <v>1046.73</v>
      </c>
      <c r="K39" s="849">
        <v>1</v>
      </c>
      <c r="L39" s="849">
        <v>1046.73</v>
      </c>
      <c r="M39" s="832">
        <v>1</v>
      </c>
      <c r="N39" s="832">
        <v>1046.73</v>
      </c>
      <c r="O39" s="849">
        <v>3</v>
      </c>
      <c r="P39" s="849">
        <v>3140.19</v>
      </c>
      <c r="Q39" s="837">
        <v>3</v>
      </c>
      <c r="R39" s="850">
        <v>1046.73</v>
      </c>
    </row>
    <row r="40" spans="1:18" ht="14.4" customHeight="1" x14ac:dyDescent="0.3">
      <c r="A40" s="831" t="s">
        <v>3384</v>
      </c>
      <c r="B40" s="832" t="s">
        <v>3385</v>
      </c>
      <c r="C40" s="832" t="s">
        <v>602</v>
      </c>
      <c r="D40" s="832" t="s">
        <v>3424</v>
      </c>
      <c r="E40" s="832" t="s">
        <v>3431</v>
      </c>
      <c r="F40" s="832" t="s">
        <v>3432</v>
      </c>
      <c r="G40" s="849">
        <v>2</v>
      </c>
      <c r="H40" s="849">
        <v>1448.84</v>
      </c>
      <c r="I40" s="832"/>
      <c r="J40" s="832">
        <v>724.42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" customHeight="1" x14ac:dyDescent="0.3">
      <c r="A41" s="831" t="s">
        <v>3384</v>
      </c>
      <c r="B41" s="832" t="s">
        <v>3385</v>
      </c>
      <c r="C41" s="832" t="s">
        <v>602</v>
      </c>
      <c r="D41" s="832" t="s">
        <v>3424</v>
      </c>
      <c r="E41" s="832" t="s">
        <v>3433</v>
      </c>
      <c r="F41" s="832" t="s">
        <v>3434</v>
      </c>
      <c r="G41" s="849"/>
      <c r="H41" s="849"/>
      <c r="I41" s="832"/>
      <c r="J41" s="832"/>
      <c r="K41" s="849">
        <v>1</v>
      </c>
      <c r="L41" s="849">
        <v>239.4</v>
      </c>
      <c r="M41" s="832">
        <v>1</v>
      </c>
      <c r="N41" s="832">
        <v>239.4</v>
      </c>
      <c r="O41" s="849">
        <v>2</v>
      </c>
      <c r="P41" s="849">
        <v>478.8</v>
      </c>
      <c r="Q41" s="837">
        <v>2</v>
      </c>
      <c r="R41" s="850">
        <v>239.4</v>
      </c>
    </row>
    <row r="42" spans="1:18" ht="14.4" customHeight="1" x14ac:dyDescent="0.3">
      <c r="A42" s="831" t="s">
        <v>3384</v>
      </c>
      <c r="B42" s="832" t="s">
        <v>3385</v>
      </c>
      <c r="C42" s="832" t="s">
        <v>602</v>
      </c>
      <c r="D42" s="832" t="s">
        <v>3424</v>
      </c>
      <c r="E42" s="832" t="s">
        <v>3435</v>
      </c>
      <c r="F42" s="832" t="s">
        <v>3436</v>
      </c>
      <c r="G42" s="849"/>
      <c r="H42" s="849"/>
      <c r="I42" s="832"/>
      <c r="J42" s="832"/>
      <c r="K42" s="849">
        <v>3</v>
      </c>
      <c r="L42" s="849">
        <v>2704.92</v>
      </c>
      <c r="M42" s="832">
        <v>1</v>
      </c>
      <c r="N42" s="832">
        <v>901.64</v>
      </c>
      <c r="O42" s="849">
        <v>7</v>
      </c>
      <c r="P42" s="849">
        <v>6311.4800000000005</v>
      </c>
      <c r="Q42" s="837">
        <v>2.3333333333333335</v>
      </c>
      <c r="R42" s="850">
        <v>901.6400000000001</v>
      </c>
    </row>
    <row r="43" spans="1:18" ht="14.4" customHeight="1" x14ac:dyDescent="0.3">
      <c r="A43" s="831" t="s">
        <v>3384</v>
      </c>
      <c r="B43" s="832" t="s">
        <v>3385</v>
      </c>
      <c r="C43" s="832" t="s">
        <v>602</v>
      </c>
      <c r="D43" s="832" t="s">
        <v>3424</v>
      </c>
      <c r="E43" s="832" t="s">
        <v>3437</v>
      </c>
      <c r="F43" s="832" t="s">
        <v>3438</v>
      </c>
      <c r="G43" s="849">
        <v>10</v>
      </c>
      <c r="H43" s="849">
        <v>4087.3999999999996</v>
      </c>
      <c r="I43" s="832">
        <v>0.76923076923076927</v>
      </c>
      <c r="J43" s="832">
        <v>408.73999999999995</v>
      </c>
      <c r="K43" s="849">
        <v>13</v>
      </c>
      <c r="L43" s="849">
        <v>5313.619999999999</v>
      </c>
      <c r="M43" s="832">
        <v>1</v>
      </c>
      <c r="N43" s="832">
        <v>408.7399999999999</v>
      </c>
      <c r="O43" s="849">
        <v>48</v>
      </c>
      <c r="P43" s="849">
        <v>19619.519999999997</v>
      </c>
      <c r="Q43" s="837">
        <v>3.6923076923076925</v>
      </c>
      <c r="R43" s="850">
        <v>408.73999999999995</v>
      </c>
    </row>
    <row r="44" spans="1:18" ht="14.4" customHeight="1" x14ac:dyDescent="0.3">
      <c r="A44" s="831" t="s">
        <v>3384</v>
      </c>
      <c r="B44" s="832" t="s">
        <v>3385</v>
      </c>
      <c r="C44" s="832" t="s">
        <v>602</v>
      </c>
      <c r="D44" s="832" t="s">
        <v>3424</v>
      </c>
      <c r="E44" s="832" t="s">
        <v>3439</v>
      </c>
      <c r="F44" s="832" t="s">
        <v>3440</v>
      </c>
      <c r="G44" s="849">
        <v>13</v>
      </c>
      <c r="H44" s="849">
        <v>2631.2000000000003</v>
      </c>
      <c r="I44" s="832">
        <v>1.2379845581281552</v>
      </c>
      <c r="J44" s="832">
        <v>202.40000000000003</v>
      </c>
      <c r="K44" s="849">
        <v>11</v>
      </c>
      <c r="L44" s="849">
        <v>2125.3900000000003</v>
      </c>
      <c r="M44" s="832">
        <v>1</v>
      </c>
      <c r="N44" s="832">
        <v>193.21727272727276</v>
      </c>
      <c r="O44" s="849">
        <v>27</v>
      </c>
      <c r="P44" s="849">
        <v>5075.1899999999996</v>
      </c>
      <c r="Q44" s="837">
        <v>2.3878864584852657</v>
      </c>
      <c r="R44" s="850">
        <v>187.97</v>
      </c>
    </row>
    <row r="45" spans="1:18" ht="14.4" customHeight="1" x14ac:dyDescent="0.3">
      <c r="A45" s="831" t="s">
        <v>3384</v>
      </c>
      <c r="B45" s="832" t="s">
        <v>3385</v>
      </c>
      <c r="C45" s="832" t="s">
        <v>602</v>
      </c>
      <c r="D45" s="832" t="s">
        <v>3424</v>
      </c>
      <c r="E45" s="832" t="s">
        <v>3441</v>
      </c>
      <c r="F45" s="832" t="s">
        <v>3442</v>
      </c>
      <c r="G45" s="849">
        <v>12</v>
      </c>
      <c r="H45" s="849">
        <v>12516</v>
      </c>
      <c r="I45" s="832">
        <v>1</v>
      </c>
      <c r="J45" s="832">
        <v>1043</v>
      </c>
      <c r="K45" s="849">
        <v>12</v>
      </c>
      <c r="L45" s="849">
        <v>12516</v>
      </c>
      <c r="M45" s="832">
        <v>1</v>
      </c>
      <c r="N45" s="832">
        <v>1043</v>
      </c>
      <c r="O45" s="849">
        <v>26</v>
      </c>
      <c r="P45" s="849">
        <v>27118</v>
      </c>
      <c r="Q45" s="837">
        <v>2.1666666666666665</v>
      </c>
      <c r="R45" s="850">
        <v>1043</v>
      </c>
    </row>
    <row r="46" spans="1:18" ht="14.4" customHeight="1" x14ac:dyDescent="0.3">
      <c r="A46" s="831" t="s">
        <v>3384</v>
      </c>
      <c r="B46" s="832" t="s">
        <v>3385</v>
      </c>
      <c r="C46" s="832" t="s">
        <v>602</v>
      </c>
      <c r="D46" s="832" t="s">
        <v>3424</v>
      </c>
      <c r="E46" s="832" t="s">
        <v>3443</v>
      </c>
      <c r="F46" s="832" t="s">
        <v>3444</v>
      </c>
      <c r="G46" s="849">
        <v>1</v>
      </c>
      <c r="H46" s="849">
        <v>1665</v>
      </c>
      <c r="I46" s="832">
        <v>0.16666666666666666</v>
      </c>
      <c r="J46" s="832">
        <v>1665</v>
      </c>
      <c r="K46" s="849">
        <v>6</v>
      </c>
      <c r="L46" s="849">
        <v>9990</v>
      </c>
      <c r="M46" s="832">
        <v>1</v>
      </c>
      <c r="N46" s="832">
        <v>1665</v>
      </c>
      <c r="O46" s="849">
        <v>10</v>
      </c>
      <c r="P46" s="849">
        <v>16650</v>
      </c>
      <c r="Q46" s="837">
        <v>1.6666666666666667</v>
      </c>
      <c r="R46" s="850">
        <v>1665</v>
      </c>
    </row>
    <row r="47" spans="1:18" ht="14.4" customHeight="1" x14ac:dyDescent="0.3">
      <c r="A47" s="831" t="s">
        <v>3384</v>
      </c>
      <c r="B47" s="832" t="s">
        <v>3385</v>
      </c>
      <c r="C47" s="832" t="s">
        <v>602</v>
      </c>
      <c r="D47" s="832" t="s">
        <v>3424</v>
      </c>
      <c r="E47" s="832" t="s">
        <v>3445</v>
      </c>
      <c r="F47" s="832" t="s">
        <v>3446</v>
      </c>
      <c r="G47" s="849">
        <v>6</v>
      </c>
      <c r="H47" s="849">
        <v>14616</v>
      </c>
      <c r="I47" s="832">
        <v>0.50385579299717664</v>
      </c>
      <c r="J47" s="832">
        <v>2436</v>
      </c>
      <c r="K47" s="849">
        <v>13</v>
      </c>
      <c r="L47" s="849">
        <v>29008.3</v>
      </c>
      <c r="M47" s="832">
        <v>1</v>
      </c>
      <c r="N47" s="832">
        <v>2231.4076923076923</v>
      </c>
      <c r="O47" s="849">
        <v>28</v>
      </c>
      <c r="P47" s="849">
        <v>60760.839999999989</v>
      </c>
      <c r="Q47" s="837">
        <v>2.0946018898039522</v>
      </c>
      <c r="R47" s="850">
        <v>2170.0299999999997</v>
      </c>
    </row>
    <row r="48" spans="1:18" ht="14.4" customHeight="1" x14ac:dyDescent="0.3">
      <c r="A48" s="831" t="s">
        <v>3384</v>
      </c>
      <c r="B48" s="832" t="s">
        <v>3385</v>
      </c>
      <c r="C48" s="832" t="s">
        <v>602</v>
      </c>
      <c r="D48" s="832" t="s">
        <v>3424</v>
      </c>
      <c r="E48" s="832" t="s">
        <v>3447</v>
      </c>
      <c r="F48" s="832" t="s">
        <v>3448</v>
      </c>
      <c r="G48" s="849">
        <v>1</v>
      </c>
      <c r="H48" s="849">
        <v>740</v>
      </c>
      <c r="I48" s="832">
        <v>0.2</v>
      </c>
      <c r="J48" s="832">
        <v>740</v>
      </c>
      <c r="K48" s="849">
        <v>5</v>
      </c>
      <c r="L48" s="849">
        <v>3700</v>
      </c>
      <c r="M48" s="832">
        <v>1</v>
      </c>
      <c r="N48" s="832">
        <v>740</v>
      </c>
      <c r="O48" s="849">
        <v>4</v>
      </c>
      <c r="P48" s="849">
        <v>2960</v>
      </c>
      <c r="Q48" s="837">
        <v>0.8</v>
      </c>
      <c r="R48" s="850">
        <v>740</v>
      </c>
    </row>
    <row r="49" spans="1:18" ht="14.4" customHeight="1" x14ac:dyDescent="0.3">
      <c r="A49" s="831" t="s">
        <v>3384</v>
      </c>
      <c r="B49" s="832" t="s">
        <v>3385</v>
      </c>
      <c r="C49" s="832" t="s">
        <v>602</v>
      </c>
      <c r="D49" s="832" t="s">
        <v>3424</v>
      </c>
      <c r="E49" s="832" t="s">
        <v>3449</v>
      </c>
      <c r="F49" s="832" t="s">
        <v>3450</v>
      </c>
      <c r="G49" s="849">
        <v>1</v>
      </c>
      <c r="H49" s="849">
        <v>3501.87</v>
      </c>
      <c r="I49" s="832"/>
      <c r="J49" s="832">
        <v>3501.87</v>
      </c>
      <c r="K49" s="849"/>
      <c r="L49" s="849"/>
      <c r="M49" s="832"/>
      <c r="N49" s="832"/>
      <c r="O49" s="849">
        <v>2</v>
      </c>
      <c r="P49" s="849">
        <v>7003.74</v>
      </c>
      <c r="Q49" s="837"/>
      <c r="R49" s="850">
        <v>3501.87</v>
      </c>
    </row>
    <row r="50" spans="1:18" ht="14.4" customHeight="1" x14ac:dyDescent="0.3">
      <c r="A50" s="831" t="s">
        <v>3384</v>
      </c>
      <c r="B50" s="832" t="s">
        <v>3385</v>
      </c>
      <c r="C50" s="832" t="s">
        <v>602</v>
      </c>
      <c r="D50" s="832" t="s">
        <v>3424</v>
      </c>
      <c r="E50" s="832" t="s">
        <v>3451</v>
      </c>
      <c r="F50" s="832" t="s">
        <v>3452</v>
      </c>
      <c r="G50" s="849">
        <v>5</v>
      </c>
      <c r="H50" s="849">
        <v>6982.5</v>
      </c>
      <c r="I50" s="832">
        <v>0.26315789473684209</v>
      </c>
      <c r="J50" s="832">
        <v>1396.5</v>
      </c>
      <c r="K50" s="849">
        <v>19</v>
      </c>
      <c r="L50" s="849">
        <v>26533.5</v>
      </c>
      <c r="M50" s="832">
        <v>1</v>
      </c>
      <c r="N50" s="832">
        <v>1396.5</v>
      </c>
      <c r="O50" s="849"/>
      <c r="P50" s="849"/>
      <c r="Q50" s="837"/>
      <c r="R50" s="850"/>
    </row>
    <row r="51" spans="1:18" ht="14.4" customHeight="1" x14ac:dyDescent="0.3">
      <c r="A51" s="831" t="s">
        <v>3384</v>
      </c>
      <c r="B51" s="832" t="s">
        <v>3385</v>
      </c>
      <c r="C51" s="832" t="s">
        <v>602</v>
      </c>
      <c r="D51" s="832" t="s">
        <v>3424</v>
      </c>
      <c r="E51" s="832" t="s">
        <v>3453</v>
      </c>
      <c r="F51" s="832" t="s">
        <v>3454</v>
      </c>
      <c r="G51" s="849"/>
      <c r="H51" s="849"/>
      <c r="I51" s="832"/>
      <c r="J51" s="832"/>
      <c r="K51" s="849">
        <v>4</v>
      </c>
      <c r="L51" s="849">
        <v>5600</v>
      </c>
      <c r="M51" s="832">
        <v>1</v>
      </c>
      <c r="N51" s="832">
        <v>1400</v>
      </c>
      <c r="O51" s="849">
        <v>14</v>
      </c>
      <c r="P51" s="849">
        <v>19600</v>
      </c>
      <c r="Q51" s="837">
        <v>3.5</v>
      </c>
      <c r="R51" s="850">
        <v>1400</v>
      </c>
    </row>
    <row r="52" spans="1:18" ht="14.4" customHeight="1" x14ac:dyDescent="0.3">
      <c r="A52" s="831" t="s">
        <v>3384</v>
      </c>
      <c r="B52" s="832" t="s">
        <v>3385</v>
      </c>
      <c r="C52" s="832" t="s">
        <v>602</v>
      </c>
      <c r="D52" s="832" t="s">
        <v>3424</v>
      </c>
      <c r="E52" s="832" t="s">
        <v>3455</v>
      </c>
      <c r="F52" s="832" t="s">
        <v>3456</v>
      </c>
      <c r="G52" s="849"/>
      <c r="H52" s="849"/>
      <c r="I52" s="832"/>
      <c r="J52" s="832"/>
      <c r="K52" s="849">
        <v>6</v>
      </c>
      <c r="L52" s="849">
        <v>6658.2</v>
      </c>
      <c r="M52" s="832">
        <v>1</v>
      </c>
      <c r="N52" s="832">
        <v>1109.7</v>
      </c>
      <c r="O52" s="849">
        <v>5</v>
      </c>
      <c r="P52" s="849">
        <v>5548.5</v>
      </c>
      <c r="Q52" s="837">
        <v>0.83333333333333337</v>
      </c>
      <c r="R52" s="850">
        <v>1109.7</v>
      </c>
    </row>
    <row r="53" spans="1:18" ht="14.4" customHeight="1" x14ac:dyDescent="0.3">
      <c r="A53" s="831" t="s">
        <v>3384</v>
      </c>
      <c r="B53" s="832" t="s">
        <v>3385</v>
      </c>
      <c r="C53" s="832" t="s">
        <v>602</v>
      </c>
      <c r="D53" s="832" t="s">
        <v>3424</v>
      </c>
      <c r="E53" s="832" t="s">
        <v>3457</v>
      </c>
      <c r="F53" s="832" t="s">
        <v>3458</v>
      </c>
      <c r="G53" s="849">
        <v>1</v>
      </c>
      <c r="H53" s="849">
        <v>1109.7</v>
      </c>
      <c r="I53" s="832">
        <v>0.16666666666666669</v>
      </c>
      <c r="J53" s="832">
        <v>1109.7</v>
      </c>
      <c r="K53" s="849">
        <v>6</v>
      </c>
      <c r="L53" s="849">
        <v>6658.2</v>
      </c>
      <c r="M53" s="832">
        <v>1</v>
      </c>
      <c r="N53" s="832">
        <v>1109.7</v>
      </c>
      <c r="O53" s="849">
        <v>5</v>
      </c>
      <c r="P53" s="849">
        <v>5548.5</v>
      </c>
      <c r="Q53" s="837">
        <v>0.83333333333333337</v>
      </c>
      <c r="R53" s="850">
        <v>1109.7</v>
      </c>
    </row>
    <row r="54" spans="1:18" ht="14.4" customHeight="1" x14ac:dyDescent="0.3">
      <c r="A54" s="831" t="s">
        <v>3384</v>
      </c>
      <c r="B54" s="832" t="s">
        <v>3385</v>
      </c>
      <c r="C54" s="832" t="s">
        <v>602</v>
      </c>
      <c r="D54" s="832" t="s">
        <v>3424</v>
      </c>
      <c r="E54" s="832" t="s">
        <v>3459</v>
      </c>
      <c r="F54" s="832" t="s">
        <v>3460</v>
      </c>
      <c r="G54" s="849"/>
      <c r="H54" s="849"/>
      <c r="I54" s="832"/>
      <c r="J54" s="832"/>
      <c r="K54" s="849">
        <v>1</v>
      </c>
      <c r="L54" s="849">
        <v>1143.2</v>
      </c>
      <c r="M54" s="832">
        <v>1</v>
      </c>
      <c r="N54" s="832">
        <v>1143.2</v>
      </c>
      <c r="O54" s="849"/>
      <c r="P54" s="849"/>
      <c r="Q54" s="837"/>
      <c r="R54" s="850"/>
    </row>
    <row r="55" spans="1:18" ht="14.4" customHeight="1" x14ac:dyDescent="0.3">
      <c r="A55" s="831" t="s">
        <v>3384</v>
      </c>
      <c r="B55" s="832" t="s">
        <v>3385</v>
      </c>
      <c r="C55" s="832" t="s">
        <v>602</v>
      </c>
      <c r="D55" s="832" t="s">
        <v>3424</v>
      </c>
      <c r="E55" s="832" t="s">
        <v>3461</v>
      </c>
      <c r="F55" s="832" t="s">
        <v>3462</v>
      </c>
      <c r="G55" s="849">
        <v>4</v>
      </c>
      <c r="H55" s="849">
        <v>5264.72</v>
      </c>
      <c r="I55" s="832">
        <v>2</v>
      </c>
      <c r="J55" s="832">
        <v>1316.18</v>
      </c>
      <c r="K55" s="849">
        <v>2</v>
      </c>
      <c r="L55" s="849">
        <v>2632.36</v>
      </c>
      <c r="M55" s="832">
        <v>1</v>
      </c>
      <c r="N55" s="832">
        <v>1316.18</v>
      </c>
      <c r="O55" s="849"/>
      <c r="P55" s="849"/>
      <c r="Q55" s="837"/>
      <c r="R55" s="850"/>
    </row>
    <row r="56" spans="1:18" ht="14.4" customHeight="1" x14ac:dyDescent="0.3">
      <c r="A56" s="831" t="s">
        <v>3384</v>
      </c>
      <c r="B56" s="832" t="s">
        <v>3385</v>
      </c>
      <c r="C56" s="832" t="s">
        <v>602</v>
      </c>
      <c r="D56" s="832" t="s">
        <v>3424</v>
      </c>
      <c r="E56" s="832" t="s">
        <v>3463</v>
      </c>
      <c r="F56" s="832" t="s">
        <v>3464</v>
      </c>
      <c r="G56" s="849">
        <v>3</v>
      </c>
      <c r="H56" s="849">
        <v>7894.7999999999993</v>
      </c>
      <c r="I56" s="832">
        <v>0.6</v>
      </c>
      <c r="J56" s="832">
        <v>2631.6</v>
      </c>
      <c r="K56" s="849">
        <v>5</v>
      </c>
      <c r="L56" s="849">
        <v>13158</v>
      </c>
      <c r="M56" s="832">
        <v>1</v>
      </c>
      <c r="N56" s="832">
        <v>2631.6</v>
      </c>
      <c r="O56" s="849">
        <v>3</v>
      </c>
      <c r="P56" s="849">
        <v>7894.7999999999993</v>
      </c>
      <c r="Q56" s="837">
        <v>0.6</v>
      </c>
      <c r="R56" s="850">
        <v>2631.6</v>
      </c>
    </row>
    <row r="57" spans="1:18" ht="14.4" customHeight="1" x14ac:dyDescent="0.3">
      <c r="A57" s="831" t="s">
        <v>3384</v>
      </c>
      <c r="B57" s="832" t="s">
        <v>3385</v>
      </c>
      <c r="C57" s="832" t="s">
        <v>602</v>
      </c>
      <c r="D57" s="832" t="s">
        <v>3424</v>
      </c>
      <c r="E57" s="832" t="s">
        <v>3465</v>
      </c>
      <c r="F57" s="832" t="s">
        <v>3466</v>
      </c>
      <c r="G57" s="849"/>
      <c r="H57" s="849"/>
      <c r="I57" s="832"/>
      <c r="J57" s="832"/>
      <c r="K57" s="849"/>
      <c r="L57" s="849"/>
      <c r="M57" s="832"/>
      <c r="N57" s="832"/>
      <c r="O57" s="849">
        <v>1</v>
      </c>
      <c r="P57" s="849">
        <v>4286.8</v>
      </c>
      <c r="Q57" s="837"/>
      <c r="R57" s="850">
        <v>4286.8</v>
      </c>
    </row>
    <row r="58" spans="1:18" ht="14.4" customHeight="1" x14ac:dyDescent="0.3">
      <c r="A58" s="831" t="s">
        <v>3384</v>
      </c>
      <c r="B58" s="832" t="s">
        <v>3385</v>
      </c>
      <c r="C58" s="832" t="s">
        <v>602</v>
      </c>
      <c r="D58" s="832" t="s">
        <v>3424</v>
      </c>
      <c r="E58" s="832" t="s">
        <v>3467</v>
      </c>
      <c r="F58" s="832" t="s">
        <v>3468</v>
      </c>
      <c r="G58" s="849">
        <v>4</v>
      </c>
      <c r="H58" s="849">
        <v>8800</v>
      </c>
      <c r="I58" s="832"/>
      <c r="J58" s="832">
        <v>2200</v>
      </c>
      <c r="K58" s="849"/>
      <c r="L58" s="849"/>
      <c r="M58" s="832"/>
      <c r="N58" s="832"/>
      <c r="O58" s="849">
        <v>3</v>
      </c>
      <c r="P58" s="849">
        <v>6600</v>
      </c>
      <c r="Q58" s="837"/>
      <c r="R58" s="850">
        <v>2200</v>
      </c>
    </row>
    <row r="59" spans="1:18" ht="14.4" customHeight="1" x14ac:dyDescent="0.3">
      <c r="A59" s="831" t="s">
        <v>3384</v>
      </c>
      <c r="B59" s="832" t="s">
        <v>3385</v>
      </c>
      <c r="C59" s="832" t="s">
        <v>602</v>
      </c>
      <c r="D59" s="832" t="s">
        <v>3424</v>
      </c>
      <c r="E59" s="832" t="s">
        <v>3469</v>
      </c>
      <c r="F59" s="832" t="s">
        <v>3470</v>
      </c>
      <c r="G59" s="849"/>
      <c r="H59" s="849"/>
      <c r="I59" s="832"/>
      <c r="J59" s="832"/>
      <c r="K59" s="849">
        <v>1</v>
      </c>
      <c r="L59" s="849">
        <v>1226</v>
      </c>
      <c r="M59" s="832">
        <v>1</v>
      </c>
      <c r="N59" s="832">
        <v>1226</v>
      </c>
      <c r="O59" s="849">
        <v>6</v>
      </c>
      <c r="P59" s="849">
        <v>6455.8799999999992</v>
      </c>
      <c r="Q59" s="837">
        <v>5.2658075040783023</v>
      </c>
      <c r="R59" s="850">
        <v>1075.9799999999998</v>
      </c>
    </row>
    <row r="60" spans="1:18" ht="14.4" customHeight="1" x14ac:dyDescent="0.3">
      <c r="A60" s="831" t="s">
        <v>3384</v>
      </c>
      <c r="B60" s="832" t="s">
        <v>3385</v>
      </c>
      <c r="C60" s="832" t="s">
        <v>602</v>
      </c>
      <c r="D60" s="832" t="s">
        <v>3424</v>
      </c>
      <c r="E60" s="832" t="s">
        <v>3471</v>
      </c>
      <c r="F60" s="832" t="s">
        <v>3472</v>
      </c>
      <c r="G60" s="849"/>
      <c r="H60" s="849"/>
      <c r="I60" s="832"/>
      <c r="J60" s="832"/>
      <c r="K60" s="849">
        <v>1</v>
      </c>
      <c r="L60" s="849">
        <v>1001.13</v>
      </c>
      <c r="M60" s="832">
        <v>1</v>
      </c>
      <c r="N60" s="832">
        <v>1001.13</v>
      </c>
      <c r="O60" s="849">
        <v>3</v>
      </c>
      <c r="P60" s="849">
        <v>3003.39</v>
      </c>
      <c r="Q60" s="837">
        <v>3</v>
      </c>
      <c r="R60" s="850">
        <v>1001.13</v>
      </c>
    </row>
    <row r="61" spans="1:18" ht="14.4" customHeight="1" x14ac:dyDescent="0.3">
      <c r="A61" s="831" t="s">
        <v>3384</v>
      </c>
      <c r="B61" s="832" t="s">
        <v>3385</v>
      </c>
      <c r="C61" s="832" t="s">
        <v>602</v>
      </c>
      <c r="D61" s="832" t="s">
        <v>3424</v>
      </c>
      <c r="E61" s="832" t="s">
        <v>3473</v>
      </c>
      <c r="F61" s="832" t="s">
        <v>3474</v>
      </c>
      <c r="G61" s="849"/>
      <c r="H61" s="849"/>
      <c r="I61" s="832"/>
      <c r="J61" s="832"/>
      <c r="K61" s="849"/>
      <c r="L61" s="849"/>
      <c r="M61" s="832"/>
      <c r="N61" s="832"/>
      <c r="O61" s="849">
        <v>1</v>
      </c>
      <c r="P61" s="849">
        <v>3264.55</v>
      </c>
      <c r="Q61" s="837"/>
      <c r="R61" s="850">
        <v>3264.55</v>
      </c>
    </row>
    <row r="62" spans="1:18" ht="14.4" customHeight="1" x14ac:dyDescent="0.3">
      <c r="A62" s="831" t="s">
        <v>3384</v>
      </c>
      <c r="B62" s="832" t="s">
        <v>3385</v>
      </c>
      <c r="C62" s="832" t="s">
        <v>602</v>
      </c>
      <c r="D62" s="832" t="s">
        <v>3424</v>
      </c>
      <c r="E62" s="832" t="s">
        <v>3475</v>
      </c>
      <c r="F62" s="832" t="s">
        <v>3476</v>
      </c>
      <c r="G62" s="849"/>
      <c r="H62" s="849"/>
      <c r="I62" s="832"/>
      <c r="J62" s="832"/>
      <c r="K62" s="849"/>
      <c r="L62" s="849"/>
      <c r="M62" s="832"/>
      <c r="N62" s="832"/>
      <c r="O62" s="849">
        <v>49</v>
      </c>
      <c r="P62" s="849">
        <v>31458</v>
      </c>
      <c r="Q62" s="837"/>
      <c r="R62" s="850">
        <v>642</v>
      </c>
    </row>
    <row r="63" spans="1:18" ht="14.4" customHeight="1" x14ac:dyDescent="0.3">
      <c r="A63" s="831" t="s">
        <v>3384</v>
      </c>
      <c r="B63" s="832" t="s">
        <v>3385</v>
      </c>
      <c r="C63" s="832" t="s">
        <v>602</v>
      </c>
      <c r="D63" s="832" t="s">
        <v>3424</v>
      </c>
      <c r="E63" s="832" t="s">
        <v>3477</v>
      </c>
      <c r="F63" s="832" t="s">
        <v>3478</v>
      </c>
      <c r="G63" s="849"/>
      <c r="H63" s="849"/>
      <c r="I63" s="832"/>
      <c r="J63" s="832"/>
      <c r="K63" s="849"/>
      <c r="L63" s="849"/>
      <c r="M63" s="832"/>
      <c r="N63" s="832"/>
      <c r="O63" s="849">
        <v>3</v>
      </c>
      <c r="P63" s="849">
        <v>9480</v>
      </c>
      <c r="Q63" s="837"/>
      <c r="R63" s="850">
        <v>3160</v>
      </c>
    </row>
    <row r="64" spans="1:18" ht="14.4" customHeight="1" x14ac:dyDescent="0.3">
      <c r="A64" s="831" t="s">
        <v>3384</v>
      </c>
      <c r="B64" s="832" t="s">
        <v>3385</v>
      </c>
      <c r="C64" s="832" t="s">
        <v>602</v>
      </c>
      <c r="D64" s="832" t="s">
        <v>3424</v>
      </c>
      <c r="E64" s="832" t="s">
        <v>3479</v>
      </c>
      <c r="F64" s="832" t="s">
        <v>3480</v>
      </c>
      <c r="G64" s="849"/>
      <c r="H64" s="849"/>
      <c r="I64" s="832"/>
      <c r="J64" s="832"/>
      <c r="K64" s="849"/>
      <c r="L64" s="849"/>
      <c r="M64" s="832"/>
      <c r="N64" s="832"/>
      <c r="O64" s="849">
        <v>6</v>
      </c>
      <c r="P64" s="849">
        <v>14358</v>
      </c>
      <c r="Q64" s="837"/>
      <c r="R64" s="850">
        <v>2393</v>
      </c>
    </row>
    <row r="65" spans="1:18" ht="14.4" customHeight="1" x14ac:dyDescent="0.3">
      <c r="A65" s="831" t="s">
        <v>3384</v>
      </c>
      <c r="B65" s="832" t="s">
        <v>3385</v>
      </c>
      <c r="C65" s="832" t="s">
        <v>602</v>
      </c>
      <c r="D65" s="832" t="s">
        <v>3371</v>
      </c>
      <c r="E65" s="832" t="s">
        <v>3481</v>
      </c>
      <c r="F65" s="832" t="s">
        <v>3482</v>
      </c>
      <c r="G65" s="849">
        <v>233</v>
      </c>
      <c r="H65" s="849">
        <v>47765</v>
      </c>
      <c r="I65" s="832">
        <v>1.3249653259361998</v>
      </c>
      <c r="J65" s="832">
        <v>205</v>
      </c>
      <c r="K65" s="849">
        <v>175</v>
      </c>
      <c r="L65" s="849">
        <v>36050</v>
      </c>
      <c r="M65" s="832">
        <v>1</v>
      </c>
      <c r="N65" s="832">
        <v>206</v>
      </c>
      <c r="O65" s="849">
        <v>200</v>
      </c>
      <c r="P65" s="849">
        <v>41400</v>
      </c>
      <c r="Q65" s="837">
        <v>1.1484049930651872</v>
      </c>
      <c r="R65" s="850">
        <v>207</v>
      </c>
    </row>
    <row r="66" spans="1:18" ht="14.4" customHeight="1" x14ac:dyDescent="0.3">
      <c r="A66" s="831" t="s">
        <v>3384</v>
      </c>
      <c r="B66" s="832" t="s">
        <v>3385</v>
      </c>
      <c r="C66" s="832" t="s">
        <v>602</v>
      </c>
      <c r="D66" s="832" t="s">
        <v>3371</v>
      </c>
      <c r="E66" s="832" t="s">
        <v>3483</v>
      </c>
      <c r="F66" s="832" t="s">
        <v>3484</v>
      </c>
      <c r="G66" s="849">
        <v>53</v>
      </c>
      <c r="H66" s="849">
        <v>4134</v>
      </c>
      <c r="I66" s="832">
        <v>0.8833333333333333</v>
      </c>
      <c r="J66" s="832">
        <v>78</v>
      </c>
      <c r="K66" s="849">
        <v>60</v>
      </c>
      <c r="L66" s="849">
        <v>4680</v>
      </c>
      <c r="M66" s="832">
        <v>1</v>
      </c>
      <c r="N66" s="832">
        <v>78</v>
      </c>
      <c r="O66" s="849">
        <v>12</v>
      </c>
      <c r="P66" s="849">
        <v>948</v>
      </c>
      <c r="Q66" s="837">
        <v>0.20256410256410257</v>
      </c>
      <c r="R66" s="850">
        <v>79</v>
      </c>
    </row>
    <row r="67" spans="1:18" ht="14.4" customHeight="1" x14ac:dyDescent="0.3">
      <c r="A67" s="831" t="s">
        <v>3384</v>
      </c>
      <c r="B67" s="832" t="s">
        <v>3385</v>
      </c>
      <c r="C67" s="832" t="s">
        <v>602</v>
      </c>
      <c r="D67" s="832" t="s">
        <v>3371</v>
      </c>
      <c r="E67" s="832" t="s">
        <v>3485</v>
      </c>
      <c r="F67" s="832" t="s">
        <v>3486</v>
      </c>
      <c r="G67" s="849"/>
      <c r="H67" s="849"/>
      <c r="I67" s="832"/>
      <c r="J67" s="832"/>
      <c r="K67" s="849">
        <v>0</v>
      </c>
      <c r="L67" s="849">
        <v>0</v>
      </c>
      <c r="M67" s="832"/>
      <c r="N67" s="832"/>
      <c r="O67" s="849">
        <v>2</v>
      </c>
      <c r="P67" s="849">
        <v>232</v>
      </c>
      <c r="Q67" s="837"/>
      <c r="R67" s="850">
        <v>116</v>
      </c>
    </row>
    <row r="68" spans="1:18" ht="14.4" customHeight="1" x14ac:dyDescent="0.3">
      <c r="A68" s="831" t="s">
        <v>3384</v>
      </c>
      <c r="B68" s="832" t="s">
        <v>3385</v>
      </c>
      <c r="C68" s="832" t="s">
        <v>602</v>
      </c>
      <c r="D68" s="832" t="s">
        <v>3371</v>
      </c>
      <c r="E68" s="832" t="s">
        <v>3487</v>
      </c>
      <c r="F68" s="832" t="s">
        <v>3488</v>
      </c>
      <c r="G68" s="849">
        <v>1</v>
      </c>
      <c r="H68" s="849">
        <v>83</v>
      </c>
      <c r="I68" s="832"/>
      <c r="J68" s="832">
        <v>83</v>
      </c>
      <c r="K68" s="849"/>
      <c r="L68" s="849"/>
      <c r="M68" s="832"/>
      <c r="N68" s="832"/>
      <c r="O68" s="849">
        <v>2</v>
      </c>
      <c r="P68" s="849">
        <v>168</v>
      </c>
      <c r="Q68" s="837"/>
      <c r="R68" s="850">
        <v>84</v>
      </c>
    </row>
    <row r="69" spans="1:18" ht="14.4" customHeight="1" x14ac:dyDescent="0.3">
      <c r="A69" s="831" t="s">
        <v>3384</v>
      </c>
      <c r="B69" s="832" t="s">
        <v>3385</v>
      </c>
      <c r="C69" s="832" t="s">
        <v>602</v>
      </c>
      <c r="D69" s="832" t="s">
        <v>3371</v>
      </c>
      <c r="E69" s="832" t="s">
        <v>3489</v>
      </c>
      <c r="F69" s="832" t="s">
        <v>3490</v>
      </c>
      <c r="G69" s="849">
        <v>13</v>
      </c>
      <c r="H69" s="849">
        <v>1378</v>
      </c>
      <c r="I69" s="832">
        <v>1</v>
      </c>
      <c r="J69" s="832">
        <v>106</v>
      </c>
      <c r="K69" s="849">
        <v>13</v>
      </c>
      <c r="L69" s="849">
        <v>1378</v>
      </c>
      <c r="M69" s="832">
        <v>1</v>
      </c>
      <c r="N69" s="832">
        <v>106</v>
      </c>
      <c r="O69" s="849">
        <v>6</v>
      </c>
      <c r="P69" s="849">
        <v>642</v>
      </c>
      <c r="Q69" s="837">
        <v>0.46589259796806964</v>
      </c>
      <c r="R69" s="850">
        <v>107</v>
      </c>
    </row>
    <row r="70" spans="1:18" ht="14.4" customHeight="1" x14ac:dyDescent="0.3">
      <c r="A70" s="831" t="s">
        <v>3384</v>
      </c>
      <c r="B70" s="832" t="s">
        <v>3385</v>
      </c>
      <c r="C70" s="832" t="s">
        <v>602</v>
      </c>
      <c r="D70" s="832" t="s">
        <v>3371</v>
      </c>
      <c r="E70" s="832" t="s">
        <v>3491</v>
      </c>
      <c r="F70" s="832" t="s">
        <v>3492</v>
      </c>
      <c r="G70" s="849">
        <v>1663</v>
      </c>
      <c r="H70" s="849">
        <v>61531</v>
      </c>
      <c r="I70" s="832">
        <v>0.8855165069222577</v>
      </c>
      <c r="J70" s="832">
        <v>37</v>
      </c>
      <c r="K70" s="849">
        <v>1878</v>
      </c>
      <c r="L70" s="849">
        <v>69486</v>
      </c>
      <c r="M70" s="832">
        <v>1</v>
      </c>
      <c r="N70" s="832">
        <v>37</v>
      </c>
      <c r="O70" s="849">
        <v>1793</v>
      </c>
      <c r="P70" s="849">
        <v>68134</v>
      </c>
      <c r="Q70" s="837">
        <v>0.9805428431626515</v>
      </c>
      <c r="R70" s="850">
        <v>38</v>
      </c>
    </row>
    <row r="71" spans="1:18" ht="14.4" customHeight="1" x14ac:dyDescent="0.3">
      <c r="A71" s="831" t="s">
        <v>3384</v>
      </c>
      <c r="B71" s="832" t="s">
        <v>3385</v>
      </c>
      <c r="C71" s="832" t="s">
        <v>602</v>
      </c>
      <c r="D71" s="832" t="s">
        <v>3371</v>
      </c>
      <c r="E71" s="832" t="s">
        <v>3493</v>
      </c>
      <c r="F71" s="832" t="s">
        <v>3494</v>
      </c>
      <c r="G71" s="849">
        <v>17</v>
      </c>
      <c r="H71" s="849">
        <v>170</v>
      </c>
      <c r="I71" s="832">
        <v>1.8888888888888888</v>
      </c>
      <c r="J71" s="832">
        <v>10</v>
      </c>
      <c r="K71" s="849">
        <v>9</v>
      </c>
      <c r="L71" s="849">
        <v>90</v>
      </c>
      <c r="M71" s="832">
        <v>1</v>
      </c>
      <c r="N71" s="832">
        <v>10</v>
      </c>
      <c r="O71" s="849">
        <v>7</v>
      </c>
      <c r="P71" s="849">
        <v>70</v>
      </c>
      <c r="Q71" s="837">
        <v>0.77777777777777779</v>
      </c>
      <c r="R71" s="850">
        <v>10</v>
      </c>
    </row>
    <row r="72" spans="1:18" ht="14.4" customHeight="1" x14ac:dyDescent="0.3">
      <c r="A72" s="831" t="s">
        <v>3384</v>
      </c>
      <c r="B72" s="832" t="s">
        <v>3385</v>
      </c>
      <c r="C72" s="832" t="s">
        <v>602</v>
      </c>
      <c r="D72" s="832" t="s">
        <v>3371</v>
      </c>
      <c r="E72" s="832" t="s">
        <v>3495</v>
      </c>
      <c r="F72" s="832" t="s">
        <v>3496</v>
      </c>
      <c r="G72" s="849"/>
      <c r="H72" s="849"/>
      <c r="I72" s="832"/>
      <c r="J72" s="832"/>
      <c r="K72" s="849">
        <v>2</v>
      </c>
      <c r="L72" s="849">
        <v>10</v>
      </c>
      <c r="M72" s="832">
        <v>1</v>
      </c>
      <c r="N72" s="832">
        <v>5</v>
      </c>
      <c r="O72" s="849"/>
      <c r="P72" s="849"/>
      <c r="Q72" s="837"/>
      <c r="R72" s="850"/>
    </row>
    <row r="73" spans="1:18" ht="14.4" customHeight="1" x14ac:dyDescent="0.3">
      <c r="A73" s="831" t="s">
        <v>3384</v>
      </c>
      <c r="B73" s="832" t="s">
        <v>3385</v>
      </c>
      <c r="C73" s="832" t="s">
        <v>602</v>
      </c>
      <c r="D73" s="832" t="s">
        <v>3371</v>
      </c>
      <c r="E73" s="832" t="s">
        <v>3497</v>
      </c>
      <c r="F73" s="832" t="s">
        <v>3498</v>
      </c>
      <c r="G73" s="849"/>
      <c r="H73" s="849"/>
      <c r="I73" s="832"/>
      <c r="J73" s="832"/>
      <c r="K73" s="849">
        <v>3</v>
      </c>
      <c r="L73" s="849">
        <v>15</v>
      </c>
      <c r="M73" s="832">
        <v>1</v>
      </c>
      <c r="N73" s="832">
        <v>5</v>
      </c>
      <c r="O73" s="849"/>
      <c r="P73" s="849"/>
      <c r="Q73" s="837"/>
      <c r="R73" s="850"/>
    </row>
    <row r="74" spans="1:18" ht="14.4" customHeight="1" x14ac:dyDescent="0.3">
      <c r="A74" s="831" t="s">
        <v>3384</v>
      </c>
      <c r="B74" s="832" t="s">
        <v>3385</v>
      </c>
      <c r="C74" s="832" t="s">
        <v>602</v>
      </c>
      <c r="D74" s="832" t="s">
        <v>3371</v>
      </c>
      <c r="E74" s="832" t="s">
        <v>3372</v>
      </c>
      <c r="F74" s="832" t="s">
        <v>3373</v>
      </c>
      <c r="G74" s="849">
        <v>2134</v>
      </c>
      <c r="H74" s="849">
        <v>535634</v>
      </c>
      <c r="I74" s="832">
        <v>1.1216526364283621</v>
      </c>
      <c r="J74" s="832">
        <v>251</v>
      </c>
      <c r="K74" s="849">
        <v>1895</v>
      </c>
      <c r="L74" s="849">
        <v>477540</v>
      </c>
      <c r="M74" s="832">
        <v>1</v>
      </c>
      <c r="N74" s="832">
        <v>252</v>
      </c>
      <c r="O74" s="849">
        <v>1909</v>
      </c>
      <c r="P74" s="849">
        <v>484886</v>
      </c>
      <c r="Q74" s="837">
        <v>1.0153830045650627</v>
      </c>
      <c r="R74" s="850">
        <v>254</v>
      </c>
    </row>
    <row r="75" spans="1:18" ht="14.4" customHeight="1" x14ac:dyDescent="0.3">
      <c r="A75" s="831" t="s">
        <v>3384</v>
      </c>
      <c r="B75" s="832" t="s">
        <v>3385</v>
      </c>
      <c r="C75" s="832" t="s">
        <v>602</v>
      </c>
      <c r="D75" s="832" t="s">
        <v>3371</v>
      </c>
      <c r="E75" s="832" t="s">
        <v>3499</v>
      </c>
      <c r="F75" s="832" t="s">
        <v>3500</v>
      </c>
      <c r="G75" s="849">
        <v>1444</v>
      </c>
      <c r="H75" s="849">
        <v>181944</v>
      </c>
      <c r="I75" s="832">
        <v>0.98530255932588895</v>
      </c>
      <c r="J75" s="832">
        <v>126</v>
      </c>
      <c r="K75" s="849">
        <v>1454</v>
      </c>
      <c r="L75" s="849">
        <v>184658</v>
      </c>
      <c r="M75" s="832">
        <v>1</v>
      </c>
      <c r="N75" s="832">
        <v>127</v>
      </c>
      <c r="O75" s="849">
        <v>1636</v>
      </c>
      <c r="P75" s="849">
        <v>206136</v>
      </c>
      <c r="Q75" s="837">
        <v>1.1163123179066166</v>
      </c>
      <c r="R75" s="850">
        <v>126</v>
      </c>
    </row>
    <row r="76" spans="1:18" ht="14.4" customHeight="1" x14ac:dyDescent="0.3">
      <c r="A76" s="831" t="s">
        <v>3384</v>
      </c>
      <c r="B76" s="832" t="s">
        <v>3385</v>
      </c>
      <c r="C76" s="832" t="s">
        <v>602</v>
      </c>
      <c r="D76" s="832" t="s">
        <v>3371</v>
      </c>
      <c r="E76" s="832" t="s">
        <v>3501</v>
      </c>
      <c r="F76" s="832" t="s">
        <v>3502</v>
      </c>
      <c r="G76" s="849">
        <v>15</v>
      </c>
      <c r="H76" s="849">
        <v>4665</v>
      </c>
      <c r="I76" s="832">
        <v>1.3592657342657342</v>
      </c>
      <c r="J76" s="832">
        <v>311</v>
      </c>
      <c r="K76" s="849">
        <v>11</v>
      </c>
      <c r="L76" s="849">
        <v>3432</v>
      </c>
      <c r="M76" s="832">
        <v>1</v>
      </c>
      <c r="N76" s="832">
        <v>312</v>
      </c>
      <c r="O76" s="849">
        <v>24</v>
      </c>
      <c r="P76" s="849">
        <v>7536</v>
      </c>
      <c r="Q76" s="837">
        <v>2.1958041958041958</v>
      </c>
      <c r="R76" s="850">
        <v>314</v>
      </c>
    </row>
    <row r="77" spans="1:18" ht="14.4" customHeight="1" x14ac:dyDescent="0.3">
      <c r="A77" s="831" t="s">
        <v>3384</v>
      </c>
      <c r="B77" s="832" t="s">
        <v>3385</v>
      </c>
      <c r="C77" s="832" t="s">
        <v>602</v>
      </c>
      <c r="D77" s="832" t="s">
        <v>3371</v>
      </c>
      <c r="E77" s="832" t="s">
        <v>3503</v>
      </c>
      <c r="F77" s="832" t="s">
        <v>3504</v>
      </c>
      <c r="G77" s="849"/>
      <c r="H77" s="849"/>
      <c r="I77" s="832"/>
      <c r="J77" s="832"/>
      <c r="K77" s="849">
        <v>4</v>
      </c>
      <c r="L77" s="849">
        <v>3268</v>
      </c>
      <c r="M77" s="832">
        <v>1</v>
      </c>
      <c r="N77" s="832">
        <v>817</v>
      </c>
      <c r="O77" s="849">
        <v>13</v>
      </c>
      <c r="P77" s="849">
        <v>10647</v>
      </c>
      <c r="Q77" s="837">
        <v>3.2579559363525092</v>
      </c>
      <c r="R77" s="850">
        <v>819</v>
      </c>
    </row>
    <row r="78" spans="1:18" ht="14.4" customHeight="1" x14ac:dyDescent="0.3">
      <c r="A78" s="831" t="s">
        <v>3384</v>
      </c>
      <c r="B78" s="832" t="s">
        <v>3385</v>
      </c>
      <c r="C78" s="832" t="s">
        <v>602</v>
      </c>
      <c r="D78" s="832" t="s">
        <v>3371</v>
      </c>
      <c r="E78" s="832" t="s">
        <v>3505</v>
      </c>
      <c r="F78" s="832" t="s">
        <v>3506</v>
      </c>
      <c r="G78" s="849">
        <v>15</v>
      </c>
      <c r="H78" s="849">
        <v>23895</v>
      </c>
      <c r="I78" s="832">
        <v>0.74905956112852667</v>
      </c>
      <c r="J78" s="832">
        <v>1593</v>
      </c>
      <c r="K78" s="849">
        <v>20</v>
      </c>
      <c r="L78" s="849">
        <v>31900</v>
      </c>
      <c r="M78" s="832">
        <v>1</v>
      </c>
      <c r="N78" s="832">
        <v>1595</v>
      </c>
      <c r="O78" s="849">
        <v>26</v>
      </c>
      <c r="P78" s="849">
        <v>41600</v>
      </c>
      <c r="Q78" s="837">
        <v>1.3040752351097178</v>
      </c>
      <c r="R78" s="850">
        <v>1600</v>
      </c>
    </row>
    <row r="79" spans="1:18" ht="14.4" customHeight="1" x14ac:dyDescent="0.3">
      <c r="A79" s="831" t="s">
        <v>3384</v>
      </c>
      <c r="B79" s="832" t="s">
        <v>3385</v>
      </c>
      <c r="C79" s="832" t="s">
        <v>602</v>
      </c>
      <c r="D79" s="832" t="s">
        <v>3371</v>
      </c>
      <c r="E79" s="832" t="s">
        <v>3374</v>
      </c>
      <c r="F79" s="832" t="s">
        <v>3375</v>
      </c>
      <c r="G79" s="849">
        <v>11</v>
      </c>
      <c r="H79" s="849">
        <v>2178</v>
      </c>
      <c r="I79" s="832">
        <v>10.944723618090451</v>
      </c>
      <c r="J79" s="832">
        <v>198</v>
      </c>
      <c r="K79" s="849">
        <v>1</v>
      </c>
      <c r="L79" s="849">
        <v>199</v>
      </c>
      <c r="M79" s="832">
        <v>1</v>
      </c>
      <c r="N79" s="832">
        <v>199</v>
      </c>
      <c r="O79" s="849">
        <v>2</v>
      </c>
      <c r="P79" s="849">
        <v>400</v>
      </c>
      <c r="Q79" s="837">
        <v>2.0100502512562812</v>
      </c>
      <c r="R79" s="850">
        <v>200</v>
      </c>
    </row>
    <row r="80" spans="1:18" ht="14.4" customHeight="1" x14ac:dyDescent="0.3">
      <c r="A80" s="831" t="s">
        <v>3384</v>
      </c>
      <c r="B80" s="832" t="s">
        <v>3385</v>
      </c>
      <c r="C80" s="832" t="s">
        <v>602</v>
      </c>
      <c r="D80" s="832" t="s">
        <v>3371</v>
      </c>
      <c r="E80" s="832" t="s">
        <v>3507</v>
      </c>
      <c r="F80" s="832" t="s">
        <v>3508</v>
      </c>
      <c r="G80" s="849">
        <v>120</v>
      </c>
      <c r="H80" s="849">
        <v>39960</v>
      </c>
      <c r="I80" s="832">
        <v>1.1077844311377245</v>
      </c>
      <c r="J80" s="832">
        <v>333</v>
      </c>
      <c r="K80" s="849">
        <v>108</v>
      </c>
      <c r="L80" s="849">
        <v>36072</v>
      </c>
      <c r="M80" s="832">
        <v>1</v>
      </c>
      <c r="N80" s="832">
        <v>334</v>
      </c>
      <c r="O80" s="849">
        <v>116</v>
      </c>
      <c r="P80" s="849">
        <v>38860</v>
      </c>
      <c r="Q80" s="837">
        <v>1.0772898647150144</v>
      </c>
      <c r="R80" s="850">
        <v>335</v>
      </c>
    </row>
    <row r="81" spans="1:18" ht="14.4" customHeight="1" x14ac:dyDescent="0.3">
      <c r="A81" s="831" t="s">
        <v>3384</v>
      </c>
      <c r="B81" s="832" t="s">
        <v>3385</v>
      </c>
      <c r="C81" s="832" t="s">
        <v>602</v>
      </c>
      <c r="D81" s="832" t="s">
        <v>3371</v>
      </c>
      <c r="E81" s="832" t="s">
        <v>3509</v>
      </c>
      <c r="F81" s="832" t="s">
        <v>3510</v>
      </c>
      <c r="G81" s="849">
        <v>35</v>
      </c>
      <c r="H81" s="849">
        <v>5810</v>
      </c>
      <c r="I81" s="832">
        <v>0.59322033898305082</v>
      </c>
      <c r="J81" s="832">
        <v>166</v>
      </c>
      <c r="K81" s="849">
        <v>59</v>
      </c>
      <c r="L81" s="849">
        <v>9794</v>
      </c>
      <c r="M81" s="832">
        <v>1</v>
      </c>
      <c r="N81" s="832">
        <v>166</v>
      </c>
      <c r="O81" s="849">
        <v>66</v>
      </c>
      <c r="P81" s="849">
        <v>7656</v>
      </c>
      <c r="Q81" s="837">
        <v>0.78170308352052276</v>
      </c>
      <c r="R81" s="850">
        <v>116</v>
      </c>
    </row>
    <row r="82" spans="1:18" ht="14.4" customHeight="1" x14ac:dyDescent="0.3">
      <c r="A82" s="831" t="s">
        <v>3384</v>
      </c>
      <c r="B82" s="832" t="s">
        <v>3385</v>
      </c>
      <c r="C82" s="832" t="s">
        <v>602</v>
      </c>
      <c r="D82" s="832" t="s">
        <v>3371</v>
      </c>
      <c r="E82" s="832" t="s">
        <v>3511</v>
      </c>
      <c r="F82" s="832" t="s">
        <v>3512</v>
      </c>
      <c r="G82" s="849">
        <v>28</v>
      </c>
      <c r="H82" s="849">
        <v>9828</v>
      </c>
      <c r="I82" s="832">
        <v>1.0738636363636365</v>
      </c>
      <c r="J82" s="832">
        <v>351</v>
      </c>
      <c r="K82" s="849">
        <v>26</v>
      </c>
      <c r="L82" s="849">
        <v>9152</v>
      </c>
      <c r="M82" s="832">
        <v>1</v>
      </c>
      <c r="N82" s="832">
        <v>352</v>
      </c>
      <c r="O82" s="849">
        <v>34</v>
      </c>
      <c r="P82" s="849">
        <v>12138</v>
      </c>
      <c r="Q82" s="837">
        <v>1.3262674825174825</v>
      </c>
      <c r="R82" s="850">
        <v>357</v>
      </c>
    </row>
    <row r="83" spans="1:18" ht="14.4" customHeight="1" x14ac:dyDescent="0.3">
      <c r="A83" s="831" t="s">
        <v>3384</v>
      </c>
      <c r="B83" s="832" t="s">
        <v>3385</v>
      </c>
      <c r="C83" s="832" t="s">
        <v>602</v>
      </c>
      <c r="D83" s="832" t="s">
        <v>3371</v>
      </c>
      <c r="E83" s="832" t="s">
        <v>3513</v>
      </c>
      <c r="F83" s="832" t="s">
        <v>3514</v>
      </c>
      <c r="G83" s="849">
        <v>2</v>
      </c>
      <c r="H83" s="849">
        <v>514</v>
      </c>
      <c r="I83" s="832">
        <v>2</v>
      </c>
      <c r="J83" s="832">
        <v>257</v>
      </c>
      <c r="K83" s="849">
        <v>1</v>
      </c>
      <c r="L83" s="849">
        <v>257</v>
      </c>
      <c r="M83" s="832">
        <v>1</v>
      </c>
      <c r="N83" s="832">
        <v>257</v>
      </c>
      <c r="O83" s="849"/>
      <c r="P83" s="849"/>
      <c r="Q83" s="837"/>
      <c r="R83" s="850"/>
    </row>
    <row r="84" spans="1:18" ht="14.4" customHeight="1" x14ac:dyDescent="0.3">
      <c r="A84" s="831" t="s">
        <v>3384</v>
      </c>
      <c r="B84" s="832" t="s">
        <v>3385</v>
      </c>
      <c r="C84" s="832" t="s">
        <v>602</v>
      </c>
      <c r="D84" s="832" t="s">
        <v>3371</v>
      </c>
      <c r="E84" s="832" t="s">
        <v>3515</v>
      </c>
      <c r="F84" s="832" t="s">
        <v>3516</v>
      </c>
      <c r="G84" s="849">
        <v>1</v>
      </c>
      <c r="H84" s="849">
        <v>335</v>
      </c>
      <c r="I84" s="832">
        <v>1</v>
      </c>
      <c r="J84" s="832">
        <v>335</v>
      </c>
      <c r="K84" s="849">
        <v>1</v>
      </c>
      <c r="L84" s="849">
        <v>335</v>
      </c>
      <c r="M84" s="832">
        <v>1</v>
      </c>
      <c r="N84" s="832">
        <v>335</v>
      </c>
      <c r="O84" s="849"/>
      <c r="P84" s="849"/>
      <c r="Q84" s="837"/>
      <c r="R84" s="850"/>
    </row>
    <row r="85" spans="1:18" ht="14.4" customHeight="1" x14ac:dyDescent="0.3">
      <c r="A85" s="831" t="s">
        <v>3384</v>
      </c>
      <c r="B85" s="832" t="s">
        <v>3385</v>
      </c>
      <c r="C85" s="832" t="s">
        <v>602</v>
      </c>
      <c r="D85" s="832" t="s">
        <v>3371</v>
      </c>
      <c r="E85" s="832" t="s">
        <v>3517</v>
      </c>
      <c r="F85" s="832" t="s">
        <v>3518</v>
      </c>
      <c r="G85" s="849">
        <v>16</v>
      </c>
      <c r="H85" s="849">
        <v>5168</v>
      </c>
      <c r="I85" s="832">
        <v>1.0633744855967078</v>
      </c>
      <c r="J85" s="832">
        <v>323</v>
      </c>
      <c r="K85" s="849">
        <v>15</v>
      </c>
      <c r="L85" s="849">
        <v>4860</v>
      </c>
      <c r="M85" s="832">
        <v>1</v>
      </c>
      <c r="N85" s="832">
        <v>324</v>
      </c>
      <c r="O85" s="849">
        <v>9</v>
      </c>
      <c r="P85" s="849">
        <v>2925</v>
      </c>
      <c r="Q85" s="837">
        <v>0.60185185185185186</v>
      </c>
      <c r="R85" s="850">
        <v>325</v>
      </c>
    </row>
    <row r="86" spans="1:18" ht="14.4" customHeight="1" x14ac:dyDescent="0.3">
      <c r="A86" s="831" t="s">
        <v>3384</v>
      </c>
      <c r="B86" s="832" t="s">
        <v>3385</v>
      </c>
      <c r="C86" s="832" t="s">
        <v>602</v>
      </c>
      <c r="D86" s="832" t="s">
        <v>3371</v>
      </c>
      <c r="E86" s="832" t="s">
        <v>3519</v>
      </c>
      <c r="F86" s="832" t="s">
        <v>3520</v>
      </c>
      <c r="G86" s="849">
        <v>2</v>
      </c>
      <c r="H86" s="849">
        <v>592</v>
      </c>
      <c r="I86" s="832">
        <v>0.33333333333333331</v>
      </c>
      <c r="J86" s="832">
        <v>296</v>
      </c>
      <c r="K86" s="849">
        <v>6</v>
      </c>
      <c r="L86" s="849">
        <v>1776</v>
      </c>
      <c r="M86" s="832">
        <v>1</v>
      </c>
      <c r="N86" s="832">
        <v>296</v>
      </c>
      <c r="O86" s="849">
        <v>3</v>
      </c>
      <c r="P86" s="849">
        <v>894</v>
      </c>
      <c r="Q86" s="837">
        <v>0.5033783783783784</v>
      </c>
      <c r="R86" s="850">
        <v>298</v>
      </c>
    </row>
    <row r="87" spans="1:18" ht="14.4" customHeight="1" x14ac:dyDescent="0.3">
      <c r="A87" s="831" t="s">
        <v>3384</v>
      </c>
      <c r="B87" s="832" t="s">
        <v>3385</v>
      </c>
      <c r="C87" s="832" t="s">
        <v>602</v>
      </c>
      <c r="D87" s="832" t="s">
        <v>3371</v>
      </c>
      <c r="E87" s="832" t="s">
        <v>3521</v>
      </c>
      <c r="F87" s="832" t="s">
        <v>3522</v>
      </c>
      <c r="G87" s="849">
        <v>1</v>
      </c>
      <c r="H87" s="849">
        <v>495</v>
      </c>
      <c r="I87" s="832">
        <v>0.99798387096774188</v>
      </c>
      <c r="J87" s="832">
        <v>495</v>
      </c>
      <c r="K87" s="849">
        <v>1</v>
      </c>
      <c r="L87" s="849">
        <v>496</v>
      </c>
      <c r="M87" s="832">
        <v>1</v>
      </c>
      <c r="N87" s="832">
        <v>496</v>
      </c>
      <c r="O87" s="849"/>
      <c r="P87" s="849"/>
      <c r="Q87" s="837"/>
      <c r="R87" s="850"/>
    </row>
    <row r="88" spans="1:18" ht="14.4" customHeight="1" x14ac:dyDescent="0.3">
      <c r="A88" s="831" t="s">
        <v>3384</v>
      </c>
      <c r="B88" s="832" t="s">
        <v>3385</v>
      </c>
      <c r="C88" s="832" t="s">
        <v>602</v>
      </c>
      <c r="D88" s="832" t="s">
        <v>3371</v>
      </c>
      <c r="E88" s="832" t="s">
        <v>3523</v>
      </c>
      <c r="F88" s="832" t="s">
        <v>3524</v>
      </c>
      <c r="G88" s="849">
        <v>20</v>
      </c>
      <c r="H88" s="849">
        <v>23620</v>
      </c>
      <c r="I88" s="832">
        <v>1.2489424703891709</v>
      </c>
      <c r="J88" s="832">
        <v>1181</v>
      </c>
      <c r="K88" s="849">
        <v>16</v>
      </c>
      <c r="L88" s="849">
        <v>18912</v>
      </c>
      <c r="M88" s="832">
        <v>1</v>
      </c>
      <c r="N88" s="832">
        <v>1182</v>
      </c>
      <c r="O88" s="849">
        <v>22</v>
      </c>
      <c r="P88" s="849">
        <v>26114</v>
      </c>
      <c r="Q88" s="837">
        <v>1.3808164128595601</v>
      </c>
      <c r="R88" s="850">
        <v>1187</v>
      </c>
    </row>
    <row r="89" spans="1:18" ht="14.4" customHeight="1" x14ac:dyDescent="0.3">
      <c r="A89" s="831" t="s">
        <v>3384</v>
      </c>
      <c r="B89" s="832" t="s">
        <v>3385</v>
      </c>
      <c r="C89" s="832" t="s">
        <v>602</v>
      </c>
      <c r="D89" s="832" t="s">
        <v>3371</v>
      </c>
      <c r="E89" s="832" t="s">
        <v>3525</v>
      </c>
      <c r="F89" s="832" t="s">
        <v>3526</v>
      </c>
      <c r="G89" s="849">
        <v>6</v>
      </c>
      <c r="H89" s="849">
        <v>4248</v>
      </c>
      <c r="I89" s="832">
        <v>0.74788732394366197</v>
      </c>
      <c r="J89" s="832">
        <v>708</v>
      </c>
      <c r="K89" s="849">
        <v>8</v>
      </c>
      <c r="L89" s="849">
        <v>5680</v>
      </c>
      <c r="M89" s="832">
        <v>1</v>
      </c>
      <c r="N89" s="832">
        <v>710</v>
      </c>
      <c r="O89" s="849">
        <v>5</v>
      </c>
      <c r="P89" s="849">
        <v>3575</v>
      </c>
      <c r="Q89" s="837">
        <v>0.62940140845070425</v>
      </c>
      <c r="R89" s="850">
        <v>715</v>
      </c>
    </row>
    <row r="90" spans="1:18" ht="14.4" customHeight="1" x14ac:dyDescent="0.3">
      <c r="A90" s="831" t="s">
        <v>3384</v>
      </c>
      <c r="B90" s="832" t="s">
        <v>3385</v>
      </c>
      <c r="C90" s="832" t="s">
        <v>602</v>
      </c>
      <c r="D90" s="832" t="s">
        <v>3371</v>
      </c>
      <c r="E90" s="832" t="s">
        <v>3376</v>
      </c>
      <c r="F90" s="832" t="s">
        <v>3377</v>
      </c>
      <c r="G90" s="849">
        <v>3765</v>
      </c>
      <c r="H90" s="849">
        <v>125499.95000000001</v>
      </c>
      <c r="I90" s="832">
        <v>1.0599665101125066</v>
      </c>
      <c r="J90" s="832">
        <v>33.33332005312085</v>
      </c>
      <c r="K90" s="849">
        <v>3552</v>
      </c>
      <c r="L90" s="849">
        <v>118399.92000000003</v>
      </c>
      <c r="M90" s="832">
        <v>1</v>
      </c>
      <c r="N90" s="832">
        <v>33.333310810810822</v>
      </c>
      <c r="O90" s="849">
        <v>3712</v>
      </c>
      <c r="P90" s="849">
        <v>123733.32</v>
      </c>
      <c r="Q90" s="837">
        <v>1.0450456385443503</v>
      </c>
      <c r="R90" s="850">
        <v>33.333329741379309</v>
      </c>
    </row>
    <row r="91" spans="1:18" ht="14.4" customHeight="1" x14ac:dyDescent="0.3">
      <c r="A91" s="831" t="s">
        <v>3384</v>
      </c>
      <c r="B91" s="832" t="s">
        <v>3385</v>
      </c>
      <c r="C91" s="832" t="s">
        <v>602</v>
      </c>
      <c r="D91" s="832" t="s">
        <v>3371</v>
      </c>
      <c r="E91" s="832" t="s">
        <v>3527</v>
      </c>
      <c r="F91" s="832" t="s">
        <v>3528</v>
      </c>
      <c r="G91" s="849">
        <v>1424</v>
      </c>
      <c r="H91" s="849">
        <v>438592</v>
      </c>
      <c r="I91" s="832">
        <v>0.99859747545582045</v>
      </c>
      <c r="J91" s="832">
        <v>308</v>
      </c>
      <c r="K91" s="849">
        <v>1426</v>
      </c>
      <c r="L91" s="849">
        <v>439208</v>
      </c>
      <c r="M91" s="832">
        <v>1</v>
      </c>
      <c r="N91" s="832">
        <v>308</v>
      </c>
      <c r="O91" s="849">
        <v>1373</v>
      </c>
      <c r="P91" s="849">
        <v>427003</v>
      </c>
      <c r="Q91" s="837">
        <v>0.97221134405566378</v>
      </c>
      <c r="R91" s="850">
        <v>311</v>
      </c>
    </row>
    <row r="92" spans="1:18" ht="14.4" customHeight="1" x14ac:dyDescent="0.3">
      <c r="A92" s="831" t="s">
        <v>3384</v>
      </c>
      <c r="B92" s="832" t="s">
        <v>3385</v>
      </c>
      <c r="C92" s="832" t="s">
        <v>602</v>
      </c>
      <c r="D92" s="832" t="s">
        <v>3371</v>
      </c>
      <c r="E92" s="832" t="s">
        <v>3529</v>
      </c>
      <c r="F92" s="832" t="s">
        <v>3530</v>
      </c>
      <c r="G92" s="849">
        <v>30</v>
      </c>
      <c r="H92" s="849">
        <v>7800</v>
      </c>
      <c r="I92" s="832">
        <v>1.0305192231470472</v>
      </c>
      <c r="J92" s="832">
        <v>260</v>
      </c>
      <c r="K92" s="849">
        <v>29</v>
      </c>
      <c r="L92" s="849">
        <v>7569</v>
      </c>
      <c r="M92" s="832">
        <v>1</v>
      </c>
      <c r="N92" s="832">
        <v>261</v>
      </c>
      <c r="O92" s="849">
        <v>48</v>
      </c>
      <c r="P92" s="849">
        <v>12624</v>
      </c>
      <c r="Q92" s="837">
        <v>1.6678557273087593</v>
      </c>
      <c r="R92" s="850">
        <v>263</v>
      </c>
    </row>
    <row r="93" spans="1:18" ht="14.4" customHeight="1" x14ac:dyDescent="0.3">
      <c r="A93" s="831" t="s">
        <v>3384</v>
      </c>
      <c r="B93" s="832" t="s">
        <v>3385</v>
      </c>
      <c r="C93" s="832" t="s">
        <v>602</v>
      </c>
      <c r="D93" s="832" t="s">
        <v>3371</v>
      </c>
      <c r="E93" s="832" t="s">
        <v>3531</v>
      </c>
      <c r="F93" s="832" t="s">
        <v>3532</v>
      </c>
      <c r="G93" s="849">
        <v>479</v>
      </c>
      <c r="H93" s="849">
        <v>17723</v>
      </c>
      <c r="I93" s="832">
        <v>0.64209115281501339</v>
      </c>
      <c r="J93" s="832">
        <v>37</v>
      </c>
      <c r="K93" s="849">
        <v>746</v>
      </c>
      <c r="L93" s="849">
        <v>27602</v>
      </c>
      <c r="M93" s="832">
        <v>1</v>
      </c>
      <c r="N93" s="832">
        <v>37</v>
      </c>
      <c r="O93" s="849">
        <v>713</v>
      </c>
      <c r="P93" s="849">
        <v>27094</v>
      </c>
      <c r="Q93" s="837">
        <v>0.98159553655532206</v>
      </c>
      <c r="R93" s="850">
        <v>38</v>
      </c>
    </row>
    <row r="94" spans="1:18" ht="14.4" customHeight="1" x14ac:dyDescent="0.3">
      <c r="A94" s="831" t="s">
        <v>3384</v>
      </c>
      <c r="B94" s="832" t="s">
        <v>3385</v>
      </c>
      <c r="C94" s="832" t="s">
        <v>602</v>
      </c>
      <c r="D94" s="832" t="s">
        <v>3371</v>
      </c>
      <c r="E94" s="832" t="s">
        <v>3533</v>
      </c>
      <c r="F94" s="832" t="s">
        <v>3534</v>
      </c>
      <c r="G94" s="849">
        <v>15</v>
      </c>
      <c r="H94" s="849">
        <v>1290</v>
      </c>
      <c r="I94" s="832">
        <v>1.25</v>
      </c>
      <c r="J94" s="832">
        <v>86</v>
      </c>
      <c r="K94" s="849">
        <v>12</v>
      </c>
      <c r="L94" s="849">
        <v>1032</v>
      </c>
      <c r="M94" s="832">
        <v>1</v>
      </c>
      <c r="N94" s="832">
        <v>86</v>
      </c>
      <c r="O94" s="849">
        <v>9</v>
      </c>
      <c r="P94" s="849">
        <v>783</v>
      </c>
      <c r="Q94" s="837">
        <v>0.75872093023255816</v>
      </c>
      <c r="R94" s="850">
        <v>87</v>
      </c>
    </row>
    <row r="95" spans="1:18" ht="14.4" customHeight="1" x14ac:dyDescent="0.3">
      <c r="A95" s="831" t="s">
        <v>3384</v>
      </c>
      <c r="B95" s="832" t="s">
        <v>3385</v>
      </c>
      <c r="C95" s="832" t="s">
        <v>602</v>
      </c>
      <c r="D95" s="832" t="s">
        <v>3371</v>
      </c>
      <c r="E95" s="832" t="s">
        <v>3535</v>
      </c>
      <c r="F95" s="832" t="s">
        <v>3536</v>
      </c>
      <c r="G95" s="849">
        <v>457</v>
      </c>
      <c r="H95" s="849">
        <v>70378</v>
      </c>
      <c r="I95" s="832">
        <v>0.95388994307400377</v>
      </c>
      <c r="J95" s="832">
        <v>154</v>
      </c>
      <c r="K95" s="849">
        <v>476</v>
      </c>
      <c r="L95" s="849">
        <v>73780</v>
      </c>
      <c r="M95" s="832">
        <v>1</v>
      </c>
      <c r="N95" s="832">
        <v>155</v>
      </c>
      <c r="O95" s="849">
        <v>466</v>
      </c>
      <c r="P95" s="849">
        <v>72696</v>
      </c>
      <c r="Q95" s="837">
        <v>0.98530767145567899</v>
      </c>
      <c r="R95" s="850">
        <v>156</v>
      </c>
    </row>
    <row r="96" spans="1:18" ht="14.4" customHeight="1" x14ac:dyDescent="0.3">
      <c r="A96" s="831" t="s">
        <v>3384</v>
      </c>
      <c r="B96" s="832" t="s">
        <v>3385</v>
      </c>
      <c r="C96" s="832" t="s">
        <v>602</v>
      </c>
      <c r="D96" s="832" t="s">
        <v>3371</v>
      </c>
      <c r="E96" s="832" t="s">
        <v>3537</v>
      </c>
      <c r="F96" s="832" t="s">
        <v>3538</v>
      </c>
      <c r="G96" s="849">
        <v>78</v>
      </c>
      <c r="H96" s="849">
        <v>2496</v>
      </c>
      <c r="I96" s="832">
        <v>1.5918367346938775</v>
      </c>
      <c r="J96" s="832">
        <v>32</v>
      </c>
      <c r="K96" s="849">
        <v>49</v>
      </c>
      <c r="L96" s="849">
        <v>1568</v>
      </c>
      <c r="M96" s="832">
        <v>1</v>
      </c>
      <c r="N96" s="832">
        <v>32</v>
      </c>
      <c r="O96" s="849">
        <v>95</v>
      </c>
      <c r="P96" s="849">
        <v>3135</v>
      </c>
      <c r="Q96" s="837">
        <v>1.9993622448979591</v>
      </c>
      <c r="R96" s="850">
        <v>33</v>
      </c>
    </row>
    <row r="97" spans="1:18" ht="14.4" customHeight="1" x14ac:dyDescent="0.3">
      <c r="A97" s="831" t="s">
        <v>3384</v>
      </c>
      <c r="B97" s="832" t="s">
        <v>3385</v>
      </c>
      <c r="C97" s="832" t="s">
        <v>602</v>
      </c>
      <c r="D97" s="832" t="s">
        <v>3371</v>
      </c>
      <c r="E97" s="832" t="s">
        <v>3539</v>
      </c>
      <c r="F97" s="832" t="s">
        <v>3540</v>
      </c>
      <c r="G97" s="849">
        <v>1</v>
      </c>
      <c r="H97" s="849">
        <v>132</v>
      </c>
      <c r="I97" s="832"/>
      <c r="J97" s="832">
        <v>132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3384</v>
      </c>
      <c r="B98" s="832" t="s">
        <v>3385</v>
      </c>
      <c r="C98" s="832" t="s">
        <v>602</v>
      </c>
      <c r="D98" s="832" t="s">
        <v>3371</v>
      </c>
      <c r="E98" s="832" t="s">
        <v>3541</v>
      </c>
      <c r="F98" s="832" t="s">
        <v>3542</v>
      </c>
      <c r="G98" s="849">
        <v>78</v>
      </c>
      <c r="H98" s="849">
        <v>5772</v>
      </c>
      <c r="I98" s="832">
        <v>1.6595744680851063</v>
      </c>
      <c r="J98" s="832">
        <v>74</v>
      </c>
      <c r="K98" s="849">
        <v>47</v>
      </c>
      <c r="L98" s="849">
        <v>3478</v>
      </c>
      <c r="M98" s="832">
        <v>1</v>
      </c>
      <c r="N98" s="832">
        <v>74</v>
      </c>
      <c r="O98" s="849">
        <v>49</v>
      </c>
      <c r="P98" s="849">
        <v>3675</v>
      </c>
      <c r="Q98" s="837">
        <v>1.0566417481311099</v>
      </c>
      <c r="R98" s="850">
        <v>75</v>
      </c>
    </row>
    <row r="99" spans="1:18" ht="14.4" customHeight="1" x14ac:dyDescent="0.3">
      <c r="A99" s="831" t="s">
        <v>3384</v>
      </c>
      <c r="B99" s="832" t="s">
        <v>3385</v>
      </c>
      <c r="C99" s="832" t="s">
        <v>602</v>
      </c>
      <c r="D99" s="832" t="s">
        <v>3371</v>
      </c>
      <c r="E99" s="832" t="s">
        <v>3543</v>
      </c>
      <c r="F99" s="832" t="s">
        <v>3544</v>
      </c>
      <c r="G99" s="849">
        <v>137</v>
      </c>
      <c r="H99" s="849">
        <v>131246</v>
      </c>
      <c r="I99" s="832">
        <v>1.0213219616204692</v>
      </c>
      <c r="J99" s="832">
        <v>958</v>
      </c>
      <c r="K99" s="849">
        <v>134</v>
      </c>
      <c r="L99" s="849">
        <v>128506</v>
      </c>
      <c r="M99" s="832">
        <v>1</v>
      </c>
      <c r="N99" s="832">
        <v>959</v>
      </c>
      <c r="O99" s="849">
        <v>83</v>
      </c>
      <c r="P99" s="849">
        <v>80012</v>
      </c>
      <c r="Q99" s="837">
        <v>0.62263240626896799</v>
      </c>
      <c r="R99" s="850">
        <v>964</v>
      </c>
    </row>
    <row r="100" spans="1:18" ht="14.4" customHeight="1" x14ac:dyDescent="0.3">
      <c r="A100" s="831" t="s">
        <v>3384</v>
      </c>
      <c r="B100" s="832" t="s">
        <v>3385</v>
      </c>
      <c r="C100" s="832" t="s">
        <v>602</v>
      </c>
      <c r="D100" s="832" t="s">
        <v>3371</v>
      </c>
      <c r="E100" s="832" t="s">
        <v>3545</v>
      </c>
      <c r="F100" s="832" t="s">
        <v>3546</v>
      </c>
      <c r="G100" s="849">
        <v>1</v>
      </c>
      <c r="H100" s="849">
        <v>868</v>
      </c>
      <c r="I100" s="832">
        <v>1</v>
      </c>
      <c r="J100" s="832">
        <v>868</v>
      </c>
      <c r="K100" s="849">
        <v>1</v>
      </c>
      <c r="L100" s="849">
        <v>868</v>
      </c>
      <c r="M100" s="832">
        <v>1</v>
      </c>
      <c r="N100" s="832">
        <v>868</v>
      </c>
      <c r="O100" s="849">
        <v>1</v>
      </c>
      <c r="P100" s="849">
        <v>870</v>
      </c>
      <c r="Q100" s="837">
        <v>1.0023041474654377</v>
      </c>
      <c r="R100" s="850">
        <v>870</v>
      </c>
    </row>
    <row r="101" spans="1:18" ht="14.4" customHeight="1" x14ac:dyDescent="0.3">
      <c r="A101" s="831" t="s">
        <v>3384</v>
      </c>
      <c r="B101" s="832" t="s">
        <v>3385</v>
      </c>
      <c r="C101" s="832" t="s">
        <v>602</v>
      </c>
      <c r="D101" s="832" t="s">
        <v>3371</v>
      </c>
      <c r="E101" s="832" t="s">
        <v>3547</v>
      </c>
      <c r="F101" s="832" t="s">
        <v>3548</v>
      </c>
      <c r="G101" s="849">
        <v>5</v>
      </c>
      <c r="H101" s="849">
        <v>295</v>
      </c>
      <c r="I101" s="832">
        <v>1</v>
      </c>
      <c r="J101" s="832">
        <v>59</v>
      </c>
      <c r="K101" s="849">
        <v>5</v>
      </c>
      <c r="L101" s="849">
        <v>295</v>
      </c>
      <c r="M101" s="832">
        <v>1</v>
      </c>
      <c r="N101" s="832">
        <v>59</v>
      </c>
      <c r="O101" s="849">
        <v>1</v>
      </c>
      <c r="P101" s="849">
        <v>61</v>
      </c>
      <c r="Q101" s="837">
        <v>0.20677966101694914</v>
      </c>
      <c r="R101" s="850">
        <v>61</v>
      </c>
    </row>
    <row r="102" spans="1:18" ht="14.4" customHeight="1" x14ac:dyDescent="0.3">
      <c r="A102" s="831" t="s">
        <v>3384</v>
      </c>
      <c r="B102" s="832" t="s">
        <v>3385</v>
      </c>
      <c r="C102" s="832" t="s">
        <v>602</v>
      </c>
      <c r="D102" s="832" t="s">
        <v>3371</v>
      </c>
      <c r="E102" s="832" t="s">
        <v>3378</v>
      </c>
      <c r="F102" s="832" t="s">
        <v>3379</v>
      </c>
      <c r="G102" s="849">
        <v>48</v>
      </c>
      <c r="H102" s="849">
        <v>28416</v>
      </c>
      <c r="I102" s="832">
        <v>1.1979763912310286</v>
      </c>
      <c r="J102" s="832">
        <v>592</v>
      </c>
      <c r="K102" s="849">
        <v>40</v>
      </c>
      <c r="L102" s="849">
        <v>23720</v>
      </c>
      <c r="M102" s="832">
        <v>1</v>
      </c>
      <c r="N102" s="832">
        <v>593</v>
      </c>
      <c r="O102" s="849">
        <v>111</v>
      </c>
      <c r="P102" s="849">
        <v>66045</v>
      </c>
      <c r="Q102" s="837">
        <v>2.7843591905564926</v>
      </c>
      <c r="R102" s="850">
        <v>595</v>
      </c>
    </row>
    <row r="103" spans="1:18" ht="14.4" customHeight="1" x14ac:dyDescent="0.3">
      <c r="A103" s="831" t="s">
        <v>3384</v>
      </c>
      <c r="B103" s="832" t="s">
        <v>3385</v>
      </c>
      <c r="C103" s="832" t="s">
        <v>602</v>
      </c>
      <c r="D103" s="832" t="s">
        <v>3371</v>
      </c>
      <c r="E103" s="832" t="s">
        <v>3549</v>
      </c>
      <c r="F103" s="832" t="s">
        <v>3550</v>
      </c>
      <c r="G103" s="849">
        <v>28</v>
      </c>
      <c r="H103" s="849">
        <v>21476</v>
      </c>
      <c r="I103" s="832">
        <v>0.6079030797101449</v>
      </c>
      <c r="J103" s="832">
        <v>767</v>
      </c>
      <c r="K103" s="849">
        <v>46</v>
      </c>
      <c r="L103" s="849">
        <v>35328</v>
      </c>
      <c r="M103" s="832">
        <v>1</v>
      </c>
      <c r="N103" s="832">
        <v>768</v>
      </c>
      <c r="O103" s="849">
        <v>134</v>
      </c>
      <c r="P103" s="849">
        <v>103180</v>
      </c>
      <c r="Q103" s="837">
        <v>2.9206295289855073</v>
      </c>
      <c r="R103" s="850">
        <v>770</v>
      </c>
    </row>
    <row r="104" spans="1:18" ht="14.4" customHeight="1" x14ac:dyDescent="0.3">
      <c r="A104" s="831" t="s">
        <v>3384</v>
      </c>
      <c r="B104" s="832" t="s">
        <v>3385</v>
      </c>
      <c r="C104" s="832" t="s">
        <v>602</v>
      </c>
      <c r="D104" s="832" t="s">
        <v>3371</v>
      </c>
      <c r="E104" s="832" t="s">
        <v>3551</v>
      </c>
      <c r="F104" s="832" t="s">
        <v>3552</v>
      </c>
      <c r="G104" s="849">
        <v>97</v>
      </c>
      <c r="H104" s="849">
        <v>426994</v>
      </c>
      <c r="I104" s="832">
        <v>0.84971901168529307</v>
      </c>
      <c r="J104" s="832">
        <v>4402</v>
      </c>
      <c r="K104" s="849">
        <v>114</v>
      </c>
      <c r="L104" s="849">
        <v>502512</v>
      </c>
      <c r="M104" s="832">
        <v>1</v>
      </c>
      <c r="N104" s="832">
        <v>4408</v>
      </c>
      <c r="O104" s="849">
        <v>147</v>
      </c>
      <c r="P104" s="849">
        <v>651063</v>
      </c>
      <c r="Q104" s="837">
        <v>1.2956168210908396</v>
      </c>
      <c r="R104" s="850">
        <v>4429</v>
      </c>
    </row>
    <row r="105" spans="1:18" ht="14.4" customHeight="1" x14ac:dyDescent="0.3">
      <c r="A105" s="831" t="s">
        <v>3384</v>
      </c>
      <c r="B105" s="832" t="s">
        <v>3385</v>
      </c>
      <c r="C105" s="832" t="s">
        <v>602</v>
      </c>
      <c r="D105" s="832" t="s">
        <v>3371</v>
      </c>
      <c r="E105" s="832" t="s">
        <v>3553</v>
      </c>
      <c r="F105" s="832" t="s">
        <v>3554</v>
      </c>
      <c r="G105" s="849">
        <v>1</v>
      </c>
      <c r="H105" s="849">
        <v>59</v>
      </c>
      <c r="I105" s="832">
        <v>1</v>
      </c>
      <c r="J105" s="832">
        <v>59</v>
      </c>
      <c r="K105" s="849">
        <v>1</v>
      </c>
      <c r="L105" s="849">
        <v>59</v>
      </c>
      <c r="M105" s="832">
        <v>1</v>
      </c>
      <c r="N105" s="832">
        <v>59</v>
      </c>
      <c r="O105" s="849"/>
      <c r="P105" s="849"/>
      <c r="Q105" s="837"/>
      <c r="R105" s="850"/>
    </row>
    <row r="106" spans="1:18" ht="14.4" customHeight="1" x14ac:dyDescent="0.3">
      <c r="A106" s="831" t="s">
        <v>3384</v>
      </c>
      <c r="B106" s="832" t="s">
        <v>3385</v>
      </c>
      <c r="C106" s="832" t="s">
        <v>602</v>
      </c>
      <c r="D106" s="832" t="s">
        <v>3371</v>
      </c>
      <c r="E106" s="832" t="s">
        <v>3555</v>
      </c>
      <c r="F106" s="832" t="s">
        <v>3556</v>
      </c>
      <c r="G106" s="849">
        <v>222</v>
      </c>
      <c r="H106" s="849">
        <v>25752</v>
      </c>
      <c r="I106" s="832">
        <v>0.92500000000000004</v>
      </c>
      <c r="J106" s="832">
        <v>116</v>
      </c>
      <c r="K106" s="849">
        <v>240</v>
      </c>
      <c r="L106" s="849">
        <v>27840</v>
      </c>
      <c r="M106" s="832">
        <v>1</v>
      </c>
      <c r="N106" s="832">
        <v>116</v>
      </c>
      <c r="O106" s="849">
        <v>239</v>
      </c>
      <c r="P106" s="849">
        <v>27724</v>
      </c>
      <c r="Q106" s="837">
        <v>0.99583333333333335</v>
      </c>
      <c r="R106" s="850">
        <v>116</v>
      </c>
    </row>
    <row r="107" spans="1:18" ht="14.4" customHeight="1" x14ac:dyDescent="0.3">
      <c r="A107" s="831" t="s">
        <v>3384</v>
      </c>
      <c r="B107" s="832" t="s">
        <v>3385</v>
      </c>
      <c r="C107" s="832" t="s">
        <v>602</v>
      </c>
      <c r="D107" s="832" t="s">
        <v>3371</v>
      </c>
      <c r="E107" s="832" t="s">
        <v>3557</v>
      </c>
      <c r="F107" s="832" t="s">
        <v>3558</v>
      </c>
      <c r="G107" s="849"/>
      <c r="H107" s="849"/>
      <c r="I107" s="832"/>
      <c r="J107" s="832"/>
      <c r="K107" s="849">
        <v>1</v>
      </c>
      <c r="L107" s="849">
        <v>91</v>
      </c>
      <c r="M107" s="832">
        <v>1</v>
      </c>
      <c r="N107" s="832">
        <v>91</v>
      </c>
      <c r="O107" s="849"/>
      <c r="P107" s="849"/>
      <c r="Q107" s="837"/>
      <c r="R107" s="850"/>
    </row>
    <row r="108" spans="1:18" ht="14.4" customHeight="1" x14ac:dyDescent="0.3">
      <c r="A108" s="831" t="s">
        <v>3384</v>
      </c>
      <c r="B108" s="832" t="s">
        <v>3385</v>
      </c>
      <c r="C108" s="832" t="s">
        <v>602</v>
      </c>
      <c r="D108" s="832" t="s">
        <v>3371</v>
      </c>
      <c r="E108" s="832" t="s">
        <v>3559</v>
      </c>
      <c r="F108" s="832" t="s">
        <v>3560</v>
      </c>
      <c r="G108" s="849">
        <v>269</v>
      </c>
      <c r="H108" s="849">
        <v>43040</v>
      </c>
      <c r="I108" s="832">
        <v>1.0049969644608416</v>
      </c>
      <c r="J108" s="832">
        <v>160</v>
      </c>
      <c r="K108" s="849">
        <v>266</v>
      </c>
      <c r="L108" s="849">
        <v>42826</v>
      </c>
      <c r="M108" s="832">
        <v>1</v>
      </c>
      <c r="N108" s="832">
        <v>161</v>
      </c>
      <c r="O108" s="849">
        <v>251</v>
      </c>
      <c r="P108" s="849">
        <v>40662</v>
      </c>
      <c r="Q108" s="837">
        <v>0.94946994816233132</v>
      </c>
      <c r="R108" s="850">
        <v>162</v>
      </c>
    </row>
    <row r="109" spans="1:18" ht="14.4" customHeight="1" x14ac:dyDescent="0.3">
      <c r="A109" s="831" t="s">
        <v>3384</v>
      </c>
      <c r="B109" s="832" t="s">
        <v>3385</v>
      </c>
      <c r="C109" s="832" t="s">
        <v>602</v>
      </c>
      <c r="D109" s="832" t="s">
        <v>3371</v>
      </c>
      <c r="E109" s="832" t="s">
        <v>3561</v>
      </c>
      <c r="F109" s="832" t="s">
        <v>3562</v>
      </c>
      <c r="G109" s="849">
        <v>207</v>
      </c>
      <c r="H109" s="849">
        <v>81765</v>
      </c>
      <c r="I109" s="832">
        <v>1.0561224489795917</v>
      </c>
      <c r="J109" s="832">
        <v>395</v>
      </c>
      <c r="K109" s="849">
        <v>196</v>
      </c>
      <c r="L109" s="849">
        <v>77420</v>
      </c>
      <c r="M109" s="832">
        <v>1</v>
      </c>
      <c r="N109" s="832">
        <v>395</v>
      </c>
      <c r="O109" s="849">
        <v>149</v>
      </c>
      <c r="P109" s="849">
        <v>59302</v>
      </c>
      <c r="Q109" s="837">
        <v>0.76597778351847068</v>
      </c>
      <c r="R109" s="850">
        <v>398</v>
      </c>
    </row>
    <row r="110" spans="1:18" ht="14.4" customHeight="1" x14ac:dyDescent="0.3">
      <c r="A110" s="831" t="s">
        <v>3384</v>
      </c>
      <c r="B110" s="832" t="s">
        <v>3385</v>
      </c>
      <c r="C110" s="832" t="s">
        <v>602</v>
      </c>
      <c r="D110" s="832" t="s">
        <v>3371</v>
      </c>
      <c r="E110" s="832" t="s">
        <v>3563</v>
      </c>
      <c r="F110" s="832" t="s">
        <v>3564</v>
      </c>
      <c r="G110" s="849">
        <v>22</v>
      </c>
      <c r="H110" s="849">
        <v>1408</v>
      </c>
      <c r="I110" s="832">
        <v>0.47826086956521741</v>
      </c>
      <c r="J110" s="832">
        <v>64</v>
      </c>
      <c r="K110" s="849">
        <v>46</v>
      </c>
      <c r="L110" s="849">
        <v>2944</v>
      </c>
      <c r="M110" s="832">
        <v>1</v>
      </c>
      <c r="N110" s="832">
        <v>64</v>
      </c>
      <c r="O110" s="849">
        <v>64</v>
      </c>
      <c r="P110" s="849">
        <v>4224</v>
      </c>
      <c r="Q110" s="837">
        <v>1.4347826086956521</v>
      </c>
      <c r="R110" s="850">
        <v>66</v>
      </c>
    </row>
    <row r="111" spans="1:18" ht="14.4" customHeight="1" x14ac:dyDescent="0.3">
      <c r="A111" s="831" t="s">
        <v>3384</v>
      </c>
      <c r="B111" s="832" t="s">
        <v>3385</v>
      </c>
      <c r="C111" s="832" t="s">
        <v>602</v>
      </c>
      <c r="D111" s="832" t="s">
        <v>3371</v>
      </c>
      <c r="E111" s="832" t="s">
        <v>3565</v>
      </c>
      <c r="F111" s="832" t="s">
        <v>3566</v>
      </c>
      <c r="G111" s="849"/>
      <c r="H111" s="849"/>
      <c r="I111" s="832"/>
      <c r="J111" s="832"/>
      <c r="K111" s="849"/>
      <c r="L111" s="849"/>
      <c r="M111" s="832"/>
      <c r="N111" s="832"/>
      <c r="O111" s="849">
        <v>3</v>
      </c>
      <c r="P111" s="849">
        <v>132</v>
      </c>
      <c r="Q111" s="837"/>
      <c r="R111" s="850">
        <v>44</v>
      </c>
    </row>
    <row r="112" spans="1:18" ht="14.4" customHeight="1" x14ac:dyDescent="0.3">
      <c r="A112" s="831" t="s">
        <v>3384</v>
      </c>
      <c r="B112" s="832" t="s">
        <v>3385</v>
      </c>
      <c r="C112" s="832" t="s">
        <v>602</v>
      </c>
      <c r="D112" s="832" t="s">
        <v>3371</v>
      </c>
      <c r="E112" s="832" t="s">
        <v>3567</v>
      </c>
      <c r="F112" s="832" t="s">
        <v>3568</v>
      </c>
      <c r="G112" s="849">
        <v>2</v>
      </c>
      <c r="H112" s="849">
        <v>634</v>
      </c>
      <c r="I112" s="832">
        <v>0.99685534591194969</v>
      </c>
      <c r="J112" s="832">
        <v>317</v>
      </c>
      <c r="K112" s="849">
        <v>2</v>
      </c>
      <c r="L112" s="849">
        <v>636</v>
      </c>
      <c r="M112" s="832">
        <v>1</v>
      </c>
      <c r="N112" s="832">
        <v>318</v>
      </c>
      <c r="O112" s="849"/>
      <c r="P112" s="849"/>
      <c r="Q112" s="837"/>
      <c r="R112" s="850"/>
    </row>
    <row r="113" spans="1:18" ht="14.4" customHeight="1" x14ac:dyDescent="0.3">
      <c r="A113" s="831" t="s">
        <v>3384</v>
      </c>
      <c r="B113" s="832" t="s">
        <v>3385</v>
      </c>
      <c r="C113" s="832" t="s">
        <v>602</v>
      </c>
      <c r="D113" s="832" t="s">
        <v>3371</v>
      </c>
      <c r="E113" s="832" t="s">
        <v>3569</v>
      </c>
      <c r="F113" s="832" t="s">
        <v>3570</v>
      </c>
      <c r="G113" s="849">
        <v>1</v>
      </c>
      <c r="H113" s="849">
        <v>37</v>
      </c>
      <c r="I113" s="832"/>
      <c r="J113" s="832">
        <v>37</v>
      </c>
      <c r="K113" s="849"/>
      <c r="L113" s="849"/>
      <c r="M113" s="832"/>
      <c r="N113" s="832"/>
      <c r="O113" s="849">
        <v>1</v>
      </c>
      <c r="P113" s="849">
        <v>38</v>
      </c>
      <c r="Q113" s="837"/>
      <c r="R113" s="850">
        <v>38</v>
      </c>
    </row>
    <row r="114" spans="1:18" ht="14.4" customHeight="1" x14ac:dyDescent="0.3">
      <c r="A114" s="831" t="s">
        <v>3384</v>
      </c>
      <c r="B114" s="832" t="s">
        <v>3385</v>
      </c>
      <c r="C114" s="832" t="s">
        <v>602</v>
      </c>
      <c r="D114" s="832" t="s">
        <v>3371</v>
      </c>
      <c r="E114" s="832" t="s">
        <v>3571</v>
      </c>
      <c r="F114" s="832" t="s">
        <v>3572</v>
      </c>
      <c r="G114" s="849">
        <v>188</v>
      </c>
      <c r="H114" s="849">
        <v>70124</v>
      </c>
      <c r="I114" s="832">
        <v>0.88026913710426558</v>
      </c>
      <c r="J114" s="832">
        <v>373</v>
      </c>
      <c r="K114" s="849">
        <v>213</v>
      </c>
      <c r="L114" s="849">
        <v>79662</v>
      </c>
      <c r="M114" s="832">
        <v>1</v>
      </c>
      <c r="N114" s="832">
        <v>374</v>
      </c>
      <c r="O114" s="849">
        <v>179</v>
      </c>
      <c r="P114" s="849">
        <v>67304</v>
      </c>
      <c r="Q114" s="837">
        <v>0.84486957394993845</v>
      </c>
      <c r="R114" s="850">
        <v>376</v>
      </c>
    </row>
    <row r="115" spans="1:18" ht="14.4" customHeight="1" x14ac:dyDescent="0.3">
      <c r="A115" s="831" t="s">
        <v>3384</v>
      </c>
      <c r="B115" s="832" t="s">
        <v>3385</v>
      </c>
      <c r="C115" s="832" t="s">
        <v>602</v>
      </c>
      <c r="D115" s="832" t="s">
        <v>3371</v>
      </c>
      <c r="E115" s="832" t="s">
        <v>3380</v>
      </c>
      <c r="F115" s="832" t="s">
        <v>3381</v>
      </c>
      <c r="G115" s="849">
        <v>36</v>
      </c>
      <c r="H115" s="849">
        <v>48132</v>
      </c>
      <c r="I115" s="832">
        <v>0.81695973928983634</v>
      </c>
      <c r="J115" s="832">
        <v>1337</v>
      </c>
      <c r="K115" s="849">
        <v>44</v>
      </c>
      <c r="L115" s="849">
        <v>58916</v>
      </c>
      <c r="M115" s="832">
        <v>1</v>
      </c>
      <c r="N115" s="832">
        <v>1339</v>
      </c>
      <c r="O115" s="849">
        <v>47</v>
      </c>
      <c r="P115" s="849">
        <v>63168</v>
      </c>
      <c r="Q115" s="837">
        <v>1.0721705478987031</v>
      </c>
      <c r="R115" s="850">
        <v>1344</v>
      </c>
    </row>
    <row r="116" spans="1:18" ht="14.4" customHeight="1" x14ac:dyDescent="0.3">
      <c r="A116" s="831" t="s">
        <v>3384</v>
      </c>
      <c r="B116" s="832" t="s">
        <v>3385</v>
      </c>
      <c r="C116" s="832" t="s">
        <v>602</v>
      </c>
      <c r="D116" s="832" t="s">
        <v>3371</v>
      </c>
      <c r="E116" s="832" t="s">
        <v>3382</v>
      </c>
      <c r="F116" s="832" t="s">
        <v>3383</v>
      </c>
      <c r="G116" s="849">
        <v>38</v>
      </c>
      <c r="H116" s="849">
        <v>13756</v>
      </c>
      <c r="I116" s="832">
        <v>0.99724517906336085</v>
      </c>
      <c r="J116" s="832">
        <v>362</v>
      </c>
      <c r="K116" s="849">
        <v>38</v>
      </c>
      <c r="L116" s="849">
        <v>13794</v>
      </c>
      <c r="M116" s="832">
        <v>1</v>
      </c>
      <c r="N116" s="832">
        <v>363</v>
      </c>
      <c r="O116" s="849">
        <v>63</v>
      </c>
      <c r="P116" s="849">
        <v>22932</v>
      </c>
      <c r="Q116" s="837">
        <v>1.6624619399739018</v>
      </c>
      <c r="R116" s="850">
        <v>364</v>
      </c>
    </row>
    <row r="117" spans="1:18" ht="14.4" customHeight="1" x14ac:dyDescent="0.3">
      <c r="A117" s="831" t="s">
        <v>3384</v>
      </c>
      <c r="B117" s="832" t="s">
        <v>3385</v>
      </c>
      <c r="C117" s="832" t="s">
        <v>602</v>
      </c>
      <c r="D117" s="832" t="s">
        <v>3371</v>
      </c>
      <c r="E117" s="832" t="s">
        <v>3573</v>
      </c>
      <c r="F117" s="832" t="s">
        <v>3574</v>
      </c>
      <c r="G117" s="849">
        <v>10</v>
      </c>
      <c r="H117" s="849">
        <v>7940</v>
      </c>
      <c r="I117" s="832">
        <v>1.426774483378257</v>
      </c>
      <c r="J117" s="832">
        <v>794</v>
      </c>
      <c r="K117" s="849">
        <v>7</v>
      </c>
      <c r="L117" s="849">
        <v>5565</v>
      </c>
      <c r="M117" s="832">
        <v>1</v>
      </c>
      <c r="N117" s="832">
        <v>795</v>
      </c>
      <c r="O117" s="849">
        <v>14</v>
      </c>
      <c r="P117" s="849">
        <v>11158</v>
      </c>
      <c r="Q117" s="837">
        <v>2.0050314465408805</v>
      </c>
      <c r="R117" s="850">
        <v>797</v>
      </c>
    </row>
    <row r="118" spans="1:18" ht="14.4" customHeight="1" x14ac:dyDescent="0.3">
      <c r="A118" s="831" t="s">
        <v>3384</v>
      </c>
      <c r="B118" s="832" t="s">
        <v>3385</v>
      </c>
      <c r="C118" s="832" t="s">
        <v>602</v>
      </c>
      <c r="D118" s="832" t="s">
        <v>3371</v>
      </c>
      <c r="E118" s="832" t="s">
        <v>3575</v>
      </c>
      <c r="F118" s="832" t="s">
        <v>3576</v>
      </c>
      <c r="G118" s="849">
        <v>4</v>
      </c>
      <c r="H118" s="849">
        <v>392</v>
      </c>
      <c r="I118" s="832">
        <v>1</v>
      </c>
      <c r="J118" s="832">
        <v>98</v>
      </c>
      <c r="K118" s="849">
        <v>4</v>
      </c>
      <c r="L118" s="849">
        <v>392</v>
      </c>
      <c r="M118" s="832">
        <v>1</v>
      </c>
      <c r="N118" s="832">
        <v>98</v>
      </c>
      <c r="O118" s="849">
        <v>2</v>
      </c>
      <c r="P118" s="849">
        <v>198</v>
      </c>
      <c r="Q118" s="837">
        <v>0.50510204081632648</v>
      </c>
      <c r="R118" s="850">
        <v>99</v>
      </c>
    </row>
    <row r="119" spans="1:18" ht="14.4" customHeight="1" x14ac:dyDescent="0.3">
      <c r="A119" s="831" t="s">
        <v>3384</v>
      </c>
      <c r="B119" s="832" t="s">
        <v>3385</v>
      </c>
      <c r="C119" s="832" t="s">
        <v>602</v>
      </c>
      <c r="D119" s="832" t="s">
        <v>3371</v>
      </c>
      <c r="E119" s="832" t="s">
        <v>3577</v>
      </c>
      <c r="F119" s="832" t="s">
        <v>3578</v>
      </c>
      <c r="G119" s="849">
        <v>1</v>
      </c>
      <c r="H119" s="849">
        <v>53</v>
      </c>
      <c r="I119" s="832"/>
      <c r="J119" s="832">
        <v>53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" customHeight="1" x14ac:dyDescent="0.3">
      <c r="A120" s="831" t="s">
        <v>3384</v>
      </c>
      <c r="B120" s="832" t="s">
        <v>3385</v>
      </c>
      <c r="C120" s="832" t="s">
        <v>602</v>
      </c>
      <c r="D120" s="832" t="s">
        <v>3371</v>
      </c>
      <c r="E120" s="832" t="s">
        <v>3579</v>
      </c>
      <c r="F120" s="832" t="s">
        <v>3580</v>
      </c>
      <c r="G120" s="849"/>
      <c r="H120" s="849"/>
      <c r="I120" s="832"/>
      <c r="J120" s="832"/>
      <c r="K120" s="849">
        <v>3</v>
      </c>
      <c r="L120" s="849">
        <v>519</v>
      </c>
      <c r="M120" s="832">
        <v>1</v>
      </c>
      <c r="N120" s="832">
        <v>173</v>
      </c>
      <c r="O120" s="849"/>
      <c r="P120" s="849"/>
      <c r="Q120" s="837"/>
      <c r="R120" s="850"/>
    </row>
    <row r="121" spans="1:18" ht="14.4" customHeight="1" x14ac:dyDescent="0.3">
      <c r="A121" s="831" t="s">
        <v>3384</v>
      </c>
      <c r="B121" s="832" t="s">
        <v>3385</v>
      </c>
      <c r="C121" s="832" t="s">
        <v>602</v>
      </c>
      <c r="D121" s="832" t="s">
        <v>3371</v>
      </c>
      <c r="E121" s="832" t="s">
        <v>3581</v>
      </c>
      <c r="F121" s="832" t="s">
        <v>3582</v>
      </c>
      <c r="G121" s="849"/>
      <c r="H121" s="849"/>
      <c r="I121" s="832"/>
      <c r="J121" s="832"/>
      <c r="K121" s="849"/>
      <c r="L121" s="849"/>
      <c r="M121" s="832"/>
      <c r="N121" s="832"/>
      <c r="O121" s="849">
        <v>1</v>
      </c>
      <c r="P121" s="849">
        <v>0</v>
      </c>
      <c r="Q121" s="837"/>
      <c r="R121" s="850">
        <v>0</v>
      </c>
    </row>
    <row r="122" spans="1:18" ht="14.4" customHeight="1" x14ac:dyDescent="0.3">
      <c r="A122" s="831" t="s">
        <v>3384</v>
      </c>
      <c r="B122" s="832" t="s">
        <v>3385</v>
      </c>
      <c r="C122" s="832" t="s">
        <v>2810</v>
      </c>
      <c r="D122" s="832" t="s">
        <v>3386</v>
      </c>
      <c r="E122" s="832" t="s">
        <v>3387</v>
      </c>
      <c r="F122" s="832" t="s">
        <v>3388</v>
      </c>
      <c r="G122" s="849">
        <v>0.1</v>
      </c>
      <c r="H122" s="849">
        <v>15.1</v>
      </c>
      <c r="I122" s="832"/>
      <c r="J122" s="832">
        <v>151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3384</v>
      </c>
      <c r="B123" s="832" t="s">
        <v>3385</v>
      </c>
      <c r="C123" s="832" t="s">
        <v>2810</v>
      </c>
      <c r="D123" s="832" t="s">
        <v>3386</v>
      </c>
      <c r="E123" s="832" t="s">
        <v>3393</v>
      </c>
      <c r="F123" s="832" t="s">
        <v>3394</v>
      </c>
      <c r="G123" s="849">
        <v>0.2</v>
      </c>
      <c r="H123" s="849">
        <v>11.62</v>
      </c>
      <c r="I123" s="832"/>
      <c r="J123" s="832">
        <v>58.099999999999994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" customHeight="1" x14ac:dyDescent="0.3">
      <c r="A124" s="831" t="s">
        <v>3384</v>
      </c>
      <c r="B124" s="832" t="s">
        <v>3385</v>
      </c>
      <c r="C124" s="832" t="s">
        <v>2810</v>
      </c>
      <c r="D124" s="832" t="s">
        <v>3386</v>
      </c>
      <c r="E124" s="832" t="s">
        <v>3583</v>
      </c>
      <c r="F124" s="832" t="s">
        <v>823</v>
      </c>
      <c r="G124" s="849"/>
      <c r="H124" s="849"/>
      <c r="I124" s="832"/>
      <c r="J124" s="832"/>
      <c r="K124" s="849">
        <v>0.2</v>
      </c>
      <c r="L124" s="849">
        <v>15.37</v>
      </c>
      <c r="M124" s="832">
        <v>1</v>
      </c>
      <c r="N124" s="832">
        <v>76.849999999999994</v>
      </c>
      <c r="O124" s="849"/>
      <c r="P124" s="849"/>
      <c r="Q124" s="837"/>
      <c r="R124" s="850"/>
    </row>
    <row r="125" spans="1:18" ht="14.4" customHeight="1" x14ac:dyDescent="0.3">
      <c r="A125" s="831" t="s">
        <v>3384</v>
      </c>
      <c r="B125" s="832" t="s">
        <v>3385</v>
      </c>
      <c r="C125" s="832" t="s">
        <v>2810</v>
      </c>
      <c r="D125" s="832" t="s">
        <v>3386</v>
      </c>
      <c r="E125" s="832" t="s">
        <v>3397</v>
      </c>
      <c r="F125" s="832" t="s">
        <v>619</v>
      </c>
      <c r="G125" s="849"/>
      <c r="H125" s="849"/>
      <c r="I125" s="832"/>
      <c r="J125" s="832"/>
      <c r="K125" s="849"/>
      <c r="L125" s="849"/>
      <c r="M125" s="832"/>
      <c r="N125" s="832"/>
      <c r="O125" s="849">
        <v>0.1</v>
      </c>
      <c r="P125" s="849">
        <v>4.71</v>
      </c>
      <c r="Q125" s="837"/>
      <c r="R125" s="850">
        <v>47.099999999999994</v>
      </c>
    </row>
    <row r="126" spans="1:18" ht="14.4" customHeight="1" x14ac:dyDescent="0.3">
      <c r="A126" s="831" t="s">
        <v>3384</v>
      </c>
      <c r="B126" s="832" t="s">
        <v>3385</v>
      </c>
      <c r="C126" s="832" t="s">
        <v>2810</v>
      </c>
      <c r="D126" s="832" t="s">
        <v>3386</v>
      </c>
      <c r="E126" s="832" t="s">
        <v>3398</v>
      </c>
      <c r="F126" s="832" t="s">
        <v>3399</v>
      </c>
      <c r="G126" s="849">
        <v>0.30000000000000004</v>
      </c>
      <c r="H126" s="849">
        <v>1364.28</v>
      </c>
      <c r="I126" s="832">
        <v>1</v>
      </c>
      <c r="J126" s="832">
        <v>4547.5999999999995</v>
      </c>
      <c r="K126" s="849">
        <v>0.30000000000000004</v>
      </c>
      <c r="L126" s="849">
        <v>1364.28</v>
      </c>
      <c r="M126" s="832">
        <v>1</v>
      </c>
      <c r="N126" s="832">
        <v>4547.5999999999995</v>
      </c>
      <c r="O126" s="849"/>
      <c r="P126" s="849"/>
      <c r="Q126" s="837"/>
      <c r="R126" s="850"/>
    </row>
    <row r="127" spans="1:18" ht="14.4" customHeight="1" x14ac:dyDescent="0.3">
      <c r="A127" s="831" t="s">
        <v>3384</v>
      </c>
      <c r="B127" s="832" t="s">
        <v>3385</v>
      </c>
      <c r="C127" s="832" t="s">
        <v>2810</v>
      </c>
      <c r="D127" s="832" t="s">
        <v>3386</v>
      </c>
      <c r="E127" s="832" t="s">
        <v>3584</v>
      </c>
      <c r="F127" s="832" t="s">
        <v>3585</v>
      </c>
      <c r="G127" s="849"/>
      <c r="H127" s="849"/>
      <c r="I127" s="832"/>
      <c r="J127" s="832"/>
      <c r="K127" s="849"/>
      <c r="L127" s="849"/>
      <c r="M127" s="832"/>
      <c r="N127" s="832"/>
      <c r="O127" s="849">
        <v>2</v>
      </c>
      <c r="P127" s="849">
        <v>103.5</v>
      </c>
      <c r="Q127" s="837"/>
      <c r="R127" s="850">
        <v>51.75</v>
      </c>
    </row>
    <row r="128" spans="1:18" ht="14.4" customHeight="1" x14ac:dyDescent="0.3">
      <c r="A128" s="831" t="s">
        <v>3384</v>
      </c>
      <c r="B128" s="832" t="s">
        <v>3385</v>
      </c>
      <c r="C128" s="832" t="s">
        <v>2810</v>
      </c>
      <c r="D128" s="832" t="s">
        <v>3386</v>
      </c>
      <c r="E128" s="832" t="s">
        <v>3415</v>
      </c>
      <c r="F128" s="832" t="s">
        <v>1007</v>
      </c>
      <c r="G128" s="849">
        <v>3</v>
      </c>
      <c r="H128" s="849">
        <v>8759.4000000000015</v>
      </c>
      <c r="I128" s="832">
        <v>0.92660588308098524</v>
      </c>
      <c r="J128" s="832">
        <v>2919.8000000000006</v>
      </c>
      <c r="K128" s="849">
        <v>3</v>
      </c>
      <c r="L128" s="849">
        <v>9453.2100000000009</v>
      </c>
      <c r="M128" s="832">
        <v>1</v>
      </c>
      <c r="N128" s="832">
        <v>3151.07</v>
      </c>
      <c r="O128" s="849">
        <v>7</v>
      </c>
      <c r="P128" s="849">
        <v>21252</v>
      </c>
      <c r="Q128" s="837">
        <v>2.248125239997842</v>
      </c>
      <c r="R128" s="850">
        <v>3036</v>
      </c>
    </row>
    <row r="129" spans="1:18" ht="14.4" customHeight="1" x14ac:dyDescent="0.3">
      <c r="A129" s="831" t="s">
        <v>3384</v>
      </c>
      <c r="B129" s="832" t="s">
        <v>3385</v>
      </c>
      <c r="C129" s="832" t="s">
        <v>2810</v>
      </c>
      <c r="D129" s="832" t="s">
        <v>3386</v>
      </c>
      <c r="E129" s="832" t="s">
        <v>3421</v>
      </c>
      <c r="F129" s="832" t="s">
        <v>3422</v>
      </c>
      <c r="G129" s="849"/>
      <c r="H129" s="849"/>
      <c r="I129" s="832"/>
      <c r="J129" s="832"/>
      <c r="K129" s="849"/>
      <c r="L129" s="849"/>
      <c r="M129" s="832"/>
      <c r="N129" s="832"/>
      <c r="O129" s="849">
        <v>1</v>
      </c>
      <c r="P129" s="849">
        <v>147.75</v>
      </c>
      <c r="Q129" s="837"/>
      <c r="R129" s="850">
        <v>147.75</v>
      </c>
    </row>
    <row r="130" spans="1:18" ht="14.4" customHeight="1" x14ac:dyDescent="0.3">
      <c r="A130" s="831" t="s">
        <v>3384</v>
      </c>
      <c r="B130" s="832" t="s">
        <v>3385</v>
      </c>
      <c r="C130" s="832" t="s">
        <v>2810</v>
      </c>
      <c r="D130" s="832" t="s">
        <v>3386</v>
      </c>
      <c r="E130" s="832" t="s">
        <v>3423</v>
      </c>
      <c r="F130" s="832" t="s">
        <v>3399</v>
      </c>
      <c r="G130" s="849"/>
      <c r="H130" s="849"/>
      <c r="I130" s="832"/>
      <c r="J130" s="832"/>
      <c r="K130" s="849"/>
      <c r="L130" s="849"/>
      <c r="M130" s="832"/>
      <c r="N130" s="832"/>
      <c r="O130" s="849">
        <v>0.6</v>
      </c>
      <c r="P130" s="849">
        <v>983.7</v>
      </c>
      <c r="Q130" s="837"/>
      <c r="R130" s="850">
        <v>1639.5000000000002</v>
      </c>
    </row>
    <row r="131" spans="1:18" ht="14.4" customHeight="1" x14ac:dyDescent="0.3">
      <c r="A131" s="831" t="s">
        <v>3384</v>
      </c>
      <c r="B131" s="832" t="s">
        <v>3385</v>
      </c>
      <c r="C131" s="832" t="s">
        <v>2810</v>
      </c>
      <c r="D131" s="832" t="s">
        <v>3424</v>
      </c>
      <c r="E131" s="832" t="s">
        <v>3427</v>
      </c>
      <c r="F131" s="832" t="s">
        <v>3428</v>
      </c>
      <c r="G131" s="849">
        <v>1</v>
      </c>
      <c r="H131" s="849">
        <v>2625.11</v>
      </c>
      <c r="I131" s="832"/>
      <c r="J131" s="832">
        <v>2625.11</v>
      </c>
      <c r="K131" s="849"/>
      <c r="L131" s="849"/>
      <c r="M131" s="832"/>
      <c r="N131" s="832"/>
      <c r="O131" s="849">
        <v>1</v>
      </c>
      <c r="P131" s="849">
        <v>2625.11</v>
      </c>
      <c r="Q131" s="837"/>
      <c r="R131" s="850">
        <v>2625.11</v>
      </c>
    </row>
    <row r="132" spans="1:18" ht="14.4" customHeight="1" x14ac:dyDescent="0.3">
      <c r="A132" s="831" t="s">
        <v>3384</v>
      </c>
      <c r="B132" s="832" t="s">
        <v>3385</v>
      </c>
      <c r="C132" s="832" t="s">
        <v>2810</v>
      </c>
      <c r="D132" s="832" t="s">
        <v>3424</v>
      </c>
      <c r="E132" s="832" t="s">
        <v>3435</v>
      </c>
      <c r="F132" s="832" t="s">
        <v>3436</v>
      </c>
      <c r="G132" s="849"/>
      <c r="H132" s="849"/>
      <c r="I132" s="832"/>
      <c r="J132" s="832"/>
      <c r="K132" s="849"/>
      <c r="L132" s="849"/>
      <c r="M132" s="832"/>
      <c r="N132" s="832"/>
      <c r="O132" s="849">
        <v>1</v>
      </c>
      <c r="P132" s="849">
        <v>901.64</v>
      </c>
      <c r="Q132" s="837"/>
      <c r="R132" s="850">
        <v>901.64</v>
      </c>
    </row>
    <row r="133" spans="1:18" ht="14.4" customHeight="1" x14ac:dyDescent="0.3">
      <c r="A133" s="831" t="s">
        <v>3384</v>
      </c>
      <c r="B133" s="832" t="s">
        <v>3385</v>
      </c>
      <c r="C133" s="832" t="s">
        <v>2810</v>
      </c>
      <c r="D133" s="832" t="s">
        <v>3424</v>
      </c>
      <c r="E133" s="832" t="s">
        <v>3437</v>
      </c>
      <c r="F133" s="832" t="s">
        <v>3438</v>
      </c>
      <c r="G133" s="849">
        <v>4</v>
      </c>
      <c r="H133" s="849">
        <v>1634.96</v>
      </c>
      <c r="I133" s="832">
        <v>1</v>
      </c>
      <c r="J133" s="832">
        <v>408.74</v>
      </c>
      <c r="K133" s="849">
        <v>4</v>
      </c>
      <c r="L133" s="849">
        <v>1634.96</v>
      </c>
      <c r="M133" s="832">
        <v>1</v>
      </c>
      <c r="N133" s="832">
        <v>408.74</v>
      </c>
      <c r="O133" s="849">
        <v>7</v>
      </c>
      <c r="P133" s="849">
        <v>2861.1800000000003</v>
      </c>
      <c r="Q133" s="837">
        <v>1.7500000000000002</v>
      </c>
      <c r="R133" s="850">
        <v>408.74000000000007</v>
      </c>
    </row>
    <row r="134" spans="1:18" ht="14.4" customHeight="1" x14ac:dyDescent="0.3">
      <c r="A134" s="831" t="s">
        <v>3384</v>
      </c>
      <c r="B134" s="832" t="s">
        <v>3385</v>
      </c>
      <c r="C134" s="832" t="s">
        <v>2810</v>
      </c>
      <c r="D134" s="832" t="s">
        <v>3424</v>
      </c>
      <c r="E134" s="832" t="s">
        <v>3439</v>
      </c>
      <c r="F134" s="832" t="s">
        <v>3440</v>
      </c>
      <c r="G134" s="849"/>
      <c r="H134" s="849"/>
      <c r="I134" s="832"/>
      <c r="J134" s="832"/>
      <c r="K134" s="849">
        <v>2</v>
      </c>
      <c r="L134" s="849">
        <v>375.94</v>
      </c>
      <c r="M134" s="832">
        <v>1</v>
      </c>
      <c r="N134" s="832">
        <v>187.97</v>
      </c>
      <c r="O134" s="849">
        <v>3</v>
      </c>
      <c r="P134" s="849">
        <v>563.91</v>
      </c>
      <c r="Q134" s="837">
        <v>1.5</v>
      </c>
      <c r="R134" s="850">
        <v>187.97</v>
      </c>
    </row>
    <row r="135" spans="1:18" ht="14.4" customHeight="1" x14ac:dyDescent="0.3">
      <c r="A135" s="831" t="s">
        <v>3384</v>
      </c>
      <c r="B135" s="832" t="s">
        <v>3385</v>
      </c>
      <c r="C135" s="832" t="s">
        <v>2810</v>
      </c>
      <c r="D135" s="832" t="s">
        <v>3424</v>
      </c>
      <c r="E135" s="832" t="s">
        <v>3443</v>
      </c>
      <c r="F135" s="832" t="s">
        <v>3444</v>
      </c>
      <c r="G135" s="849"/>
      <c r="H135" s="849"/>
      <c r="I135" s="832"/>
      <c r="J135" s="832"/>
      <c r="K135" s="849"/>
      <c r="L135" s="849"/>
      <c r="M135" s="832"/>
      <c r="N135" s="832"/>
      <c r="O135" s="849">
        <v>2</v>
      </c>
      <c r="P135" s="849">
        <v>3330</v>
      </c>
      <c r="Q135" s="837"/>
      <c r="R135" s="850">
        <v>1665</v>
      </c>
    </row>
    <row r="136" spans="1:18" ht="14.4" customHeight="1" x14ac:dyDescent="0.3">
      <c r="A136" s="831" t="s">
        <v>3384</v>
      </c>
      <c r="B136" s="832" t="s">
        <v>3385</v>
      </c>
      <c r="C136" s="832" t="s">
        <v>2810</v>
      </c>
      <c r="D136" s="832" t="s">
        <v>3424</v>
      </c>
      <c r="E136" s="832" t="s">
        <v>3445</v>
      </c>
      <c r="F136" s="832" t="s">
        <v>3446</v>
      </c>
      <c r="G136" s="849">
        <v>1</v>
      </c>
      <c r="H136" s="849">
        <v>2436</v>
      </c>
      <c r="I136" s="832">
        <v>0.37418837527591786</v>
      </c>
      <c r="J136" s="832">
        <v>2436</v>
      </c>
      <c r="K136" s="849">
        <v>3</v>
      </c>
      <c r="L136" s="849">
        <v>6510.09</v>
      </c>
      <c r="M136" s="832">
        <v>1</v>
      </c>
      <c r="N136" s="832">
        <v>2170.0300000000002</v>
      </c>
      <c r="O136" s="849">
        <v>5</v>
      </c>
      <c r="P136" s="849">
        <v>10850.150000000001</v>
      </c>
      <c r="Q136" s="837">
        <v>1.666666666666667</v>
      </c>
      <c r="R136" s="850">
        <v>2170.0300000000002</v>
      </c>
    </row>
    <row r="137" spans="1:18" ht="14.4" customHeight="1" x14ac:dyDescent="0.3">
      <c r="A137" s="831" t="s">
        <v>3384</v>
      </c>
      <c r="B137" s="832" t="s">
        <v>3385</v>
      </c>
      <c r="C137" s="832" t="s">
        <v>2810</v>
      </c>
      <c r="D137" s="832" t="s">
        <v>3424</v>
      </c>
      <c r="E137" s="832" t="s">
        <v>3447</v>
      </c>
      <c r="F137" s="832" t="s">
        <v>3448</v>
      </c>
      <c r="G137" s="849">
        <v>1</v>
      </c>
      <c r="H137" s="849">
        <v>740</v>
      </c>
      <c r="I137" s="832">
        <v>1</v>
      </c>
      <c r="J137" s="832">
        <v>740</v>
      </c>
      <c r="K137" s="849">
        <v>1</v>
      </c>
      <c r="L137" s="849">
        <v>740</v>
      </c>
      <c r="M137" s="832">
        <v>1</v>
      </c>
      <c r="N137" s="832">
        <v>740</v>
      </c>
      <c r="O137" s="849">
        <v>1</v>
      </c>
      <c r="P137" s="849">
        <v>740</v>
      </c>
      <c r="Q137" s="837">
        <v>1</v>
      </c>
      <c r="R137" s="850">
        <v>740</v>
      </c>
    </row>
    <row r="138" spans="1:18" ht="14.4" customHeight="1" x14ac:dyDescent="0.3">
      <c r="A138" s="831" t="s">
        <v>3384</v>
      </c>
      <c r="B138" s="832" t="s">
        <v>3385</v>
      </c>
      <c r="C138" s="832" t="s">
        <v>2810</v>
      </c>
      <c r="D138" s="832" t="s">
        <v>3424</v>
      </c>
      <c r="E138" s="832" t="s">
        <v>3451</v>
      </c>
      <c r="F138" s="832" t="s">
        <v>3452</v>
      </c>
      <c r="G138" s="849">
        <v>2</v>
      </c>
      <c r="H138" s="849">
        <v>2793</v>
      </c>
      <c r="I138" s="832">
        <v>2</v>
      </c>
      <c r="J138" s="832">
        <v>1396.5</v>
      </c>
      <c r="K138" s="849">
        <v>1</v>
      </c>
      <c r="L138" s="849">
        <v>1396.5</v>
      </c>
      <c r="M138" s="832">
        <v>1</v>
      </c>
      <c r="N138" s="832">
        <v>1396.5</v>
      </c>
      <c r="O138" s="849"/>
      <c r="P138" s="849"/>
      <c r="Q138" s="837"/>
      <c r="R138" s="850"/>
    </row>
    <row r="139" spans="1:18" ht="14.4" customHeight="1" x14ac:dyDescent="0.3">
      <c r="A139" s="831" t="s">
        <v>3384</v>
      </c>
      <c r="B139" s="832" t="s">
        <v>3385</v>
      </c>
      <c r="C139" s="832" t="s">
        <v>2810</v>
      </c>
      <c r="D139" s="832" t="s">
        <v>3424</v>
      </c>
      <c r="E139" s="832" t="s">
        <v>3453</v>
      </c>
      <c r="F139" s="832" t="s">
        <v>3454</v>
      </c>
      <c r="G139" s="849">
        <v>1</v>
      </c>
      <c r="H139" s="849">
        <v>1697.56</v>
      </c>
      <c r="I139" s="832">
        <v>1.2125428571428571</v>
      </c>
      <c r="J139" s="832">
        <v>1697.56</v>
      </c>
      <c r="K139" s="849">
        <v>1</v>
      </c>
      <c r="L139" s="849">
        <v>1400</v>
      </c>
      <c r="M139" s="832">
        <v>1</v>
      </c>
      <c r="N139" s="832">
        <v>1400</v>
      </c>
      <c r="O139" s="849">
        <v>1</v>
      </c>
      <c r="P139" s="849">
        <v>1400</v>
      </c>
      <c r="Q139" s="837">
        <v>1</v>
      </c>
      <c r="R139" s="850">
        <v>1400</v>
      </c>
    </row>
    <row r="140" spans="1:18" ht="14.4" customHeight="1" x14ac:dyDescent="0.3">
      <c r="A140" s="831" t="s">
        <v>3384</v>
      </c>
      <c r="B140" s="832" t="s">
        <v>3385</v>
      </c>
      <c r="C140" s="832" t="s">
        <v>2810</v>
      </c>
      <c r="D140" s="832" t="s">
        <v>3424</v>
      </c>
      <c r="E140" s="832" t="s">
        <v>3461</v>
      </c>
      <c r="F140" s="832" t="s">
        <v>3462</v>
      </c>
      <c r="G140" s="849">
        <v>3</v>
      </c>
      <c r="H140" s="849">
        <v>3948.54</v>
      </c>
      <c r="I140" s="832">
        <v>1</v>
      </c>
      <c r="J140" s="832">
        <v>1316.18</v>
      </c>
      <c r="K140" s="849">
        <v>3</v>
      </c>
      <c r="L140" s="849">
        <v>3948.54</v>
      </c>
      <c r="M140" s="832">
        <v>1</v>
      </c>
      <c r="N140" s="832">
        <v>1316.18</v>
      </c>
      <c r="O140" s="849">
        <v>5</v>
      </c>
      <c r="P140" s="849">
        <v>6580.9</v>
      </c>
      <c r="Q140" s="837">
        <v>1.6666666666666665</v>
      </c>
      <c r="R140" s="850">
        <v>1316.1799999999998</v>
      </c>
    </row>
    <row r="141" spans="1:18" ht="14.4" customHeight="1" x14ac:dyDescent="0.3">
      <c r="A141" s="831" t="s">
        <v>3384</v>
      </c>
      <c r="B141" s="832" t="s">
        <v>3385</v>
      </c>
      <c r="C141" s="832" t="s">
        <v>2810</v>
      </c>
      <c r="D141" s="832" t="s">
        <v>3424</v>
      </c>
      <c r="E141" s="832" t="s">
        <v>3463</v>
      </c>
      <c r="F141" s="832" t="s">
        <v>3464</v>
      </c>
      <c r="G141" s="849">
        <v>1</v>
      </c>
      <c r="H141" s="849">
        <v>2631.6</v>
      </c>
      <c r="I141" s="832"/>
      <c r="J141" s="832">
        <v>2631.6</v>
      </c>
      <c r="K141" s="849"/>
      <c r="L141" s="849"/>
      <c r="M141" s="832"/>
      <c r="N141" s="832"/>
      <c r="O141" s="849">
        <v>2</v>
      </c>
      <c r="P141" s="849">
        <v>5263.2</v>
      </c>
      <c r="Q141" s="837"/>
      <c r="R141" s="850">
        <v>2631.6</v>
      </c>
    </row>
    <row r="142" spans="1:18" ht="14.4" customHeight="1" x14ac:dyDescent="0.3">
      <c r="A142" s="831" t="s">
        <v>3384</v>
      </c>
      <c r="B142" s="832" t="s">
        <v>3385</v>
      </c>
      <c r="C142" s="832" t="s">
        <v>2810</v>
      </c>
      <c r="D142" s="832" t="s">
        <v>3424</v>
      </c>
      <c r="E142" s="832" t="s">
        <v>3467</v>
      </c>
      <c r="F142" s="832" t="s">
        <v>3468</v>
      </c>
      <c r="G142" s="849">
        <v>1</v>
      </c>
      <c r="H142" s="849">
        <v>2200</v>
      </c>
      <c r="I142" s="832"/>
      <c r="J142" s="832">
        <v>2200</v>
      </c>
      <c r="K142" s="849"/>
      <c r="L142" s="849"/>
      <c r="M142" s="832"/>
      <c r="N142" s="832"/>
      <c r="O142" s="849">
        <v>1</v>
      </c>
      <c r="P142" s="849">
        <v>2200</v>
      </c>
      <c r="Q142" s="837"/>
      <c r="R142" s="850">
        <v>2200</v>
      </c>
    </row>
    <row r="143" spans="1:18" ht="14.4" customHeight="1" x14ac:dyDescent="0.3">
      <c r="A143" s="831" t="s">
        <v>3384</v>
      </c>
      <c r="B143" s="832" t="s">
        <v>3385</v>
      </c>
      <c r="C143" s="832" t="s">
        <v>2810</v>
      </c>
      <c r="D143" s="832" t="s">
        <v>3424</v>
      </c>
      <c r="E143" s="832" t="s">
        <v>3475</v>
      </c>
      <c r="F143" s="832" t="s">
        <v>3476</v>
      </c>
      <c r="G143" s="849"/>
      <c r="H143" s="849"/>
      <c r="I143" s="832"/>
      <c r="J143" s="832"/>
      <c r="K143" s="849"/>
      <c r="L143" s="849"/>
      <c r="M143" s="832"/>
      <c r="N143" s="832"/>
      <c r="O143" s="849">
        <v>5</v>
      </c>
      <c r="P143" s="849">
        <v>3210</v>
      </c>
      <c r="Q143" s="837"/>
      <c r="R143" s="850">
        <v>642</v>
      </c>
    </row>
    <row r="144" spans="1:18" ht="14.4" customHeight="1" x14ac:dyDescent="0.3">
      <c r="A144" s="831" t="s">
        <v>3384</v>
      </c>
      <c r="B144" s="832" t="s">
        <v>3385</v>
      </c>
      <c r="C144" s="832" t="s">
        <v>2810</v>
      </c>
      <c r="D144" s="832" t="s">
        <v>3424</v>
      </c>
      <c r="E144" s="832" t="s">
        <v>3479</v>
      </c>
      <c r="F144" s="832" t="s">
        <v>3480</v>
      </c>
      <c r="G144" s="849"/>
      <c r="H144" s="849"/>
      <c r="I144" s="832"/>
      <c r="J144" s="832"/>
      <c r="K144" s="849"/>
      <c r="L144" s="849"/>
      <c r="M144" s="832"/>
      <c r="N144" s="832"/>
      <c r="O144" s="849">
        <v>1</v>
      </c>
      <c r="P144" s="849">
        <v>2393</v>
      </c>
      <c r="Q144" s="837"/>
      <c r="R144" s="850">
        <v>2393</v>
      </c>
    </row>
    <row r="145" spans="1:18" ht="14.4" customHeight="1" x14ac:dyDescent="0.3">
      <c r="A145" s="831" t="s">
        <v>3384</v>
      </c>
      <c r="B145" s="832" t="s">
        <v>3385</v>
      </c>
      <c r="C145" s="832" t="s">
        <v>2810</v>
      </c>
      <c r="D145" s="832" t="s">
        <v>3424</v>
      </c>
      <c r="E145" s="832" t="s">
        <v>3586</v>
      </c>
      <c r="F145" s="832" t="s">
        <v>3587</v>
      </c>
      <c r="G145" s="849"/>
      <c r="H145" s="849"/>
      <c r="I145" s="832"/>
      <c r="J145" s="832"/>
      <c r="K145" s="849"/>
      <c r="L145" s="849"/>
      <c r="M145" s="832"/>
      <c r="N145" s="832"/>
      <c r="O145" s="849">
        <v>1</v>
      </c>
      <c r="P145" s="849">
        <v>1289.8800000000001</v>
      </c>
      <c r="Q145" s="837"/>
      <c r="R145" s="850">
        <v>1289.8800000000001</v>
      </c>
    </row>
    <row r="146" spans="1:18" ht="14.4" customHeight="1" x14ac:dyDescent="0.3">
      <c r="A146" s="831" t="s">
        <v>3384</v>
      </c>
      <c r="B146" s="832" t="s">
        <v>3385</v>
      </c>
      <c r="C146" s="832" t="s">
        <v>2810</v>
      </c>
      <c r="D146" s="832" t="s">
        <v>3371</v>
      </c>
      <c r="E146" s="832" t="s">
        <v>3481</v>
      </c>
      <c r="F146" s="832" t="s">
        <v>3482</v>
      </c>
      <c r="G146" s="849">
        <v>2</v>
      </c>
      <c r="H146" s="849">
        <v>410</v>
      </c>
      <c r="I146" s="832">
        <v>0.99514563106796117</v>
      </c>
      <c r="J146" s="832">
        <v>205</v>
      </c>
      <c r="K146" s="849">
        <v>2</v>
      </c>
      <c r="L146" s="849">
        <v>412</v>
      </c>
      <c r="M146" s="832">
        <v>1</v>
      </c>
      <c r="N146" s="832">
        <v>206</v>
      </c>
      <c r="O146" s="849">
        <v>1</v>
      </c>
      <c r="P146" s="849">
        <v>207</v>
      </c>
      <c r="Q146" s="837">
        <v>0.50242718446601942</v>
      </c>
      <c r="R146" s="850">
        <v>207</v>
      </c>
    </row>
    <row r="147" spans="1:18" ht="14.4" customHeight="1" x14ac:dyDescent="0.3">
      <c r="A147" s="831" t="s">
        <v>3384</v>
      </c>
      <c r="B147" s="832" t="s">
        <v>3385</v>
      </c>
      <c r="C147" s="832" t="s">
        <v>2810</v>
      </c>
      <c r="D147" s="832" t="s">
        <v>3371</v>
      </c>
      <c r="E147" s="832" t="s">
        <v>3491</v>
      </c>
      <c r="F147" s="832" t="s">
        <v>3492</v>
      </c>
      <c r="G147" s="849">
        <v>33</v>
      </c>
      <c r="H147" s="849">
        <v>1221</v>
      </c>
      <c r="I147" s="832">
        <v>2.3571428571428572</v>
      </c>
      <c r="J147" s="832">
        <v>37</v>
      </c>
      <c r="K147" s="849">
        <v>14</v>
      </c>
      <c r="L147" s="849">
        <v>518</v>
      </c>
      <c r="M147" s="832">
        <v>1</v>
      </c>
      <c r="N147" s="832">
        <v>37</v>
      </c>
      <c r="O147" s="849">
        <v>14</v>
      </c>
      <c r="P147" s="849">
        <v>532</v>
      </c>
      <c r="Q147" s="837">
        <v>1.027027027027027</v>
      </c>
      <c r="R147" s="850">
        <v>38</v>
      </c>
    </row>
    <row r="148" spans="1:18" ht="14.4" customHeight="1" x14ac:dyDescent="0.3">
      <c r="A148" s="831" t="s">
        <v>3384</v>
      </c>
      <c r="B148" s="832" t="s">
        <v>3385</v>
      </c>
      <c r="C148" s="832" t="s">
        <v>2810</v>
      </c>
      <c r="D148" s="832" t="s">
        <v>3371</v>
      </c>
      <c r="E148" s="832" t="s">
        <v>3493</v>
      </c>
      <c r="F148" s="832" t="s">
        <v>3494</v>
      </c>
      <c r="G148" s="849">
        <v>71</v>
      </c>
      <c r="H148" s="849">
        <v>710</v>
      </c>
      <c r="I148" s="832">
        <v>0.86585365853658536</v>
      </c>
      <c r="J148" s="832">
        <v>10</v>
      </c>
      <c r="K148" s="849">
        <v>82</v>
      </c>
      <c r="L148" s="849">
        <v>820</v>
      </c>
      <c r="M148" s="832">
        <v>1</v>
      </c>
      <c r="N148" s="832">
        <v>10</v>
      </c>
      <c r="O148" s="849">
        <v>53</v>
      </c>
      <c r="P148" s="849">
        <v>530</v>
      </c>
      <c r="Q148" s="837">
        <v>0.64634146341463417</v>
      </c>
      <c r="R148" s="850">
        <v>10</v>
      </c>
    </row>
    <row r="149" spans="1:18" ht="14.4" customHeight="1" x14ac:dyDescent="0.3">
      <c r="A149" s="831" t="s">
        <v>3384</v>
      </c>
      <c r="B149" s="832" t="s">
        <v>3385</v>
      </c>
      <c r="C149" s="832" t="s">
        <v>2810</v>
      </c>
      <c r="D149" s="832" t="s">
        <v>3371</v>
      </c>
      <c r="E149" s="832" t="s">
        <v>3372</v>
      </c>
      <c r="F149" s="832" t="s">
        <v>3373</v>
      </c>
      <c r="G149" s="849">
        <v>110</v>
      </c>
      <c r="H149" s="849">
        <v>27610</v>
      </c>
      <c r="I149" s="832">
        <v>1.767153097798259</v>
      </c>
      <c r="J149" s="832">
        <v>251</v>
      </c>
      <c r="K149" s="849">
        <v>62</v>
      </c>
      <c r="L149" s="849">
        <v>15624</v>
      </c>
      <c r="M149" s="832">
        <v>1</v>
      </c>
      <c r="N149" s="832">
        <v>252</v>
      </c>
      <c r="O149" s="849">
        <v>77</v>
      </c>
      <c r="P149" s="849">
        <v>19558</v>
      </c>
      <c r="Q149" s="837">
        <v>1.2517921146953406</v>
      </c>
      <c r="R149" s="850">
        <v>254</v>
      </c>
    </row>
    <row r="150" spans="1:18" ht="14.4" customHeight="1" x14ac:dyDescent="0.3">
      <c r="A150" s="831" t="s">
        <v>3384</v>
      </c>
      <c r="B150" s="832" t="s">
        <v>3385</v>
      </c>
      <c r="C150" s="832" t="s">
        <v>2810</v>
      </c>
      <c r="D150" s="832" t="s">
        <v>3371</v>
      </c>
      <c r="E150" s="832" t="s">
        <v>3499</v>
      </c>
      <c r="F150" s="832" t="s">
        <v>3500</v>
      </c>
      <c r="G150" s="849">
        <v>61</v>
      </c>
      <c r="H150" s="849">
        <v>7686</v>
      </c>
      <c r="I150" s="832">
        <v>0.66505148394912172</v>
      </c>
      <c r="J150" s="832">
        <v>126</v>
      </c>
      <c r="K150" s="849">
        <v>91</v>
      </c>
      <c r="L150" s="849">
        <v>11557</v>
      </c>
      <c r="M150" s="832">
        <v>1</v>
      </c>
      <c r="N150" s="832">
        <v>127</v>
      </c>
      <c r="O150" s="849">
        <v>77</v>
      </c>
      <c r="P150" s="849">
        <v>9702</v>
      </c>
      <c r="Q150" s="837">
        <v>0.83949121744397337</v>
      </c>
      <c r="R150" s="850">
        <v>126</v>
      </c>
    </row>
    <row r="151" spans="1:18" ht="14.4" customHeight="1" x14ac:dyDescent="0.3">
      <c r="A151" s="831" t="s">
        <v>3384</v>
      </c>
      <c r="B151" s="832" t="s">
        <v>3385</v>
      </c>
      <c r="C151" s="832" t="s">
        <v>2810</v>
      </c>
      <c r="D151" s="832" t="s">
        <v>3371</v>
      </c>
      <c r="E151" s="832" t="s">
        <v>3501</v>
      </c>
      <c r="F151" s="832" t="s">
        <v>3502</v>
      </c>
      <c r="G151" s="849"/>
      <c r="H151" s="849"/>
      <c r="I151" s="832"/>
      <c r="J151" s="832"/>
      <c r="K151" s="849"/>
      <c r="L151" s="849"/>
      <c r="M151" s="832"/>
      <c r="N151" s="832"/>
      <c r="O151" s="849">
        <v>2</v>
      </c>
      <c r="P151" s="849">
        <v>628</v>
      </c>
      <c r="Q151" s="837"/>
      <c r="R151" s="850">
        <v>314</v>
      </c>
    </row>
    <row r="152" spans="1:18" ht="14.4" customHeight="1" x14ac:dyDescent="0.3">
      <c r="A152" s="831" t="s">
        <v>3384</v>
      </c>
      <c r="B152" s="832" t="s">
        <v>3385</v>
      </c>
      <c r="C152" s="832" t="s">
        <v>2810</v>
      </c>
      <c r="D152" s="832" t="s">
        <v>3371</v>
      </c>
      <c r="E152" s="832" t="s">
        <v>3374</v>
      </c>
      <c r="F152" s="832" t="s">
        <v>3375</v>
      </c>
      <c r="G152" s="849">
        <v>9</v>
      </c>
      <c r="H152" s="849">
        <v>1782</v>
      </c>
      <c r="I152" s="832">
        <v>1.1193467336683418</v>
      </c>
      <c r="J152" s="832">
        <v>198</v>
      </c>
      <c r="K152" s="849">
        <v>8</v>
      </c>
      <c r="L152" s="849">
        <v>1592</v>
      </c>
      <c r="M152" s="832">
        <v>1</v>
      </c>
      <c r="N152" s="832">
        <v>199</v>
      </c>
      <c r="O152" s="849">
        <v>8</v>
      </c>
      <c r="P152" s="849">
        <v>1600</v>
      </c>
      <c r="Q152" s="837">
        <v>1.0050251256281406</v>
      </c>
      <c r="R152" s="850">
        <v>200</v>
      </c>
    </row>
    <row r="153" spans="1:18" ht="14.4" customHeight="1" x14ac:dyDescent="0.3">
      <c r="A153" s="831" t="s">
        <v>3384</v>
      </c>
      <c r="B153" s="832" t="s">
        <v>3385</v>
      </c>
      <c r="C153" s="832" t="s">
        <v>2810</v>
      </c>
      <c r="D153" s="832" t="s">
        <v>3371</v>
      </c>
      <c r="E153" s="832" t="s">
        <v>3507</v>
      </c>
      <c r="F153" s="832" t="s">
        <v>3508</v>
      </c>
      <c r="G153" s="849">
        <v>5</v>
      </c>
      <c r="H153" s="849">
        <v>1665</v>
      </c>
      <c r="I153" s="832">
        <v>1.6616766467065869</v>
      </c>
      <c r="J153" s="832">
        <v>333</v>
      </c>
      <c r="K153" s="849">
        <v>3</v>
      </c>
      <c r="L153" s="849">
        <v>1002</v>
      </c>
      <c r="M153" s="832">
        <v>1</v>
      </c>
      <c r="N153" s="832">
        <v>334</v>
      </c>
      <c r="O153" s="849">
        <v>3</v>
      </c>
      <c r="P153" s="849">
        <v>1005</v>
      </c>
      <c r="Q153" s="837">
        <v>1.0029940119760479</v>
      </c>
      <c r="R153" s="850">
        <v>335</v>
      </c>
    </row>
    <row r="154" spans="1:18" ht="14.4" customHeight="1" x14ac:dyDescent="0.3">
      <c r="A154" s="831" t="s">
        <v>3384</v>
      </c>
      <c r="B154" s="832" t="s">
        <v>3385</v>
      </c>
      <c r="C154" s="832" t="s">
        <v>2810</v>
      </c>
      <c r="D154" s="832" t="s">
        <v>3371</v>
      </c>
      <c r="E154" s="832" t="s">
        <v>3509</v>
      </c>
      <c r="F154" s="832" t="s">
        <v>3510</v>
      </c>
      <c r="G154" s="849">
        <v>4</v>
      </c>
      <c r="H154" s="849">
        <v>664</v>
      </c>
      <c r="I154" s="832">
        <v>0.66666666666666663</v>
      </c>
      <c r="J154" s="832">
        <v>166</v>
      </c>
      <c r="K154" s="849">
        <v>6</v>
      </c>
      <c r="L154" s="849">
        <v>996</v>
      </c>
      <c r="M154" s="832">
        <v>1</v>
      </c>
      <c r="N154" s="832">
        <v>166</v>
      </c>
      <c r="O154" s="849">
        <v>5</v>
      </c>
      <c r="P154" s="849">
        <v>580</v>
      </c>
      <c r="Q154" s="837">
        <v>0.58232931726907633</v>
      </c>
      <c r="R154" s="850">
        <v>116</v>
      </c>
    </row>
    <row r="155" spans="1:18" ht="14.4" customHeight="1" x14ac:dyDescent="0.3">
      <c r="A155" s="831" t="s">
        <v>3384</v>
      </c>
      <c r="B155" s="832" t="s">
        <v>3385</v>
      </c>
      <c r="C155" s="832" t="s">
        <v>2810</v>
      </c>
      <c r="D155" s="832" t="s">
        <v>3371</v>
      </c>
      <c r="E155" s="832" t="s">
        <v>3511</v>
      </c>
      <c r="F155" s="832" t="s">
        <v>3512</v>
      </c>
      <c r="G155" s="849">
        <v>6</v>
      </c>
      <c r="H155" s="849">
        <v>2106</v>
      </c>
      <c r="I155" s="832">
        <v>5.9829545454545459</v>
      </c>
      <c r="J155" s="832">
        <v>351</v>
      </c>
      <c r="K155" s="849">
        <v>1</v>
      </c>
      <c r="L155" s="849">
        <v>352</v>
      </c>
      <c r="M155" s="832">
        <v>1</v>
      </c>
      <c r="N155" s="832">
        <v>352</v>
      </c>
      <c r="O155" s="849">
        <v>1</v>
      </c>
      <c r="P155" s="849">
        <v>357</v>
      </c>
      <c r="Q155" s="837">
        <v>1.0142045454545454</v>
      </c>
      <c r="R155" s="850">
        <v>357</v>
      </c>
    </row>
    <row r="156" spans="1:18" ht="14.4" customHeight="1" x14ac:dyDescent="0.3">
      <c r="A156" s="831" t="s">
        <v>3384</v>
      </c>
      <c r="B156" s="832" t="s">
        <v>3385</v>
      </c>
      <c r="C156" s="832" t="s">
        <v>2810</v>
      </c>
      <c r="D156" s="832" t="s">
        <v>3371</v>
      </c>
      <c r="E156" s="832" t="s">
        <v>3525</v>
      </c>
      <c r="F156" s="832" t="s">
        <v>3526</v>
      </c>
      <c r="G156" s="849">
        <v>3</v>
      </c>
      <c r="H156" s="849">
        <v>2124</v>
      </c>
      <c r="I156" s="832"/>
      <c r="J156" s="832">
        <v>708</v>
      </c>
      <c r="K156" s="849"/>
      <c r="L156" s="849"/>
      <c r="M156" s="832"/>
      <c r="N156" s="832"/>
      <c r="O156" s="849">
        <v>1</v>
      </c>
      <c r="P156" s="849">
        <v>715</v>
      </c>
      <c r="Q156" s="837"/>
      <c r="R156" s="850">
        <v>715</v>
      </c>
    </row>
    <row r="157" spans="1:18" ht="14.4" customHeight="1" x14ac:dyDescent="0.3">
      <c r="A157" s="831" t="s">
        <v>3384</v>
      </c>
      <c r="B157" s="832" t="s">
        <v>3385</v>
      </c>
      <c r="C157" s="832" t="s">
        <v>2810</v>
      </c>
      <c r="D157" s="832" t="s">
        <v>3371</v>
      </c>
      <c r="E157" s="832" t="s">
        <v>3376</v>
      </c>
      <c r="F157" s="832" t="s">
        <v>3377</v>
      </c>
      <c r="G157" s="849">
        <v>171</v>
      </c>
      <c r="H157" s="849">
        <v>5699.9599999999991</v>
      </c>
      <c r="I157" s="832">
        <v>1.1250024671279868</v>
      </c>
      <c r="J157" s="832">
        <v>33.333099415204671</v>
      </c>
      <c r="K157" s="849">
        <v>152</v>
      </c>
      <c r="L157" s="849">
        <v>5066.619999999999</v>
      </c>
      <c r="M157" s="832">
        <v>1</v>
      </c>
      <c r="N157" s="832">
        <v>33.333026315789468</v>
      </c>
      <c r="O157" s="849">
        <v>153</v>
      </c>
      <c r="P157" s="849">
        <v>5099.9499999999989</v>
      </c>
      <c r="Q157" s="837">
        <v>1.0065783500637506</v>
      </c>
      <c r="R157" s="850">
        <v>33.333006535947703</v>
      </c>
    </row>
    <row r="158" spans="1:18" ht="14.4" customHeight="1" x14ac:dyDescent="0.3">
      <c r="A158" s="831" t="s">
        <v>3384</v>
      </c>
      <c r="B158" s="832" t="s">
        <v>3385</v>
      </c>
      <c r="C158" s="832" t="s">
        <v>2810</v>
      </c>
      <c r="D158" s="832" t="s">
        <v>3371</v>
      </c>
      <c r="E158" s="832" t="s">
        <v>3527</v>
      </c>
      <c r="F158" s="832" t="s">
        <v>3528</v>
      </c>
      <c r="G158" s="849">
        <v>1</v>
      </c>
      <c r="H158" s="849">
        <v>308</v>
      </c>
      <c r="I158" s="832">
        <v>0.33333333333333331</v>
      </c>
      <c r="J158" s="832">
        <v>308</v>
      </c>
      <c r="K158" s="849">
        <v>3</v>
      </c>
      <c r="L158" s="849">
        <v>924</v>
      </c>
      <c r="M158" s="832">
        <v>1</v>
      </c>
      <c r="N158" s="832">
        <v>308</v>
      </c>
      <c r="O158" s="849">
        <v>3</v>
      </c>
      <c r="P158" s="849">
        <v>933</v>
      </c>
      <c r="Q158" s="837">
        <v>1.0097402597402598</v>
      </c>
      <c r="R158" s="850">
        <v>311</v>
      </c>
    </row>
    <row r="159" spans="1:18" ht="14.4" customHeight="1" x14ac:dyDescent="0.3">
      <c r="A159" s="831" t="s">
        <v>3384</v>
      </c>
      <c r="B159" s="832" t="s">
        <v>3385</v>
      </c>
      <c r="C159" s="832" t="s">
        <v>2810</v>
      </c>
      <c r="D159" s="832" t="s">
        <v>3371</v>
      </c>
      <c r="E159" s="832" t="s">
        <v>3529</v>
      </c>
      <c r="F159" s="832" t="s">
        <v>3530</v>
      </c>
      <c r="G159" s="849">
        <v>2</v>
      </c>
      <c r="H159" s="849">
        <v>520</v>
      </c>
      <c r="I159" s="832">
        <v>1.9923371647509578</v>
      </c>
      <c r="J159" s="832">
        <v>260</v>
      </c>
      <c r="K159" s="849">
        <v>1</v>
      </c>
      <c r="L159" s="849">
        <v>261</v>
      </c>
      <c r="M159" s="832">
        <v>1</v>
      </c>
      <c r="N159" s="832">
        <v>261</v>
      </c>
      <c r="O159" s="849">
        <v>2</v>
      </c>
      <c r="P159" s="849">
        <v>526</v>
      </c>
      <c r="Q159" s="837">
        <v>2.0153256704980844</v>
      </c>
      <c r="R159" s="850">
        <v>263</v>
      </c>
    </row>
    <row r="160" spans="1:18" ht="14.4" customHeight="1" x14ac:dyDescent="0.3">
      <c r="A160" s="831" t="s">
        <v>3384</v>
      </c>
      <c r="B160" s="832" t="s">
        <v>3385</v>
      </c>
      <c r="C160" s="832" t="s">
        <v>2810</v>
      </c>
      <c r="D160" s="832" t="s">
        <v>3371</v>
      </c>
      <c r="E160" s="832" t="s">
        <v>3533</v>
      </c>
      <c r="F160" s="832" t="s">
        <v>3534</v>
      </c>
      <c r="G160" s="849">
        <v>2</v>
      </c>
      <c r="H160" s="849">
        <v>172</v>
      </c>
      <c r="I160" s="832"/>
      <c r="J160" s="832">
        <v>86</v>
      </c>
      <c r="K160" s="849"/>
      <c r="L160" s="849"/>
      <c r="M160" s="832"/>
      <c r="N160" s="832"/>
      <c r="O160" s="849"/>
      <c r="P160" s="849"/>
      <c r="Q160" s="837"/>
      <c r="R160" s="850"/>
    </row>
    <row r="161" spans="1:18" ht="14.4" customHeight="1" x14ac:dyDescent="0.3">
      <c r="A161" s="831" t="s">
        <v>3384</v>
      </c>
      <c r="B161" s="832" t="s">
        <v>3385</v>
      </c>
      <c r="C161" s="832" t="s">
        <v>2810</v>
      </c>
      <c r="D161" s="832" t="s">
        <v>3371</v>
      </c>
      <c r="E161" s="832" t="s">
        <v>3535</v>
      </c>
      <c r="F161" s="832" t="s">
        <v>3536</v>
      </c>
      <c r="G161" s="849">
        <v>6</v>
      </c>
      <c r="H161" s="849">
        <v>924</v>
      </c>
      <c r="I161" s="832">
        <v>1.1922580645161289</v>
      </c>
      <c r="J161" s="832">
        <v>154</v>
      </c>
      <c r="K161" s="849">
        <v>5</v>
      </c>
      <c r="L161" s="849">
        <v>775</v>
      </c>
      <c r="M161" s="832">
        <v>1</v>
      </c>
      <c r="N161" s="832">
        <v>155</v>
      </c>
      <c r="O161" s="849">
        <v>4</v>
      </c>
      <c r="P161" s="849">
        <v>624</v>
      </c>
      <c r="Q161" s="837">
        <v>0.80516129032258066</v>
      </c>
      <c r="R161" s="850">
        <v>156</v>
      </c>
    </row>
    <row r="162" spans="1:18" ht="14.4" customHeight="1" x14ac:dyDescent="0.3">
      <c r="A162" s="831" t="s">
        <v>3384</v>
      </c>
      <c r="B162" s="832" t="s">
        <v>3385</v>
      </c>
      <c r="C162" s="832" t="s">
        <v>2810</v>
      </c>
      <c r="D162" s="832" t="s">
        <v>3371</v>
      </c>
      <c r="E162" s="832" t="s">
        <v>3537</v>
      </c>
      <c r="F162" s="832" t="s">
        <v>3538</v>
      </c>
      <c r="G162" s="849">
        <v>3</v>
      </c>
      <c r="H162" s="849">
        <v>96</v>
      </c>
      <c r="I162" s="832">
        <v>0.75</v>
      </c>
      <c r="J162" s="832">
        <v>32</v>
      </c>
      <c r="K162" s="849">
        <v>4</v>
      </c>
      <c r="L162" s="849">
        <v>128</v>
      </c>
      <c r="M162" s="832">
        <v>1</v>
      </c>
      <c r="N162" s="832">
        <v>32</v>
      </c>
      <c r="O162" s="849">
        <v>1</v>
      </c>
      <c r="P162" s="849">
        <v>33</v>
      </c>
      <c r="Q162" s="837">
        <v>0.2578125</v>
      </c>
      <c r="R162" s="850">
        <v>33</v>
      </c>
    </row>
    <row r="163" spans="1:18" ht="14.4" customHeight="1" x14ac:dyDescent="0.3">
      <c r="A163" s="831" t="s">
        <v>3384</v>
      </c>
      <c r="B163" s="832" t="s">
        <v>3385</v>
      </c>
      <c r="C163" s="832" t="s">
        <v>2810</v>
      </c>
      <c r="D163" s="832" t="s">
        <v>3371</v>
      </c>
      <c r="E163" s="832" t="s">
        <v>3541</v>
      </c>
      <c r="F163" s="832" t="s">
        <v>3542</v>
      </c>
      <c r="G163" s="849">
        <v>4</v>
      </c>
      <c r="H163" s="849">
        <v>296</v>
      </c>
      <c r="I163" s="832">
        <v>4</v>
      </c>
      <c r="J163" s="832">
        <v>74</v>
      </c>
      <c r="K163" s="849">
        <v>1</v>
      </c>
      <c r="L163" s="849">
        <v>74</v>
      </c>
      <c r="M163" s="832">
        <v>1</v>
      </c>
      <c r="N163" s="832">
        <v>74</v>
      </c>
      <c r="O163" s="849">
        <v>1</v>
      </c>
      <c r="P163" s="849">
        <v>75</v>
      </c>
      <c r="Q163" s="837">
        <v>1.0135135135135136</v>
      </c>
      <c r="R163" s="850">
        <v>75</v>
      </c>
    </row>
    <row r="164" spans="1:18" ht="14.4" customHeight="1" x14ac:dyDescent="0.3">
      <c r="A164" s="831" t="s">
        <v>3384</v>
      </c>
      <c r="B164" s="832" t="s">
        <v>3385</v>
      </c>
      <c r="C164" s="832" t="s">
        <v>2810</v>
      </c>
      <c r="D164" s="832" t="s">
        <v>3371</v>
      </c>
      <c r="E164" s="832" t="s">
        <v>3545</v>
      </c>
      <c r="F164" s="832" t="s">
        <v>3546</v>
      </c>
      <c r="G164" s="849">
        <v>3</v>
      </c>
      <c r="H164" s="849">
        <v>2604</v>
      </c>
      <c r="I164" s="832">
        <v>0.33333333333333331</v>
      </c>
      <c r="J164" s="832">
        <v>868</v>
      </c>
      <c r="K164" s="849">
        <v>9</v>
      </c>
      <c r="L164" s="849">
        <v>7812</v>
      </c>
      <c r="M164" s="832">
        <v>1</v>
      </c>
      <c r="N164" s="832">
        <v>868</v>
      </c>
      <c r="O164" s="849">
        <v>6</v>
      </c>
      <c r="P164" s="849">
        <v>5220</v>
      </c>
      <c r="Q164" s="837">
        <v>0.66820276497695852</v>
      </c>
      <c r="R164" s="850">
        <v>870</v>
      </c>
    </row>
    <row r="165" spans="1:18" ht="14.4" customHeight="1" x14ac:dyDescent="0.3">
      <c r="A165" s="831" t="s">
        <v>3384</v>
      </c>
      <c r="B165" s="832" t="s">
        <v>3385</v>
      </c>
      <c r="C165" s="832" t="s">
        <v>2810</v>
      </c>
      <c r="D165" s="832" t="s">
        <v>3371</v>
      </c>
      <c r="E165" s="832" t="s">
        <v>3378</v>
      </c>
      <c r="F165" s="832" t="s">
        <v>3379</v>
      </c>
      <c r="G165" s="849">
        <v>73</v>
      </c>
      <c r="H165" s="849">
        <v>43216</v>
      </c>
      <c r="I165" s="832">
        <v>0.80974330148023232</v>
      </c>
      <c r="J165" s="832">
        <v>592</v>
      </c>
      <c r="K165" s="849">
        <v>90</v>
      </c>
      <c r="L165" s="849">
        <v>53370</v>
      </c>
      <c r="M165" s="832">
        <v>1</v>
      </c>
      <c r="N165" s="832">
        <v>593</v>
      </c>
      <c r="O165" s="849">
        <v>142</v>
      </c>
      <c r="P165" s="849">
        <v>84490</v>
      </c>
      <c r="Q165" s="837">
        <v>1.5830991193554431</v>
      </c>
      <c r="R165" s="850">
        <v>595</v>
      </c>
    </row>
    <row r="166" spans="1:18" ht="14.4" customHeight="1" x14ac:dyDescent="0.3">
      <c r="A166" s="831" t="s">
        <v>3384</v>
      </c>
      <c r="B166" s="832" t="s">
        <v>3385</v>
      </c>
      <c r="C166" s="832" t="s">
        <v>2810</v>
      </c>
      <c r="D166" s="832" t="s">
        <v>3371</v>
      </c>
      <c r="E166" s="832" t="s">
        <v>3549</v>
      </c>
      <c r="F166" s="832" t="s">
        <v>3550</v>
      </c>
      <c r="G166" s="849">
        <v>9</v>
      </c>
      <c r="H166" s="849">
        <v>6903</v>
      </c>
      <c r="I166" s="832">
        <v>0.69140625</v>
      </c>
      <c r="J166" s="832">
        <v>767</v>
      </c>
      <c r="K166" s="849">
        <v>13</v>
      </c>
      <c r="L166" s="849">
        <v>9984</v>
      </c>
      <c r="M166" s="832">
        <v>1</v>
      </c>
      <c r="N166" s="832">
        <v>768</v>
      </c>
      <c r="O166" s="849">
        <v>15</v>
      </c>
      <c r="P166" s="849">
        <v>11550</v>
      </c>
      <c r="Q166" s="837">
        <v>1.1568509615384615</v>
      </c>
      <c r="R166" s="850">
        <v>770</v>
      </c>
    </row>
    <row r="167" spans="1:18" ht="14.4" customHeight="1" x14ac:dyDescent="0.3">
      <c r="A167" s="831" t="s">
        <v>3384</v>
      </c>
      <c r="B167" s="832" t="s">
        <v>3385</v>
      </c>
      <c r="C167" s="832" t="s">
        <v>2810</v>
      </c>
      <c r="D167" s="832" t="s">
        <v>3371</v>
      </c>
      <c r="E167" s="832" t="s">
        <v>3553</v>
      </c>
      <c r="F167" s="832" t="s">
        <v>3554</v>
      </c>
      <c r="G167" s="849"/>
      <c r="H167" s="849"/>
      <c r="I167" s="832"/>
      <c r="J167" s="832"/>
      <c r="K167" s="849">
        <v>2</v>
      </c>
      <c r="L167" s="849">
        <v>118</v>
      </c>
      <c r="M167" s="832">
        <v>1</v>
      </c>
      <c r="N167" s="832">
        <v>59</v>
      </c>
      <c r="O167" s="849"/>
      <c r="P167" s="849"/>
      <c r="Q167" s="837"/>
      <c r="R167" s="850"/>
    </row>
    <row r="168" spans="1:18" ht="14.4" customHeight="1" x14ac:dyDescent="0.3">
      <c r="A168" s="831" t="s">
        <v>3384</v>
      </c>
      <c r="B168" s="832" t="s">
        <v>3385</v>
      </c>
      <c r="C168" s="832" t="s">
        <v>2810</v>
      </c>
      <c r="D168" s="832" t="s">
        <v>3371</v>
      </c>
      <c r="E168" s="832" t="s">
        <v>3559</v>
      </c>
      <c r="F168" s="832" t="s">
        <v>3560</v>
      </c>
      <c r="G168" s="849">
        <v>3</v>
      </c>
      <c r="H168" s="849">
        <v>480</v>
      </c>
      <c r="I168" s="832">
        <v>0.74534161490683226</v>
      </c>
      <c r="J168" s="832">
        <v>160</v>
      </c>
      <c r="K168" s="849">
        <v>4</v>
      </c>
      <c r="L168" s="849">
        <v>644</v>
      </c>
      <c r="M168" s="832">
        <v>1</v>
      </c>
      <c r="N168" s="832">
        <v>161</v>
      </c>
      <c r="O168" s="849">
        <v>4</v>
      </c>
      <c r="P168" s="849">
        <v>648</v>
      </c>
      <c r="Q168" s="837">
        <v>1.0062111801242235</v>
      </c>
      <c r="R168" s="850">
        <v>162</v>
      </c>
    </row>
    <row r="169" spans="1:18" ht="14.4" customHeight="1" x14ac:dyDescent="0.3">
      <c r="A169" s="831" t="s">
        <v>3384</v>
      </c>
      <c r="B169" s="832" t="s">
        <v>3385</v>
      </c>
      <c r="C169" s="832" t="s">
        <v>2810</v>
      </c>
      <c r="D169" s="832" t="s">
        <v>3371</v>
      </c>
      <c r="E169" s="832" t="s">
        <v>3380</v>
      </c>
      <c r="F169" s="832" t="s">
        <v>3381</v>
      </c>
      <c r="G169" s="849">
        <v>149</v>
      </c>
      <c r="H169" s="849">
        <v>199213</v>
      </c>
      <c r="I169" s="832">
        <v>0.94162940414630225</v>
      </c>
      <c r="J169" s="832">
        <v>1337</v>
      </c>
      <c r="K169" s="849">
        <v>158</v>
      </c>
      <c r="L169" s="849">
        <v>211562</v>
      </c>
      <c r="M169" s="832">
        <v>1</v>
      </c>
      <c r="N169" s="832">
        <v>1339</v>
      </c>
      <c r="O169" s="849">
        <v>56</v>
      </c>
      <c r="P169" s="849">
        <v>75264</v>
      </c>
      <c r="Q169" s="837">
        <v>0.35575386884223065</v>
      </c>
      <c r="R169" s="850">
        <v>1344</v>
      </c>
    </row>
    <row r="170" spans="1:18" ht="14.4" customHeight="1" x14ac:dyDescent="0.3">
      <c r="A170" s="831" t="s">
        <v>3384</v>
      </c>
      <c r="B170" s="832" t="s">
        <v>3385</v>
      </c>
      <c r="C170" s="832" t="s">
        <v>2810</v>
      </c>
      <c r="D170" s="832" t="s">
        <v>3371</v>
      </c>
      <c r="E170" s="832" t="s">
        <v>3382</v>
      </c>
      <c r="F170" s="832" t="s">
        <v>3383</v>
      </c>
      <c r="G170" s="849">
        <v>18</v>
      </c>
      <c r="H170" s="849">
        <v>6516</v>
      </c>
      <c r="I170" s="832">
        <v>0.51286894923258564</v>
      </c>
      <c r="J170" s="832">
        <v>362</v>
      </c>
      <c r="K170" s="849">
        <v>35</v>
      </c>
      <c r="L170" s="849">
        <v>12705</v>
      </c>
      <c r="M170" s="832">
        <v>1</v>
      </c>
      <c r="N170" s="832">
        <v>363</v>
      </c>
      <c r="O170" s="849">
        <v>21</v>
      </c>
      <c r="P170" s="849">
        <v>7644</v>
      </c>
      <c r="Q170" s="837">
        <v>0.60165289256198351</v>
      </c>
      <c r="R170" s="850">
        <v>364</v>
      </c>
    </row>
    <row r="171" spans="1:18" ht="14.4" customHeight="1" x14ac:dyDescent="0.3">
      <c r="A171" s="831" t="s">
        <v>3384</v>
      </c>
      <c r="B171" s="832" t="s">
        <v>3588</v>
      </c>
      <c r="C171" s="832" t="s">
        <v>602</v>
      </c>
      <c r="D171" s="832" t="s">
        <v>3371</v>
      </c>
      <c r="E171" s="832" t="s">
        <v>3481</v>
      </c>
      <c r="F171" s="832" t="s">
        <v>3482</v>
      </c>
      <c r="G171" s="849">
        <v>11</v>
      </c>
      <c r="H171" s="849">
        <v>2255</v>
      </c>
      <c r="I171" s="832">
        <v>0.52126675913083675</v>
      </c>
      <c r="J171" s="832">
        <v>205</v>
      </c>
      <c r="K171" s="849">
        <v>21</v>
      </c>
      <c r="L171" s="849">
        <v>4326</v>
      </c>
      <c r="M171" s="832">
        <v>1</v>
      </c>
      <c r="N171" s="832">
        <v>206</v>
      </c>
      <c r="O171" s="849">
        <v>37</v>
      </c>
      <c r="P171" s="849">
        <v>7659</v>
      </c>
      <c r="Q171" s="837">
        <v>1.7704576976421638</v>
      </c>
      <c r="R171" s="850">
        <v>207</v>
      </c>
    </row>
    <row r="172" spans="1:18" ht="14.4" customHeight="1" x14ac:dyDescent="0.3">
      <c r="A172" s="831" t="s">
        <v>3384</v>
      </c>
      <c r="B172" s="832" t="s">
        <v>3588</v>
      </c>
      <c r="C172" s="832" t="s">
        <v>602</v>
      </c>
      <c r="D172" s="832" t="s">
        <v>3371</v>
      </c>
      <c r="E172" s="832" t="s">
        <v>3491</v>
      </c>
      <c r="F172" s="832" t="s">
        <v>3492</v>
      </c>
      <c r="G172" s="849">
        <v>154</v>
      </c>
      <c r="H172" s="849">
        <v>5698</v>
      </c>
      <c r="I172" s="832">
        <v>0.72641509433962259</v>
      </c>
      <c r="J172" s="832">
        <v>37</v>
      </c>
      <c r="K172" s="849">
        <v>212</v>
      </c>
      <c r="L172" s="849">
        <v>7844</v>
      </c>
      <c r="M172" s="832">
        <v>1</v>
      </c>
      <c r="N172" s="832">
        <v>37</v>
      </c>
      <c r="O172" s="849">
        <v>230</v>
      </c>
      <c r="P172" s="849">
        <v>8740</v>
      </c>
      <c r="Q172" s="837">
        <v>1.1142274349821519</v>
      </c>
      <c r="R172" s="850">
        <v>38</v>
      </c>
    </row>
    <row r="173" spans="1:18" ht="14.4" customHeight="1" x14ac:dyDescent="0.3">
      <c r="A173" s="831" t="s">
        <v>3384</v>
      </c>
      <c r="B173" s="832" t="s">
        <v>3588</v>
      </c>
      <c r="C173" s="832" t="s">
        <v>602</v>
      </c>
      <c r="D173" s="832" t="s">
        <v>3371</v>
      </c>
      <c r="E173" s="832" t="s">
        <v>3519</v>
      </c>
      <c r="F173" s="832" t="s">
        <v>3520</v>
      </c>
      <c r="G173" s="849">
        <v>1</v>
      </c>
      <c r="H173" s="849">
        <v>296</v>
      </c>
      <c r="I173" s="832"/>
      <c r="J173" s="832">
        <v>296</v>
      </c>
      <c r="K173" s="849"/>
      <c r="L173" s="849"/>
      <c r="M173" s="832"/>
      <c r="N173" s="832"/>
      <c r="O173" s="849"/>
      <c r="P173" s="849"/>
      <c r="Q173" s="837"/>
      <c r="R173" s="850"/>
    </row>
    <row r="174" spans="1:18" ht="14.4" customHeight="1" x14ac:dyDescent="0.3">
      <c r="A174" s="831" t="s">
        <v>3384</v>
      </c>
      <c r="B174" s="832" t="s">
        <v>3588</v>
      </c>
      <c r="C174" s="832" t="s">
        <v>602</v>
      </c>
      <c r="D174" s="832" t="s">
        <v>3371</v>
      </c>
      <c r="E174" s="832" t="s">
        <v>3589</v>
      </c>
      <c r="F174" s="832" t="s">
        <v>3590</v>
      </c>
      <c r="G174" s="849">
        <v>489</v>
      </c>
      <c r="H174" s="849">
        <v>122739</v>
      </c>
      <c r="I174" s="832">
        <v>0.95501867413632124</v>
      </c>
      <c r="J174" s="832">
        <v>251</v>
      </c>
      <c r="K174" s="849">
        <v>510</v>
      </c>
      <c r="L174" s="849">
        <v>128520</v>
      </c>
      <c r="M174" s="832">
        <v>1</v>
      </c>
      <c r="N174" s="832">
        <v>252</v>
      </c>
      <c r="O174" s="849">
        <v>526</v>
      </c>
      <c r="P174" s="849">
        <v>133604</v>
      </c>
      <c r="Q174" s="837">
        <v>1.0395580454403983</v>
      </c>
      <c r="R174" s="850">
        <v>254</v>
      </c>
    </row>
    <row r="175" spans="1:18" ht="14.4" customHeight="1" x14ac:dyDescent="0.3">
      <c r="A175" s="831" t="s">
        <v>3384</v>
      </c>
      <c r="B175" s="832" t="s">
        <v>3588</v>
      </c>
      <c r="C175" s="832" t="s">
        <v>602</v>
      </c>
      <c r="D175" s="832" t="s">
        <v>3371</v>
      </c>
      <c r="E175" s="832" t="s">
        <v>3591</v>
      </c>
      <c r="F175" s="832" t="s">
        <v>3592</v>
      </c>
      <c r="G175" s="849">
        <v>136</v>
      </c>
      <c r="H175" s="849">
        <v>17136</v>
      </c>
      <c r="I175" s="832">
        <v>1.2155777825069163</v>
      </c>
      <c r="J175" s="832">
        <v>126</v>
      </c>
      <c r="K175" s="849">
        <v>111</v>
      </c>
      <c r="L175" s="849">
        <v>14097</v>
      </c>
      <c r="M175" s="832">
        <v>1</v>
      </c>
      <c r="N175" s="832">
        <v>127</v>
      </c>
      <c r="O175" s="849">
        <v>123</v>
      </c>
      <c r="P175" s="849">
        <v>15498</v>
      </c>
      <c r="Q175" s="837">
        <v>1.0993828474143434</v>
      </c>
      <c r="R175" s="850">
        <v>126</v>
      </c>
    </row>
    <row r="176" spans="1:18" ht="14.4" customHeight="1" x14ac:dyDescent="0.3">
      <c r="A176" s="831" t="s">
        <v>3384</v>
      </c>
      <c r="B176" s="832" t="s">
        <v>3588</v>
      </c>
      <c r="C176" s="832" t="s">
        <v>602</v>
      </c>
      <c r="D176" s="832" t="s">
        <v>3371</v>
      </c>
      <c r="E176" s="832" t="s">
        <v>3593</v>
      </c>
      <c r="F176" s="832" t="s">
        <v>3594</v>
      </c>
      <c r="G176" s="849">
        <v>1</v>
      </c>
      <c r="H176" s="849">
        <v>873</v>
      </c>
      <c r="I176" s="832"/>
      <c r="J176" s="832">
        <v>873</v>
      </c>
      <c r="K176" s="849"/>
      <c r="L176" s="849"/>
      <c r="M176" s="832"/>
      <c r="N176" s="832"/>
      <c r="O176" s="849"/>
      <c r="P176" s="849"/>
      <c r="Q176" s="837"/>
      <c r="R176" s="850"/>
    </row>
    <row r="177" spans="1:18" ht="14.4" customHeight="1" x14ac:dyDescent="0.3">
      <c r="A177" s="831" t="s">
        <v>3384</v>
      </c>
      <c r="B177" s="832" t="s">
        <v>3588</v>
      </c>
      <c r="C177" s="832" t="s">
        <v>602</v>
      </c>
      <c r="D177" s="832" t="s">
        <v>3371</v>
      </c>
      <c r="E177" s="832" t="s">
        <v>3595</v>
      </c>
      <c r="F177" s="832" t="s">
        <v>3596</v>
      </c>
      <c r="G177" s="849">
        <v>1</v>
      </c>
      <c r="H177" s="849">
        <v>123</v>
      </c>
      <c r="I177" s="832">
        <v>0.99193548387096775</v>
      </c>
      <c r="J177" s="832">
        <v>123</v>
      </c>
      <c r="K177" s="849">
        <v>1</v>
      </c>
      <c r="L177" s="849">
        <v>124</v>
      </c>
      <c r="M177" s="832">
        <v>1</v>
      </c>
      <c r="N177" s="832">
        <v>124</v>
      </c>
      <c r="O177" s="849">
        <v>2</v>
      </c>
      <c r="P177" s="849">
        <v>250</v>
      </c>
      <c r="Q177" s="837">
        <v>2.0161290322580645</v>
      </c>
      <c r="R177" s="850">
        <v>125</v>
      </c>
    </row>
    <row r="178" spans="1:18" ht="14.4" customHeight="1" x14ac:dyDescent="0.3">
      <c r="A178" s="831" t="s">
        <v>3384</v>
      </c>
      <c r="B178" s="832" t="s">
        <v>3588</v>
      </c>
      <c r="C178" s="832" t="s">
        <v>602</v>
      </c>
      <c r="D178" s="832" t="s">
        <v>3371</v>
      </c>
      <c r="E178" s="832" t="s">
        <v>3376</v>
      </c>
      <c r="F178" s="832" t="s">
        <v>3377</v>
      </c>
      <c r="G178" s="849">
        <v>2</v>
      </c>
      <c r="H178" s="849">
        <v>66.66</v>
      </c>
      <c r="I178" s="832">
        <v>0.49996249906247658</v>
      </c>
      <c r="J178" s="832">
        <v>33.33</v>
      </c>
      <c r="K178" s="849">
        <v>4</v>
      </c>
      <c r="L178" s="849">
        <v>133.32999999999998</v>
      </c>
      <c r="M178" s="832">
        <v>1</v>
      </c>
      <c r="N178" s="832">
        <v>33.332499999999996</v>
      </c>
      <c r="O178" s="849">
        <v>11</v>
      </c>
      <c r="P178" s="849">
        <v>366.65999999999997</v>
      </c>
      <c r="Q178" s="837">
        <v>2.7500187504687617</v>
      </c>
      <c r="R178" s="850">
        <v>33.332727272727269</v>
      </c>
    </row>
    <row r="179" spans="1:18" ht="14.4" customHeight="1" x14ac:dyDescent="0.3">
      <c r="A179" s="831" t="s">
        <v>3384</v>
      </c>
      <c r="B179" s="832" t="s">
        <v>3588</v>
      </c>
      <c r="C179" s="832" t="s">
        <v>602</v>
      </c>
      <c r="D179" s="832" t="s">
        <v>3371</v>
      </c>
      <c r="E179" s="832" t="s">
        <v>3527</v>
      </c>
      <c r="F179" s="832" t="s">
        <v>3528</v>
      </c>
      <c r="G179" s="849">
        <v>508</v>
      </c>
      <c r="H179" s="849">
        <v>156464</v>
      </c>
      <c r="I179" s="832">
        <v>1.1238938053097345</v>
      </c>
      <c r="J179" s="832">
        <v>308</v>
      </c>
      <c r="K179" s="849">
        <v>452</v>
      </c>
      <c r="L179" s="849">
        <v>139216</v>
      </c>
      <c r="M179" s="832">
        <v>1</v>
      </c>
      <c r="N179" s="832">
        <v>308</v>
      </c>
      <c r="O179" s="849">
        <v>493</v>
      </c>
      <c r="P179" s="849">
        <v>153323</v>
      </c>
      <c r="Q179" s="837">
        <v>1.1013317434777612</v>
      </c>
      <c r="R179" s="850">
        <v>311</v>
      </c>
    </row>
    <row r="180" spans="1:18" ht="14.4" customHeight="1" x14ac:dyDescent="0.3">
      <c r="A180" s="831" t="s">
        <v>3384</v>
      </c>
      <c r="B180" s="832" t="s">
        <v>3588</v>
      </c>
      <c r="C180" s="832" t="s">
        <v>602</v>
      </c>
      <c r="D180" s="832" t="s">
        <v>3371</v>
      </c>
      <c r="E180" s="832" t="s">
        <v>3597</v>
      </c>
      <c r="F180" s="832" t="s">
        <v>3598</v>
      </c>
      <c r="G180" s="849">
        <v>314</v>
      </c>
      <c r="H180" s="849">
        <v>36424</v>
      </c>
      <c r="I180" s="832">
        <v>0.88700564971751417</v>
      </c>
      <c r="J180" s="832">
        <v>116</v>
      </c>
      <c r="K180" s="849">
        <v>354</v>
      </c>
      <c r="L180" s="849">
        <v>41064</v>
      </c>
      <c r="M180" s="832">
        <v>1</v>
      </c>
      <c r="N180" s="832">
        <v>116</v>
      </c>
      <c r="O180" s="849">
        <v>332</v>
      </c>
      <c r="P180" s="849">
        <v>38512</v>
      </c>
      <c r="Q180" s="837">
        <v>0.93785310734463279</v>
      </c>
      <c r="R180" s="850">
        <v>116</v>
      </c>
    </row>
    <row r="181" spans="1:18" ht="14.4" customHeight="1" x14ac:dyDescent="0.3">
      <c r="A181" s="831" t="s">
        <v>3384</v>
      </c>
      <c r="B181" s="832" t="s">
        <v>3588</v>
      </c>
      <c r="C181" s="832" t="s">
        <v>602</v>
      </c>
      <c r="D181" s="832" t="s">
        <v>3371</v>
      </c>
      <c r="E181" s="832" t="s">
        <v>3535</v>
      </c>
      <c r="F181" s="832" t="s">
        <v>3536</v>
      </c>
      <c r="G181" s="849">
        <v>21</v>
      </c>
      <c r="H181" s="849">
        <v>3234</v>
      </c>
      <c r="I181" s="832">
        <v>0.74516129032258061</v>
      </c>
      <c r="J181" s="832">
        <v>154</v>
      </c>
      <c r="K181" s="849">
        <v>28</v>
      </c>
      <c r="L181" s="849">
        <v>4340</v>
      </c>
      <c r="M181" s="832">
        <v>1</v>
      </c>
      <c r="N181" s="832">
        <v>155</v>
      </c>
      <c r="O181" s="849">
        <v>28</v>
      </c>
      <c r="P181" s="849">
        <v>4368</v>
      </c>
      <c r="Q181" s="837">
        <v>1.0064516129032257</v>
      </c>
      <c r="R181" s="850">
        <v>156</v>
      </c>
    </row>
    <row r="182" spans="1:18" ht="14.4" customHeight="1" x14ac:dyDescent="0.3">
      <c r="A182" s="831" t="s">
        <v>3384</v>
      </c>
      <c r="B182" s="832" t="s">
        <v>3588</v>
      </c>
      <c r="C182" s="832" t="s">
        <v>602</v>
      </c>
      <c r="D182" s="832" t="s">
        <v>3371</v>
      </c>
      <c r="E182" s="832" t="s">
        <v>3599</v>
      </c>
      <c r="F182" s="832" t="s">
        <v>3600</v>
      </c>
      <c r="G182" s="849">
        <v>2</v>
      </c>
      <c r="H182" s="849">
        <v>614</v>
      </c>
      <c r="I182" s="832">
        <v>0.18122786304604485</v>
      </c>
      <c r="J182" s="832">
        <v>307</v>
      </c>
      <c r="K182" s="849">
        <v>11</v>
      </c>
      <c r="L182" s="849">
        <v>3388</v>
      </c>
      <c r="M182" s="832">
        <v>1</v>
      </c>
      <c r="N182" s="832">
        <v>308</v>
      </c>
      <c r="O182" s="849">
        <v>14</v>
      </c>
      <c r="P182" s="849">
        <v>4326</v>
      </c>
      <c r="Q182" s="837">
        <v>1.2768595041322315</v>
      </c>
      <c r="R182" s="850">
        <v>309</v>
      </c>
    </row>
    <row r="183" spans="1:18" ht="14.4" customHeight="1" x14ac:dyDescent="0.3">
      <c r="A183" s="831" t="s">
        <v>3384</v>
      </c>
      <c r="B183" s="832" t="s">
        <v>3588</v>
      </c>
      <c r="C183" s="832" t="s">
        <v>602</v>
      </c>
      <c r="D183" s="832" t="s">
        <v>3371</v>
      </c>
      <c r="E183" s="832" t="s">
        <v>3601</v>
      </c>
      <c r="F183" s="832" t="s">
        <v>3602</v>
      </c>
      <c r="G183" s="849">
        <v>211</v>
      </c>
      <c r="H183" s="849">
        <v>78703</v>
      </c>
      <c r="I183" s="832">
        <v>0.9479091390856097</v>
      </c>
      <c r="J183" s="832">
        <v>373</v>
      </c>
      <c r="K183" s="849">
        <v>222</v>
      </c>
      <c r="L183" s="849">
        <v>83028</v>
      </c>
      <c r="M183" s="832">
        <v>1</v>
      </c>
      <c r="N183" s="832">
        <v>374</v>
      </c>
      <c r="O183" s="849">
        <v>244</v>
      </c>
      <c r="P183" s="849">
        <v>91744</v>
      </c>
      <c r="Q183" s="837">
        <v>1.1049766343883991</v>
      </c>
      <c r="R183" s="850">
        <v>376</v>
      </c>
    </row>
    <row r="184" spans="1:18" ht="14.4" customHeight="1" x14ac:dyDescent="0.3">
      <c r="A184" s="831" t="s">
        <v>3384</v>
      </c>
      <c r="B184" s="832" t="s">
        <v>3588</v>
      </c>
      <c r="C184" s="832" t="s">
        <v>602</v>
      </c>
      <c r="D184" s="832" t="s">
        <v>3371</v>
      </c>
      <c r="E184" s="832" t="s">
        <v>3559</v>
      </c>
      <c r="F184" s="832" t="s">
        <v>3560</v>
      </c>
      <c r="G184" s="849">
        <v>102</v>
      </c>
      <c r="H184" s="849">
        <v>16320</v>
      </c>
      <c r="I184" s="832">
        <v>0.92151326933935629</v>
      </c>
      <c r="J184" s="832">
        <v>160</v>
      </c>
      <c r="K184" s="849">
        <v>110</v>
      </c>
      <c r="L184" s="849">
        <v>17710</v>
      </c>
      <c r="M184" s="832">
        <v>1</v>
      </c>
      <c r="N184" s="832">
        <v>161</v>
      </c>
      <c r="O184" s="849">
        <v>128</v>
      </c>
      <c r="P184" s="849">
        <v>20736</v>
      </c>
      <c r="Q184" s="837">
        <v>1.1708639186900056</v>
      </c>
      <c r="R184" s="850">
        <v>162</v>
      </c>
    </row>
    <row r="185" spans="1:18" ht="14.4" customHeight="1" x14ac:dyDescent="0.3">
      <c r="A185" s="831" t="s">
        <v>3384</v>
      </c>
      <c r="B185" s="832" t="s">
        <v>3588</v>
      </c>
      <c r="C185" s="832" t="s">
        <v>602</v>
      </c>
      <c r="D185" s="832" t="s">
        <v>3371</v>
      </c>
      <c r="E185" s="832" t="s">
        <v>3561</v>
      </c>
      <c r="F185" s="832" t="s">
        <v>3562</v>
      </c>
      <c r="G185" s="849">
        <v>1</v>
      </c>
      <c r="H185" s="849">
        <v>395</v>
      </c>
      <c r="I185" s="832"/>
      <c r="J185" s="832">
        <v>395</v>
      </c>
      <c r="K185" s="849"/>
      <c r="L185" s="849"/>
      <c r="M185" s="832"/>
      <c r="N185" s="832"/>
      <c r="O185" s="849">
        <v>6</v>
      </c>
      <c r="P185" s="849">
        <v>2388</v>
      </c>
      <c r="Q185" s="837"/>
      <c r="R185" s="850">
        <v>398</v>
      </c>
    </row>
    <row r="186" spans="1:18" ht="14.4" customHeight="1" x14ac:dyDescent="0.3">
      <c r="A186" s="831" t="s">
        <v>3384</v>
      </c>
      <c r="B186" s="832" t="s">
        <v>3588</v>
      </c>
      <c r="C186" s="832" t="s">
        <v>2810</v>
      </c>
      <c r="D186" s="832" t="s">
        <v>3371</v>
      </c>
      <c r="E186" s="832" t="s">
        <v>3491</v>
      </c>
      <c r="F186" s="832" t="s">
        <v>3492</v>
      </c>
      <c r="G186" s="849"/>
      <c r="H186" s="849"/>
      <c r="I186" s="832"/>
      <c r="J186" s="832"/>
      <c r="K186" s="849"/>
      <c r="L186" s="849"/>
      <c r="M186" s="832"/>
      <c r="N186" s="832"/>
      <c r="O186" s="849">
        <v>2</v>
      </c>
      <c r="P186" s="849">
        <v>76</v>
      </c>
      <c r="Q186" s="837"/>
      <c r="R186" s="850">
        <v>38</v>
      </c>
    </row>
    <row r="187" spans="1:18" ht="14.4" customHeight="1" x14ac:dyDescent="0.3">
      <c r="A187" s="831" t="s">
        <v>3384</v>
      </c>
      <c r="B187" s="832" t="s">
        <v>3588</v>
      </c>
      <c r="C187" s="832" t="s">
        <v>2810</v>
      </c>
      <c r="D187" s="832" t="s">
        <v>3371</v>
      </c>
      <c r="E187" s="832" t="s">
        <v>3378</v>
      </c>
      <c r="F187" s="832" t="s">
        <v>3379</v>
      </c>
      <c r="G187" s="849"/>
      <c r="H187" s="849"/>
      <c r="I187" s="832"/>
      <c r="J187" s="832"/>
      <c r="K187" s="849">
        <v>8</v>
      </c>
      <c r="L187" s="849">
        <v>4744</v>
      </c>
      <c r="M187" s="832">
        <v>1</v>
      </c>
      <c r="N187" s="832">
        <v>593</v>
      </c>
      <c r="O187" s="849">
        <v>11</v>
      </c>
      <c r="P187" s="849">
        <v>6545</v>
      </c>
      <c r="Q187" s="837">
        <v>1.3796374367622259</v>
      </c>
      <c r="R187" s="850">
        <v>595</v>
      </c>
    </row>
    <row r="188" spans="1:18" ht="14.4" customHeight="1" x14ac:dyDescent="0.3">
      <c r="A188" s="831" t="s">
        <v>3603</v>
      </c>
      <c r="B188" s="832" t="s">
        <v>3604</v>
      </c>
      <c r="C188" s="832" t="s">
        <v>602</v>
      </c>
      <c r="D188" s="832" t="s">
        <v>3386</v>
      </c>
      <c r="E188" s="832" t="s">
        <v>3398</v>
      </c>
      <c r="F188" s="832" t="s">
        <v>3399</v>
      </c>
      <c r="G188" s="849">
        <v>0.2</v>
      </c>
      <c r="H188" s="849">
        <v>909.52</v>
      </c>
      <c r="I188" s="832">
        <v>1</v>
      </c>
      <c r="J188" s="832">
        <v>4547.5999999999995</v>
      </c>
      <c r="K188" s="849">
        <v>0.2</v>
      </c>
      <c r="L188" s="849">
        <v>909.52</v>
      </c>
      <c r="M188" s="832">
        <v>1</v>
      </c>
      <c r="N188" s="832">
        <v>4547.5999999999995</v>
      </c>
      <c r="O188" s="849"/>
      <c r="P188" s="849"/>
      <c r="Q188" s="837"/>
      <c r="R188" s="850"/>
    </row>
    <row r="189" spans="1:18" ht="14.4" customHeight="1" x14ac:dyDescent="0.3">
      <c r="A189" s="831" t="s">
        <v>3603</v>
      </c>
      <c r="B189" s="832" t="s">
        <v>3604</v>
      </c>
      <c r="C189" s="832" t="s">
        <v>602</v>
      </c>
      <c r="D189" s="832" t="s">
        <v>3386</v>
      </c>
      <c r="E189" s="832" t="s">
        <v>3423</v>
      </c>
      <c r="F189" s="832" t="s">
        <v>3399</v>
      </c>
      <c r="G189" s="849"/>
      <c r="H189" s="849"/>
      <c r="I189" s="832"/>
      <c r="J189" s="832"/>
      <c r="K189" s="849"/>
      <c r="L189" s="849"/>
      <c r="M189" s="832"/>
      <c r="N189" s="832"/>
      <c r="O189" s="849">
        <v>0.1</v>
      </c>
      <c r="P189" s="849">
        <v>163.95</v>
      </c>
      <c r="Q189" s="837"/>
      <c r="R189" s="850">
        <v>1639.4999999999998</v>
      </c>
    </row>
    <row r="190" spans="1:18" ht="14.4" customHeight="1" x14ac:dyDescent="0.3">
      <c r="A190" s="831" t="s">
        <v>3603</v>
      </c>
      <c r="B190" s="832" t="s">
        <v>3604</v>
      </c>
      <c r="C190" s="832" t="s">
        <v>602</v>
      </c>
      <c r="D190" s="832" t="s">
        <v>3371</v>
      </c>
      <c r="E190" s="832" t="s">
        <v>3605</v>
      </c>
      <c r="F190" s="832" t="s">
        <v>3606</v>
      </c>
      <c r="G190" s="849">
        <v>3</v>
      </c>
      <c r="H190" s="849">
        <v>675</v>
      </c>
      <c r="I190" s="832"/>
      <c r="J190" s="832">
        <v>225</v>
      </c>
      <c r="K190" s="849"/>
      <c r="L190" s="849"/>
      <c r="M190" s="832"/>
      <c r="N190" s="832"/>
      <c r="O190" s="849">
        <v>1</v>
      </c>
      <c r="P190" s="849">
        <v>227</v>
      </c>
      <c r="Q190" s="837"/>
      <c r="R190" s="850">
        <v>227</v>
      </c>
    </row>
    <row r="191" spans="1:18" ht="14.4" customHeight="1" x14ac:dyDescent="0.3">
      <c r="A191" s="831" t="s">
        <v>3603</v>
      </c>
      <c r="B191" s="832" t="s">
        <v>3604</v>
      </c>
      <c r="C191" s="832" t="s">
        <v>602</v>
      </c>
      <c r="D191" s="832" t="s">
        <v>3371</v>
      </c>
      <c r="E191" s="832" t="s">
        <v>3607</v>
      </c>
      <c r="F191" s="832" t="s">
        <v>3608</v>
      </c>
      <c r="G191" s="849"/>
      <c r="H191" s="849"/>
      <c r="I191" s="832"/>
      <c r="J191" s="832"/>
      <c r="K191" s="849">
        <v>1</v>
      </c>
      <c r="L191" s="849">
        <v>1042</v>
      </c>
      <c r="M191" s="832">
        <v>1</v>
      </c>
      <c r="N191" s="832">
        <v>1042</v>
      </c>
      <c r="O191" s="849"/>
      <c r="P191" s="849"/>
      <c r="Q191" s="837"/>
      <c r="R191" s="850"/>
    </row>
    <row r="192" spans="1:18" ht="14.4" customHeight="1" x14ac:dyDescent="0.3">
      <c r="A192" s="831" t="s">
        <v>3603</v>
      </c>
      <c r="B192" s="832" t="s">
        <v>3604</v>
      </c>
      <c r="C192" s="832" t="s">
        <v>602</v>
      </c>
      <c r="D192" s="832" t="s">
        <v>3371</v>
      </c>
      <c r="E192" s="832" t="s">
        <v>3609</v>
      </c>
      <c r="F192" s="832" t="s">
        <v>3610</v>
      </c>
      <c r="G192" s="849">
        <v>8</v>
      </c>
      <c r="H192" s="849">
        <v>3680</v>
      </c>
      <c r="I192" s="832">
        <v>1.5965292841648591</v>
      </c>
      <c r="J192" s="832">
        <v>460</v>
      </c>
      <c r="K192" s="849">
        <v>5</v>
      </c>
      <c r="L192" s="849">
        <v>2305</v>
      </c>
      <c r="M192" s="832">
        <v>1</v>
      </c>
      <c r="N192" s="832">
        <v>461</v>
      </c>
      <c r="O192" s="849">
        <v>2</v>
      </c>
      <c r="P192" s="849">
        <v>924</v>
      </c>
      <c r="Q192" s="837">
        <v>0.40086767895878522</v>
      </c>
      <c r="R192" s="850">
        <v>462</v>
      </c>
    </row>
    <row r="193" spans="1:18" ht="14.4" customHeight="1" x14ac:dyDescent="0.3">
      <c r="A193" s="831" t="s">
        <v>3603</v>
      </c>
      <c r="B193" s="832" t="s">
        <v>3604</v>
      </c>
      <c r="C193" s="832" t="s">
        <v>602</v>
      </c>
      <c r="D193" s="832" t="s">
        <v>3371</v>
      </c>
      <c r="E193" s="832" t="s">
        <v>3611</v>
      </c>
      <c r="F193" s="832" t="s">
        <v>3612</v>
      </c>
      <c r="G193" s="849">
        <v>14</v>
      </c>
      <c r="H193" s="849">
        <v>15904</v>
      </c>
      <c r="I193" s="832">
        <v>1.9982409850483729</v>
      </c>
      <c r="J193" s="832">
        <v>1136</v>
      </c>
      <c r="K193" s="849">
        <v>7</v>
      </c>
      <c r="L193" s="849">
        <v>7959</v>
      </c>
      <c r="M193" s="832">
        <v>1</v>
      </c>
      <c r="N193" s="832">
        <v>1137</v>
      </c>
      <c r="O193" s="849">
        <v>13</v>
      </c>
      <c r="P193" s="849">
        <v>14833</v>
      </c>
      <c r="Q193" s="837">
        <v>1.8636763412489006</v>
      </c>
      <c r="R193" s="850">
        <v>1141</v>
      </c>
    </row>
    <row r="194" spans="1:18" ht="14.4" customHeight="1" x14ac:dyDescent="0.3">
      <c r="A194" s="831" t="s">
        <v>3603</v>
      </c>
      <c r="B194" s="832" t="s">
        <v>3604</v>
      </c>
      <c r="C194" s="832" t="s">
        <v>602</v>
      </c>
      <c r="D194" s="832" t="s">
        <v>3371</v>
      </c>
      <c r="E194" s="832" t="s">
        <v>3613</v>
      </c>
      <c r="F194" s="832" t="s">
        <v>3614</v>
      </c>
      <c r="G194" s="849">
        <v>10</v>
      </c>
      <c r="H194" s="849">
        <v>2650</v>
      </c>
      <c r="I194" s="832">
        <v>1.2453007518796992</v>
      </c>
      <c r="J194" s="832">
        <v>265</v>
      </c>
      <c r="K194" s="849">
        <v>8</v>
      </c>
      <c r="L194" s="849">
        <v>2128</v>
      </c>
      <c r="M194" s="832">
        <v>1</v>
      </c>
      <c r="N194" s="832">
        <v>266</v>
      </c>
      <c r="O194" s="849">
        <v>16</v>
      </c>
      <c r="P194" s="849">
        <v>4272</v>
      </c>
      <c r="Q194" s="837">
        <v>2.007518796992481</v>
      </c>
      <c r="R194" s="850">
        <v>267</v>
      </c>
    </row>
    <row r="195" spans="1:18" ht="14.4" customHeight="1" x14ac:dyDescent="0.3">
      <c r="A195" s="831" t="s">
        <v>3603</v>
      </c>
      <c r="B195" s="832" t="s">
        <v>3604</v>
      </c>
      <c r="C195" s="832" t="s">
        <v>602</v>
      </c>
      <c r="D195" s="832" t="s">
        <v>3371</v>
      </c>
      <c r="E195" s="832" t="s">
        <v>3615</v>
      </c>
      <c r="F195" s="832" t="s">
        <v>3616</v>
      </c>
      <c r="G195" s="849"/>
      <c r="H195" s="849"/>
      <c r="I195" s="832"/>
      <c r="J195" s="832"/>
      <c r="K195" s="849">
        <v>1</v>
      </c>
      <c r="L195" s="849">
        <v>802</v>
      </c>
      <c r="M195" s="832">
        <v>1</v>
      </c>
      <c r="N195" s="832">
        <v>802</v>
      </c>
      <c r="O195" s="849"/>
      <c r="P195" s="849"/>
      <c r="Q195" s="837"/>
      <c r="R195" s="850"/>
    </row>
    <row r="196" spans="1:18" ht="14.4" customHeight="1" x14ac:dyDescent="0.3">
      <c r="A196" s="831" t="s">
        <v>3603</v>
      </c>
      <c r="B196" s="832" t="s">
        <v>3604</v>
      </c>
      <c r="C196" s="832" t="s">
        <v>602</v>
      </c>
      <c r="D196" s="832" t="s">
        <v>3371</v>
      </c>
      <c r="E196" s="832" t="s">
        <v>3617</v>
      </c>
      <c r="F196" s="832" t="s">
        <v>3618</v>
      </c>
      <c r="G196" s="849">
        <v>12</v>
      </c>
      <c r="H196" s="849">
        <v>6828</v>
      </c>
      <c r="I196" s="832">
        <v>1.0909090909090908</v>
      </c>
      <c r="J196" s="832">
        <v>569</v>
      </c>
      <c r="K196" s="849">
        <v>11</v>
      </c>
      <c r="L196" s="849">
        <v>6259</v>
      </c>
      <c r="M196" s="832">
        <v>1</v>
      </c>
      <c r="N196" s="832">
        <v>569</v>
      </c>
      <c r="O196" s="849">
        <v>22</v>
      </c>
      <c r="P196" s="849">
        <v>12562</v>
      </c>
      <c r="Q196" s="837">
        <v>2.0070298769771528</v>
      </c>
      <c r="R196" s="850">
        <v>571</v>
      </c>
    </row>
    <row r="197" spans="1:18" ht="14.4" customHeight="1" x14ac:dyDescent="0.3">
      <c r="A197" s="831" t="s">
        <v>3603</v>
      </c>
      <c r="B197" s="832" t="s">
        <v>3604</v>
      </c>
      <c r="C197" s="832" t="s">
        <v>602</v>
      </c>
      <c r="D197" s="832" t="s">
        <v>3371</v>
      </c>
      <c r="E197" s="832" t="s">
        <v>3619</v>
      </c>
      <c r="F197" s="832" t="s">
        <v>3620</v>
      </c>
      <c r="G197" s="849">
        <v>3</v>
      </c>
      <c r="H197" s="849">
        <v>16794</v>
      </c>
      <c r="I197" s="832"/>
      <c r="J197" s="832">
        <v>5598</v>
      </c>
      <c r="K197" s="849"/>
      <c r="L197" s="849"/>
      <c r="M197" s="832"/>
      <c r="N197" s="832"/>
      <c r="O197" s="849"/>
      <c r="P197" s="849"/>
      <c r="Q197" s="837"/>
      <c r="R197" s="850"/>
    </row>
    <row r="198" spans="1:18" ht="14.4" customHeight="1" x14ac:dyDescent="0.3">
      <c r="A198" s="831" t="s">
        <v>3603</v>
      </c>
      <c r="B198" s="832" t="s">
        <v>3604</v>
      </c>
      <c r="C198" s="832" t="s">
        <v>602</v>
      </c>
      <c r="D198" s="832" t="s">
        <v>3371</v>
      </c>
      <c r="E198" s="832" t="s">
        <v>3621</v>
      </c>
      <c r="F198" s="832" t="s">
        <v>3622</v>
      </c>
      <c r="G198" s="849">
        <v>2</v>
      </c>
      <c r="H198" s="849">
        <v>972</v>
      </c>
      <c r="I198" s="832"/>
      <c r="J198" s="832">
        <v>486</v>
      </c>
      <c r="K198" s="849"/>
      <c r="L198" s="849"/>
      <c r="M198" s="832"/>
      <c r="N198" s="832"/>
      <c r="O198" s="849">
        <v>3</v>
      </c>
      <c r="P198" s="849">
        <v>1464</v>
      </c>
      <c r="Q198" s="837"/>
      <c r="R198" s="850">
        <v>488</v>
      </c>
    </row>
    <row r="199" spans="1:18" ht="14.4" customHeight="1" thickBot="1" x14ac:dyDescent="0.35">
      <c r="A199" s="839" t="s">
        <v>3603</v>
      </c>
      <c r="B199" s="840" t="s">
        <v>3604</v>
      </c>
      <c r="C199" s="840" t="s">
        <v>602</v>
      </c>
      <c r="D199" s="840" t="s">
        <v>3371</v>
      </c>
      <c r="E199" s="840" t="s">
        <v>3623</v>
      </c>
      <c r="F199" s="840" t="s">
        <v>3624</v>
      </c>
      <c r="G199" s="851">
        <v>1</v>
      </c>
      <c r="H199" s="851">
        <v>373</v>
      </c>
      <c r="I199" s="840"/>
      <c r="J199" s="840">
        <v>373</v>
      </c>
      <c r="K199" s="851"/>
      <c r="L199" s="851"/>
      <c r="M199" s="840"/>
      <c r="N199" s="840"/>
      <c r="O199" s="851"/>
      <c r="P199" s="851"/>
      <c r="Q199" s="845"/>
      <c r="R19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1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3626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16491.930000000004</v>
      </c>
      <c r="I3" s="208">
        <f t="shared" si="0"/>
        <v>3886308.9300000025</v>
      </c>
      <c r="J3" s="78"/>
      <c r="K3" s="78"/>
      <c r="L3" s="208">
        <f t="shared" si="0"/>
        <v>16599.230000000003</v>
      </c>
      <c r="M3" s="208">
        <f t="shared" si="0"/>
        <v>4034701.8699999996</v>
      </c>
      <c r="N3" s="78"/>
      <c r="O3" s="78"/>
      <c r="P3" s="208">
        <f t="shared" si="0"/>
        <v>17236.000000000007</v>
      </c>
      <c r="Q3" s="208">
        <f t="shared" si="0"/>
        <v>4448874.6600000011</v>
      </c>
      <c r="R3" s="79">
        <f>IF(M3=0,0,Q3/M3)</f>
        <v>1.1026526378763151</v>
      </c>
      <c r="S3" s="209">
        <f>IF(P3=0,0,Q3/P3)</f>
        <v>258.11526224181938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3370</v>
      </c>
      <c r="C6" s="825" t="s">
        <v>2810</v>
      </c>
      <c r="D6" s="825" t="s">
        <v>1220</v>
      </c>
      <c r="E6" s="825" t="s">
        <v>3371</v>
      </c>
      <c r="F6" s="825" t="s">
        <v>3372</v>
      </c>
      <c r="G6" s="825" t="s">
        <v>3373</v>
      </c>
      <c r="H6" s="225">
        <v>1</v>
      </c>
      <c r="I6" s="225">
        <v>251</v>
      </c>
      <c r="J6" s="825"/>
      <c r="K6" s="825">
        <v>251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/>
      <c r="B7" s="832" t="s">
        <v>3370</v>
      </c>
      <c r="C7" s="832" t="s">
        <v>2810</v>
      </c>
      <c r="D7" s="832" t="s">
        <v>1220</v>
      </c>
      <c r="E7" s="832" t="s">
        <v>3371</v>
      </c>
      <c r="F7" s="832" t="s">
        <v>3380</v>
      </c>
      <c r="G7" s="832" t="s">
        <v>3381</v>
      </c>
      <c r="H7" s="849">
        <v>1</v>
      </c>
      <c r="I7" s="849">
        <v>1337</v>
      </c>
      <c r="J7" s="832"/>
      <c r="K7" s="832">
        <v>1337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3370</v>
      </c>
      <c r="C8" s="832" t="s">
        <v>2810</v>
      </c>
      <c r="D8" s="832" t="s">
        <v>1241</v>
      </c>
      <c r="E8" s="832" t="s">
        <v>3371</v>
      </c>
      <c r="F8" s="832" t="s">
        <v>3372</v>
      </c>
      <c r="G8" s="832" t="s">
        <v>3373</v>
      </c>
      <c r="H8" s="849">
        <v>27</v>
      </c>
      <c r="I8" s="849">
        <v>6777</v>
      </c>
      <c r="J8" s="832"/>
      <c r="K8" s="832">
        <v>251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/>
      <c r="B9" s="832" t="s">
        <v>3370</v>
      </c>
      <c r="C9" s="832" t="s">
        <v>2810</v>
      </c>
      <c r="D9" s="832" t="s">
        <v>1241</v>
      </c>
      <c r="E9" s="832" t="s">
        <v>3371</v>
      </c>
      <c r="F9" s="832" t="s">
        <v>3374</v>
      </c>
      <c r="G9" s="832" t="s">
        <v>3375</v>
      </c>
      <c r="H9" s="849">
        <v>2</v>
      </c>
      <c r="I9" s="849">
        <v>396</v>
      </c>
      <c r="J9" s="832"/>
      <c r="K9" s="832">
        <v>198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/>
      <c r="B10" s="832" t="s">
        <v>3370</v>
      </c>
      <c r="C10" s="832" t="s">
        <v>2810</v>
      </c>
      <c r="D10" s="832" t="s">
        <v>1241</v>
      </c>
      <c r="E10" s="832" t="s">
        <v>3371</v>
      </c>
      <c r="F10" s="832" t="s">
        <v>3378</v>
      </c>
      <c r="G10" s="832" t="s">
        <v>3379</v>
      </c>
      <c r="H10" s="849">
        <v>12</v>
      </c>
      <c r="I10" s="849">
        <v>7104</v>
      </c>
      <c r="J10" s="832"/>
      <c r="K10" s="832">
        <v>592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3370</v>
      </c>
      <c r="C11" s="832" t="s">
        <v>2810</v>
      </c>
      <c r="D11" s="832" t="s">
        <v>1241</v>
      </c>
      <c r="E11" s="832" t="s">
        <v>3371</v>
      </c>
      <c r="F11" s="832" t="s">
        <v>3380</v>
      </c>
      <c r="G11" s="832" t="s">
        <v>3381</v>
      </c>
      <c r="H11" s="849">
        <v>24</v>
      </c>
      <c r="I11" s="849">
        <v>32088</v>
      </c>
      <c r="J11" s="832"/>
      <c r="K11" s="832">
        <v>1337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3370</v>
      </c>
      <c r="C12" s="832" t="s">
        <v>2810</v>
      </c>
      <c r="D12" s="832" t="s">
        <v>1241</v>
      </c>
      <c r="E12" s="832" t="s">
        <v>3371</v>
      </c>
      <c r="F12" s="832" t="s">
        <v>3382</v>
      </c>
      <c r="G12" s="832" t="s">
        <v>3383</v>
      </c>
      <c r="H12" s="849">
        <v>2</v>
      </c>
      <c r="I12" s="849">
        <v>724</v>
      </c>
      <c r="J12" s="832"/>
      <c r="K12" s="832">
        <v>362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3370</v>
      </c>
      <c r="C13" s="832" t="s">
        <v>2810</v>
      </c>
      <c r="D13" s="832" t="s">
        <v>1231</v>
      </c>
      <c r="E13" s="832" t="s">
        <v>3371</v>
      </c>
      <c r="F13" s="832" t="s">
        <v>3372</v>
      </c>
      <c r="G13" s="832" t="s">
        <v>3373</v>
      </c>
      <c r="H13" s="849"/>
      <c r="I13" s="849"/>
      <c r="J13" s="832"/>
      <c r="K13" s="832"/>
      <c r="L13" s="849"/>
      <c r="M13" s="849"/>
      <c r="N13" s="832"/>
      <c r="O13" s="832"/>
      <c r="P13" s="849">
        <v>10</v>
      </c>
      <c r="Q13" s="849">
        <v>2540</v>
      </c>
      <c r="R13" s="837"/>
      <c r="S13" s="850">
        <v>254</v>
      </c>
    </row>
    <row r="14" spans="1:19" ht="14.4" customHeight="1" x14ac:dyDescent="0.3">
      <c r="A14" s="831"/>
      <c r="B14" s="832" t="s">
        <v>3370</v>
      </c>
      <c r="C14" s="832" t="s">
        <v>2810</v>
      </c>
      <c r="D14" s="832" t="s">
        <v>1231</v>
      </c>
      <c r="E14" s="832" t="s">
        <v>3371</v>
      </c>
      <c r="F14" s="832" t="s">
        <v>3376</v>
      </c>
      <c r="G14" s="832" t="s">
        <v>3377</v>
      </c>
      <c r="H14" s="849"/>
      <c r="I14" s="849"/>
      <c r="J14" s="832"/>
      <c r="K14" s="832"/>
      <c r="L14" s="849"/>
      <c r="M14" s="849"/>
      <c r="N14" s="832"/>
      <c r="O14" s="832"/>
      <c r="P14" s="849">
        <v>3</v>
      </c>
      <c r="Q14" s="849">
        <v>100</v>
      </c>
      <c r="R14" s="837"/>
      <c r="S14" s="850">
        <v>33.333333333333336</v>
      </c>
    </row>
    <row r="15" spans="1:19" ht="14.4" customHeight="1" x14ac:dyDescent="0.3">
      <c r="A15" s="831"/>
      <c r="B15" s="832" t="s">
        <v>3370</v>
      </c>
      <c r="C15" s="832" t="s">
        <v>2810</v>
      </c>
      <c r="D15" s="832" t="s">
        <v>1231</v>
      </c>
      <c r="E15" s="832" t="s">
        <v>3371</v>
      </c>
      <c r="F15" s="832" t="s">
        <v>3378</v>
      </c>
      <c r="G15" s="832" t="s">
        <v>3379</v>
      </c>
      <c r="H15" s="849"/>
      <c r="I15" s="849"/>
      <c r="J15" s="832"/>
      <c r="K15" s="832"/>
      <c r="L15" s="849"/>
      <c r="M15" s="849"/>
      <c r="N15" s="832"/>
      <c r="O15" s="832"/>
      <c r="P15" s="849">
        <v>7</v>
      </c>
      <c r="Q15" s="849">
        <v>4165</v>
      </c>
      <c r="R15" s="837"/>
      <c r="S15" s="850">
        <v>595</v>
      </c>
    </row>
    <row r="16" spans="1:19" ht="14.4" customHeight="1" x14ac:dyDescent="0.3">
      <c r="A16" s="831"/>
      <c r="B16" s="832" t="s">
        <v>3370</v>
      </c>
      <c r="C16" s="832" t="s">
        <v>2810</v>
      </c>
      <c r="D16" s="832" t="s">
        <v>1231</v>
      </c>
      <c r="E16" s="832" t="s">
        <v>3371</v>
      </c>
      <c r="F16" s="832" t="s">
        <v>3380</v>
      </c>
      <c r="G16" s="832" t="s">
        <v>3381</v>
      </c>
      <c r="H16" s="849"/>
      <c r="I16" s="849"/>
      <c r="J16" s="832"/>
      <c r="K16" s="832"/>
      <c r="L16" s="849"/>
      <c r="M16" s="849"/>
      <c r="N16" s="832"/>
      <c r="O16" s="832"/>
      <c r="P16" s="849">
        <v>4</v>
      </c>
      <c r="Q16" s="849">
        <v>5376</v>
      </c>
      <c r="R16" s="837"/>
      <c r="S16" s="850">
        <v>1344</v>
      </c>
    </row>
    <row r="17" spans="1:19" ht="14.4" customHeight="1" x14ac:dyDescent="0.3">
      <c r="A17" s="831"/>
      <c r="B17" s="832" t="s">
        <v>3370</v>
      </c>
      <c r="C17" s="832" t="s">
        <v>2810</v>
      </c>
      <c r="D17" s="832" t="s">
        <v>1231</v>
      </c>
      <c r="E17" s="832" t="s">
        <v>3371</v>
      </c>
      <c r="F17" s="832" t="s">
        <v>3382</v>
      </c>
      <c r="G17" s="832" t="s">
        <v>3383</v>
      </c>
      <c r="H17" s="849"/>
      <c r="I17" s="849"/>
      <c r="J17" s="832"/>
      <c r="K17" s="832"/>
      <c r="L17" s="849"/>
      <c r="M17" s="849"/>
      <c r="N17" s="832"/>
      <c r="O17" s="832"/>
      <c r="P17" s="849">
        <v>1</v>
      </c>
      <c r="Q17" s="849">
        <v>364</v>
      </c>
      <c r="R17" s="837"/>
      <c r="S17" s="850">
        <v>364</v>
      </c>
    </row>
    <row r="18" spans="1:19" ht="14.4" customHeight="1" x14ac:dyDescent="0.3">
      <c r="A18" s="831" t="s">
        <v>3384</v>
      </c>
      <c r="B18" s="832" t="s">
        <v>3385</v>
      </c>
      <c r="C18" s="832" t="s">
        <v>602</v>
      </c>
      <c r="D18" s="832" t="s">
        <v>3363</v>
      </c>
      <c r="E18" s="832" t="s">
        <v>3386</v>
      </c>
      <c r="F18" s="832" t="s">
        <v>3391</v>
      </c>
      <c r="G18" s="832" t="s">
        <v>3390</v>
      </c>
      <c r="H18" s="849"/>
      <c r="I18" s="849"/>
      <c r="J18" s="832"/>
      <c r="K18" s="832"/>
      <c r="L18" s="849">
        <v>1</v>
      </c>
      <c r="M18" s="849">
        <v>4742.3999999999996</v>
      </c>
      <c r="N18" s="832">
        <v>1</v>
      </c>
      <c r="O18" s="832">
        <v>4742.3999999999996</v>
      </c>
      <c r="P18" s="849"/>
      <c r="Q18" s="849"/>
      <c r="R18" s="837"/>
      <c r="S18" s="850"/>
    </row>
    <row r="19" spans="1:19" ht="14.4" customHeight="1" x14ac:dyDescent="0.3">
      <c r="A19" s="831" t="s">
        <v>3384</v>
      </c>
      <c r="B19" s="832" t="s">
        <v>3385</v>
      </c>
      <c r="C19" s="832" t="s">
        <v>602</v>
      </c>
      <c r="D19" s="832" t="s">
        <v>3363</v>
      </c>
      <c r="E19" s="832" t="s">
        <v>3386</v>
      </c>
      <c r="F19" s="832" t="s">
        <v>3395</v>
      </c>
      <c r="G19" s="832" t="s">
        <v>3396</v>
      </c>
      <c r="H19" s="849"/>
      <c r="I19" s="849"/>
      <c r="J19" s="832"/>
      <c r="K19" s="832"/>
      <c r="L19" s="849">
        <v>0.02</v>
      </c>
      <c r="M19" s="849">
        <v>7.75</v>
      </c>
      <c r="N19" s="832">
        <v>1</v>
      </c>
      <c r="O19" s="832">
        <v>387.5</v>
      </c>
      <c r="P19" s="849"/>
      <c r="Q19" s="849"/>
      <c r="R19" s="837"/>
      <c r="S19" s="850"/>
    </row>
    <row r="20" spans="1:19" ht="14.4" customHeight="1" x14ac:dyDescent="0.3">
      <c r="A20" s="831" t="s">
        <v>3384</v>
      </c>
      <c r="B20" s="832" t="s">
        <v>3385</v>
      </c>
      <c r="C20" s="832" t="s">
        <v>602</v>
      </c>
      <c r="D20" s="832" t="s">
        <v>3363</v>
      </c>
      <c r="E20" s="832" t="s">
        <v>3386</v>
      </c>
      <c r="F20" s="832" t="s">
        <v>3398</v>
      </c>
      <c r="G20" s="832" t="s">
        <v>3399</v>
      </c>
      <c r="H20" s="849">
        <v>0.30000000000000004</v>
      </c>
      <c r="I20" s="849">
        <v>1364.28</v>
      </c>
      <c r="J20" s="832">
        <v>1.5</v>
      </c>
      <c r="K20" s="832">
        <v>4547.5999999999995</v>
      </c>
      <c r="L20" s="849">
        <v>0.2</v>
      </c>
      <c r="M20" s="849">
        <v>909.52</v>
      </c>
      <c r="N20" s="832">
        <v>1</v>
      </c>
      <c r="O20" s="832">
        <v>4547.5999999999995</v>
      </c>
      <c r="P20" s="849"/>
      <c r="Q20" s="849"/>
      <c r="R20" s="837"/>
      <c r="S20" s="850"/>
    </row>
    <row r="21" spans="1:19" ht="14.4" customHeight="1" x14ac:dyDescent="0.3">
      <c r="A21" s="831" t="s">
        <v>3384</v>
      </c>
      <c r="B21" s="832" t="s">
        <v>3385</v>
      </c>
      <c r="C21" s="832" t="s">
        <v>602</v>
      </c>
      <c r="D21" s="832" t="s">
        <v>3363</v>
      </c>
      <c r="E21" s="832" t="s">
        <v>3386</v>
      </c>
      <c r="F21" s="832" t="s">
        <v>3404</v>
      </c>
      <c r="G21" s="832" t="s">
        <v>3405</v>
      </c>
      <c r="H21" s="849">
        <v>4</v>
      </c>
      <c r="I21" s="849">
        <v>26846.48</v>
      </c>
      <c r="J21" s="832">
        <v>1.3333333333333333</v>
      </c>
      <c r="K21" s="832">
        <v>6711.62</v>
      </c>
      <c r="L21" s="849">
        <v>3</v>
      </c>
      <c r="M21" s="849">
        <v>20134.86</v>
      </c>
      <c r="N21" s="832">
        <v>1</v>
      </c>
      <c r="O21" s="832">
        <v>6711.62</v>
      </c>
      <c r="P21" s="849">
        <v>3</v>
      </c>
      <c r="Q21" s="849">
        <v>20119.8</v>
      </c>
      <c r="R21" s="837">
        <v>0.99925204347087582</v>
      </c>
      <c r="S21" s="850">
        <v>6706.5999999999995</v>
      </c>
    </row>
    <row r="22" spans="1:19" ht="14.4" customHeight="1" x14ac:dyDescent="0.3">
      <c r="A22" s="831" t="s">
        <v>3384</v>
      </c>
      <c r="B22" s="832" t="s">
        <v>3385</v>
      </c>
      <c r="C22" s="832" t="s">
        <v>602</v>
      </c>
      <c r="D22" s="832" t="s">
        <v>3363</v>
      </c>
      <c r="E22" s="832" t="s">
        <v>3386</v>
      </c>
      <c r="F22" s="832" t="s">
        <v>3410</v>
      </c>
      <c r="G22" s="832" t="s">
        <v>3411</v>
      </c>
      <c r="H22" s="849">
        <v>5</v>
      </c>
      <c r="I22" s="849">
        <v>18999.400000000001</v>
      </c>
      <c r="J22" s="832">
        <v>1.25</v>
      </c>
      <c r="K22" s="832">
        <v>3799.88</v>
      </c>
      <c r="L22" s="849">
        <v>4</v>
      </c>
      <c r="M22" s="849">
        <v>15199.52</v>
      </c>
      <c r="N22" s="832">
        <v>1</v>
      </c>
      <c r="O22" s="832">
        <v>3799.88</v>
      </c>
      <c r="P22" s="849">
        <v>6</v>
      </c>
      <c r="Q22" s="849">
        <v>19491.18</v>
      </c>
      <c r="R22" s="837">
        <v>1.2823549691042875</v>
      </c>
      <c r="S22" s="850">
        <v>3248.53</v>
      </c>
    </row>
    <row r="23" spans="1:19" ht="14.4" customHeight="1" x14ac:dyDescent="0.3">
      <c r="A23" s="831" t="s">
        <v>3384</v>
      </c>
      <c r="B23" s="832" t="s">
        <v>3385</v>
      </c>
      <c r="C23" s="832" t="s">
        <v>602</v>
      </c>
      <c r="D23" s="832" t="s">
        <v>3363</v>
      </c>
      <c r="E23" s="832" t="s">
        <v>3386</v>
      </c>
      <c r="F23" s="832" t="s">
        <v>3419</v>
      </c>
      <c r="G23" s="832" t="s">
        <v>3390</v>
      </c>
      <c r="H23" s="849"/>
      <c r="I23" s="849"/>
      <c r="J23" s="832"/>
      <c r="K23" s="832"/>
      <c r="L23" s="849"/>
      <c r="M23" s="849"/>
      <c r="N23" s="832"/>
      <c r="O23" s="832"/>
      <c r="P23" s="849">
        <v>2</v>
      </c>
      <c r="Q23" s="849">
        <v>8174.58</v>
      </c>
      <c r="R23" s="837"/>
      <c r="S23" s="850">
        <v>4087.29</v>
      </c>
    </row>
    <row r="24" spans="1:19" ht="14.4" customHeight="1" x14ac:dyDescent="0.3">
      <c r="A24" s="831" t="s">
        <v>3384</v>
      </c>
      <c r="B24" s="832" t="s">
        <v>3385</v>
      </c>
      <c r="C24" s="832" t="s">
        <v>602</v>
      </c>
      <c r="D24" s="832" t="s">
        <v>3363</v>
      </c>
      <c r="E24" s="832" t="s">
        <v>3386</v>
      </c>
      <c r="F24" s="832" t="s">
        <v>3423</v>
      </c>
      <c r="G24" s="832" t="s">
        <v>3399</v>
      </c>
      <c r="H24" s="849"/>
      <c r="I24" s="849"/>
      <c r="J24" s="832"/>
      <c r="K24" s="832"/>
      <c r="L24" s="849"/>
      <c r="M24" s="849"/>
      <c r="N24" s="832"/>
      <c r="O24" s="832"/>
      <c r="P24" s="849">
        <v>0.1</v>
      </c>
      <c r="Q24" s="849">
        <v>163.95</v>
      </c>
      <c r="R24" s="837"/>
      <c r="S24" s="850">
        <v>1639.4999999999998</v>
      </c>
    </row>
    <row r="25" spans="1:19" ht="14.4" customHeight="1" x14ac:dyDescent="0.3">
      <c r="A25" s="831" t="s">
        <v>3384</v>
      </c>
      <c r="B25" s="832" t="s">
        <v>3385</v>
      </c>
      <c r="C25" s="832" t="s">
        <v>602</v>
      </c>
      <c r="D25" s="832" t="s">
        <v>3363</v>
      </c>
      <c r="E25" s="832" t="s">
        <v>3424</v>
      </c>
      <c r="F25" s="832" t="s">
        <v>3427</v>
      </c>
      <c r="G25" s="832" t="s">
        <v>3428</v>
      </c>
      <c r="H25" s="849">
        <v>3</v>
      </c>
      <c r="I25" s="849">
        <v>7875.33</v>
      </c>
      <c r="J25" s="832"/>
      <c r="K25" s="832">
        <v>2625.11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3384</v>
      </c>
      <c r="B26" s="832" t="s">
        <v>3385</v>
      </c>
      <c r="C26" s="832" t="s">
        <v>602</v>
      </c>
      <c r="D26" s="832" t="s">
        <v>3363</v>
      </c>
      <c r="E26" s="832" t="s">
        <v>3424</v>
      </c>
      <c r="F26" s="832" t="s">
        <v>3437</v>
      </c>
      <c r="G26" s="832" t="s">
        <v>3438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408.74</v>
      </c>
      <c r="R26" s="837"/>
      <c r="S26" s="850">
        <v>408.74</v>
      </c>
    </row>
    <row r="27" spans="1:19" ht="14.4" customHeight="1" x14ac:dyDescent="0.3">
      <c r="A27" s="831" t="s">
        <v>3384</v>
      </c>
      <c r="B27" s="832" t="s">
        <v>3385</v>
      </c>
      <c r="C27" s="832" t="s">
        <v>602</v>
      </c>
      <c r="D27" s="832" t="s">
        <v>3363</v>
      </c>
      <c r="E27" s="832" t="s">
        <v>3424</v>
      </c>
      <c r="F27" s="832" t="s">
        <v>3445</v>
      </c>
      <c r="G27" s="832" t="s">
        <v>3446</v>
      </c>
      <c r="H27" s="849">
        <v>1</v>
      </c>
      <c r="I27" s="849">
        <v>2436</v>
      </c>
      <c r="J27" s="832"/>
      <c r="K27" s="832">
        <v>2436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3384</v>
      </c>
      <c r="B28" s="832" t="s">
        <v>3385</v>
      </c>
      <c r="C28" s="832" t="s">
        <v>602</v>
      </c>
      <c r="D28" s="832" t="s">
        <v>3363</v>
      </c>
      <c r="E28" s="832" t="s">
        <v>3424</v>
      </c>
      <c r="F28" s="832" t="s">
        <v>3453</v>
      </c>
      <c r="G28" s="832" t="s">
        <v>3454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1400</v>
      </c>
      <c r="R28" s="837"/>
      <c r="S28" s="850">
        <v>1400</v>
      </c>
    </row>
    <row r="29" spans="1:19" ht="14.4" customHeight="1" x14ac:dyDescent="0.3">
      <c r="A29" s="831" t="s">
        <v>3384</v>
      </c>
      <c r="B29" s="832" t="s">
        <v>3385</v>
      </c>
      <c r="C29" s="832" t="s">
        <v>602</v>
      </c>
      <c r="D29" s="832" t="s">
        <v>3363</v>
      </c>
      <c r="E29" s="832" t="s">
        <v>3424</v>
      </c>
      <c r="F29" s="832" t="s">
        <v>3467</v>
      </c>
      <c r="G29" s="832" t="s">
        <v>3468</v>
      </c>
      <c r="H29" s="849">
        <v>1</v>
      </c>
      <c r="I29" s="849">
        <v>2200</v>
      </c>
      <c r="J29" s="832"/>
      <c r="K29" s="832">
        <v>2200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3384</v>
      </c>
      <c r="B30" s="832" t="s">
        <v>3385</v>
      </c>
      <c r="C30" s="832" t="s">
        <v>602</v>
      </c>
      <c r="D30" s="832" t="s">
        <v>3363</v>
      </c>
      <c r="E30" s="832" t="s">
        <v>3424</v>
      </c>
      <c r="F30" s="832" t="s">
        <v>3469</v>
      </c>
      <c r="G30" s="832" t="s">
        <v>3470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1075.98</v>
      </c>
      <c r="R30" s="837"/>
      <c r="S30" s="850">
        <v>1075.98</v>
      </c>
    </row>
    <row r="31" spans="1:19" ht="14.4" customHeight="1" x14ac:dyDescent="0.3">
      <c r="A31" s="831" t="s">
        <v>3384</v>
      </c>
      <c r="B31" s="832" t="s">
        <v>3385</v>
      </c>
      <c r="C31" s="832" t="s">
        <v>602</v>
      </c>
      <c r="D31" s="832" t="s">
        <v>3363</v>
      </c>
      <c r="E31" s="832" t="s">
        <v>3424</v>
      </c>
      <c r="F31" s="832" t="s">
        <v>3475</v>
      </c>
      <c r="G31" s="832" t="s">
        <v>3476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642</v>
      </c>
      <c r="R31" s="837"/>
      <c r="S31" s="850">
        <v>642</v>
      </c>
    </row>
    <row r="32" spans="1:19" ht="14.4" customHeight="1" x14ac:dyDescent="0.3">
      <c r="A32" s="831" t="s">
        <v>3384</v>
      </c>
      <c r="B32" s="832" t="s">
        <v>3385</v>
      </c>
      <c r="C32" s="832" t="s">
        <v>602</v>
      </c>
      <c r="D32" s="832" t="s">
        <v>3363</v>
      </c>
      <c r="E32" s="832" t="s">
        <v>3371</v>
      </c>
      <c r="F32" s="832" t="s">
        <v>3481</v>
      </c>
      <c r="G32" s="832" t="s">
        <v>3482</v>
      </c>
      <c r="H32" s="849">
        <v>1</v>
      </c>
      <c r="I32" s="849">
        <v>205</v>
      </c>
      <c r="J32" s="832">
        <v>0.49757281553398058</v>
      </c>
      <c r="K32" s="832">
        <v>205</v>
      </c>
      <c r="L32" s="849">
        <v>2</v>
      </c>
      <c r="M32" s="849">
        <v>412</v>
      </c>
      <c r="N32" s="832">
        <v>1</v>
      </c>
      <c r="O32" s="832">
        <v>206</v>
      </c>
      <c r="P32" s="849"/>
      <c r="Q32" s="849"/>
      <c r="R32" s="837"/>
      <c r="S32" s="850"/>
    </row>
    <row r="33" spans="1:19" ht="14.4" customHeight="1" x14ac:dyDescent="0.3">
      <c r="A33" s="831" t="s">
        <v>3384</v>
      </c>
      <c r="B33" s="832" t="s">
        <v>3385</v>
      </c>
      <c r="C33" s="832" t="s">
        <v>602</v>
      </c>
      <c r="D33" s="832" t="s">
        <v>3363</v>
      </c>
      <c r="E33" s="832" t="s">
        <v>3371</v>
      </c>
      <c r="F33" s="832" t="s">
        <v>3483</v>
      </c>
      <c r="G33" s="832" t="s">
        <v>3484</v>
      </c>
      <c r="H33" s="849">
        <v>9</v>
      </c>
      <c r="I33" s="849">
        <v>702</v>
      </c>
      <c r="J33" s="832">
        <v>9</v>
      </c>
      <c r="K33" s="832">
        <v>78</v>
      </c>
      <c r="L33" s="849">
        <v>1</v>
      </c>
      <c r="M33" s="849">
        <v>78</v>
      </c>
      <c r="N33" s="832">
        <v>1</v>
      </c>
      <c r="O33" s="832">
        <v>78</v>
      </c>
      <c r="P33" s="849">
        <v>1</v>
      </c>
      <c r="Q33" s="849">
        <v>79</v>
      </c>
      <c r="R33" s="837">
        <v>1.0128205128205128</v>
      </c>
      <c r="S33" s="850">
        <v>79</v>
      </c>
    </row>
    <row r="34" spans="1:19" ht="14.4" customHeight="1" x14ac:dyDescent="0.3">
      <c r="A34" s="831" t="s">
        <v>3384</v>
      </c>
      <c r="B34" s="832" t="s">
        <v>3385</v>
      </c>
      <c r="C34" s="832" t="s">
        <v>602</v>
      </c>
      <c r="D34" s="832" t="s">
        <v>3363</v>
      </c>
      <c r="E34" s="832" t="s">
        <v>3371</v>
      </c>
      <c r="F34" s="832" t="s">
        <v>3491</v>
      </c>
      <c r="G34" s="832" t="s">
        <v>3492</v>
      </c>
      <c r="H34" s="849">
        <v>183</v>
      </c>
      <c r="I34" s="849">
        <v>6771</v>
      </c>
      <c r="J34" s="832">
        <v>0.39696312364425163</v>
      </c>
      <c r="K34" s="832">
        <v>37</v>
      </c>
      <c r="L34" s="849">
        <v>461</v>
      </c>
      <c r="M34" s="849">
        <v>17057</v>
      </c>
      <c r="N34" s="832">
        <v>1</v>
      </c>
      <c r="O34" s="832">
        <v>37</v>
      </c>
      <c r="P34" s="849">
        <v>858</v>
      </c>
      <c r="Q34" s="849">
        <v>32604</v>
      </c>
      <c r="R34" s="837">
        <v>1.9114732954212348</v>
      </c>
      <c r="S34" s="850">
        <v>38</v>
      </c>
    </row>
    <row r="35" spans="1:19" ht="14.4" customHeight="1" x14ac:dyDescent="0.3">
      <c r="A35" s="831" t="s">
        <v>3384</v>
      </c>
      <c r="B35" s="832" t="s">
        <v>3385</v>
      </c>
      <c r="C35" s="832" t="s">
        <v>602</v>
      </c>
      <c r="D35" s="832" t="s">
        <v>3363</v>
      </c>
      <c r="E35" s="832" t="s">
        <v>3371</v>
      </c>
      <c r="F35" s="832" t="s">
        <v>3493</v>
      </c>
      <c r="G35" s="832" t="s">
        <v>3494</v>
      </c>
      <c r="H35" s="849">
        <v>1</v>
      </c>
      <c r="I35" s="849">
        <v>10</v>
      </c>
      <c r="J35" s="832">
        <v>0.25</v>
      </c>
      <c r="K35" s="832">
        <v>10</v>
      </c>
      <c r="L35" s="849">
        <v>4</v>
      </c>
      <c r="M35" s="849">
        <v>40</v>
      </c>
      <c r="N35" s="832">
        <v>1</v>
      </c>
      <c r="O35" s="832">
        <v>10</v>
      </c>
      <c r="P35" s="849"/>
      <c r="Q35" s="849"/>
      <c r="R35" s="837"/>
      <c r="S35" s="850"/>
    </row>
    <row r="36" spans="1:19" ht="14.4" customHeight="1" x14ac:dyDescent="0.3">
      <c r="A36" s="831" t="s">
        <v>3384</v>
      </c>
      <c r="B36" s="832" t="s">
        <v>3385</v>
      </c>
      <c r="C36" s="832" t="s">
        <v>602</v>
      </c>
      <c r="D36" s="832" t="s">
        <v>3363</v>
      </c>
      <c r="E36" s="832" t="s">
        <v>3371</v>
      </c>
      <c r="F36" s="832" t="s">
        <v>3495</v>
      </c>
      <c r="G36" s="832" t="s">
        <v>3496</v>
      </c>
      <c r="H36" s="849"/>
      <c r="I36" s="849"/>
      <c r="J36" s="832"/>
      <c r="K36" s="832"/>
      <c r="L36" s="849">
        <v>1</v>
      </c>
      <c r="M36" s="849">
        <v>5</v>
      </c>
      <c r="N36" s="832">
        <v>1</v>
      </c>
      <c r="O36" s="832">
        <v>5</v>
      </c>
      <c r="P36" s="849"/>
      <c r="Q36" s="849"/>
      <c r="R36" s="837"/>
      <c r="S36" s="850"/>
    </row>
    <row r="37" spans="1:19" ht="14.4" customHeight="1" x14ac:dyDescent="0.3">
      <c r="A37" s="831" t="s">
        <v>3384</v>
      </c>
      <c r="B37" s="832" t="s">
        <v>3385</v>
      </c>
      <c r="C37" s="832" t="s">
        <v>602</v>
      </c>
      <c r="D37" s="832" t="s">
        <v>3363</v>
      </c>
      <c r="E37" s="832" t="s">
        <v>3371</v>
      </c>
      <c r="F37" s="832" t="s">
        <v>3497</v>
      </c>
      <c r="G37" s="832" t="s">
        <v>3498</v>
      </c>
      <c r="H37" s="849"/>
      <c r="I37" s="849"/>
      <c r="J37" s="832"/>
      <c r="K37" s="832"/>
      <c r="L37" s="849">
        <v>3</v>
      </c>
      <c r="M37" s="849">
        <v>15</v>
      </c>
      <c r="N37" s="832">
        <v>1</v>
      </c>
      <c r="O37" s="832">
        <v>5</v>
      </c>
      <c r="P37" s="849"/>
      <c r="Q37" s="849"/>
      <c r="R37" s="837"/>
      <c r="S37" s="850"/>
    </row>
    <row r="38" spans="1:19" ht="14.4" customHeight="1" x14ac:dyDescent="0.3">
      <c r="A38" s="831" t="s">
        <v>3384</v>
      </c>
      <c r="B38" s="832" t="s">
        <v>3385</v>
      </c>
      <c r="C38" s="832" t="s">
        <v>602</v>
      </c>
      <c r="D38" s="832" t="s">
        <v>3363</v>
      </c>
      <c r="E38" s="832" t="s">
        <v>3371</v>
      </c>
      <c r="F38" s="832" t="s">
        <v>3372</v>
      </c>
      <c r="G38" s="832" t="s">
        <v>3373</v>
      </c>
      <c r="H38" s="849">
        <v>28</v>
      </c>
      <c r="I38" s="849">
        <v>7028</v>
      </c>
      <c r="J38" s="832">
        <v>1.6405228758169934</v>
      </c>
      <c r="K38" s="832">
        <v>251</v>
      </c>
      <c r="L38" s="849">
        <v>17</v>
      </c>
      <c r="M38" s="849">
        <v>4284</v>
      </c>
      <c r="N38" s="832">
        <v>1</v>
      </c>
      <c r="O38" s="832">
        <v>252</v>
      </c>
      <c r="P38" s="849">
        <v>6</v>
      </c>
      <c r="Q38" s="849">
        <v>1524</v>
      </c>
      <c r="R38" s="837">
        <v>0.35574229691876752</v>
      </c>
      <c r="S38" s="850">
        <v>254</v>
      </c>
    </row>
    <row r="39" spans="1:19" ht="14.4" customHeight="1" x14ac:dyDescent="0.3">
      <c r="A39" s="831" t="s">
        <v>3384</v>
      </c>
      <c r="B39" s="832" t="s">
        <v>3385</v>
      </c>
      <c r="C39" s="832" t="s">
        <v>602</v>
      </c>
      <c r="D39" s="832" t="s">
        <v>3363</v>
      </c>
      <c r="E39" s="832" t="s">
        <v>3371</v>
      </c>
      <c r="F39" s="832" t="s">
        <v>3499</v>
      </c>
      <c r="G39" s="832" t="s">
        <v>3500</v>
      </c>
      <c r="H39" s="849">
        <v>32</v>
      </c>
      <c r="I39" s="849">
        <v>4032</v>
      </c>
      <c r="J39" s="832">
        <v>0.52913385826771653</v>
      </c>
      <c r="K39" s="832">
        <v>126</v>
      </c>
      <c r="L39" s="849">
        <v>60</v>
      </c>
      <c r="M39" s="849">
        <v>7620</v>
      </c>
      <c r="N39" s="832">
        <v>1</v>
      </c>
      <c r="O39" s="832">
        <v>127</v>
      </c>
      <c r="P39" s="849">
        <v>42</v>
      </c>
      <c r="Q39" s="849">
        <v>5292</v>
      </c>
      <c r="R39" s="837">
        <v>0.69448818897637798</v>
      </c>
      <c r="S39" s="850">
        <v>126</v>
      </c>
    </row>
    <row r="40" spans="1:19" ht="14.4" customHeight="1" x14ac:dyDescent="0.3">
      <c r="A40" s="831" t="s">
        <v>3384</v>
      </c>
      <c r="B40" s="832" t="s">
        <v>3385</v>
      </c>
      <c r="C40" s="832" t="s">
        <v>602</v>
      </c>
      <c r="D40" s="832" t="s">
        <v>3363</v>
      </c>
      <c r="E40" s="832" t="s">
        <v>3371</v>
      </c>
      <c r="F40" s="832" t="s">
        <v>3501</v>
      </c>
      <c r="G40" s="832" t="s">
        <v>3502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314</v>
      </c>
      <c r="R40" s="837"/>
      <c r="S40" s="850">
        <v>314</v>
      </c>
    </row>
    <row r="41" spans="1:19" ht="14.4" customHeight="1" x14ac:dyDescent="0.3">
      <c r="A41" s="831" t="s">
        <v>3384</v>
      </c>
      <c r="B41" s="832" t="s">
        <v>3385</v>
      </c>
      <c r="C41" s="832" t="s">
        <v>602</v>
      </c>
      <c r="D41" s="832" t="s">
        <v>3363</v>
      </c>
      <c r="E41" s="832" t="s">
        <v>3371</v>
      </c>
      <c r="F41" s="832" t="s">
        <v>3507</v>
      </c>
      <c r="G41" s="832" t="s">
        <v>3508</v>
      </c>
      <c r="H41" s="849">
        <v>2</v>
      </c>
      <c r="I41" s="849">
        <v>666</v>
      </c>
      <c r="J41" s="832">
        <v>1.9940119760479043</v>
      </c>
      <c r="K41" s="832">
        <v>333</v>
      </c>
      <c r="L41" s="849">
        <v>1</v>
      </c>
      <c r="M41" s="849">
        <v>334</v>
      </c>
      <c r="N41" s="832">
        <v>1</v>
      </c>
      <c r="O41" s="832">
        <v>334</v>
      </c>
      <c r="P41" s="849">
        <v>1</v>
      </c>
      <c r="Q41" s="849">
        <v>335</v>
      </c>
      <c r="R41" s="837">
        <v>1.0029940119760479</v>
      </c>
      <c r="S41" s="850">
        <v>335</v>
      </c>
    </row>
    <row r="42" spans="1:19" ht="14.4" customHeight="1" x14ac:dyDescent="0.3">
      <c r="A42" s="831" t="s">
        <v>3384</v>
      </c>
      <c r="B42" s="832" t="s">
        <v>3385</v>
      </c>
      <c r="C42" s="832" t="s">
        <v>602</v>
      </c>
      <c r="D42" s="832" t="s">
        <v>3363</v>
      </c>
      <c r="E42" s="832" t="s">
        <v>3371</v>
      </c>
      <c r="F42" s="832" t="s">
        <v>3515</v>
      </c>
      <c r="G42" s="832" t="s">
        <v>3516</v>
      </c>
      <c r="H42" s="849">
        <v>1</v>
      </c>
      <c r="I42" s="849">
        <v>335</v>
      </c>
      <c r="J42" s="832"/>
      <c r="K42" s="832">
        <v>335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3384</v>
      </c>
      <c r="B43" s="832" t="s">
        <v>3385</v>
      </c>
      <c r="C43" s="832" t="s">
        <v>602</v>
      </c>
      <c r="D43" s="832" t="s">
        <v>3363</v>
      </c>
      <c r="E43" s="832" t="s">
        <v>3371</v>
      </c>
      <c r="F43" s="832" t="s">
        <v>3523</v>
      </c>
      <c r="G43" s="832" t="s">
        <v>3524</v>
      </c>
      <c r="H43" s="849">
        <v>4</v>
      </c>
      <c r="I43" s="849">
        <v>4724</v>
      </c>
      <c r="J43" s="832"/>
      <c r="K43" s="832">
        <v>1181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3384</v>
      </c>
      <c r="B44" s="832" t="s">
        <v>3385</v>
      </c>
      <c r="C44" s="832" t="s">
        <v>602</v>
      </c>
      <c r="D44" s="832" t="s">
        <v>3363</v>
      </c>
      <c r="E44" s="832" t="s">
        <v>3371</v>
      </c>
      <c r="F44" s="832" t="s">
        <v>3376</v>
      </c>
      <c r="G44" s="832" t="s">
        <v>3377</v>
      </c>
      <c r="H44" s="849">
        <v>62</v>
      </c>
      <c r="I44" s="849">
        <v>2066.66</v>
      </c>
      <c r="J44" s="832">
        <v>0.77499943749859368</v>
      </c>
      <c r="K44" s="832">
        <v>33.333225806451608</v>
      </c>
      <c r="L44" s="849">
        <v>80</v>
      </c>
      <c r="M44" s="849">
        <v>2666.66</v>
      </c>
      <c r="N44" s="832">
        <v>1</v>
      </c>
      <c r="O44" s="832">
        <v>33.33325</v>
      </c>
      <c r="P44" s="849">
        <v>48</v>
      </c>
      <c r="Q44" s="849">
        <v>1599.9900000000002</v>
      </c>
      <c r="R44" s="837">
        <v>0.59999774999437516</v>
      </c>
      <c r="S44" s="850">
        <v>33.333125000000003</v>
      </c>
    </row>
    <row r="45" spans="1:19" ht="14.4" customHeight="1" x14ac:dyDescent="0.3">
      <c r="A45" s="831" t="s">
        <v>3384</v>
      </c>
      <c r="B45" s="832" t="s">
        <v>3385</v>
      </c>
      <c r="C45" s="832" t="s">
        <v>602</v>
      </c>
      <c r="D45" s="832" t="s">
        <v>3363</v>
      </c>
      <c r="E45" s="832" t="s">
        <v>3371</v>
      </c>
      <c r="F45" s="832" t="s">
        <v>3527</v>
      </c>
      <c r="G45" s="832" t="s">
        <v>3528</v>
      </c>
      <c r="H45" s="849">
        <v>44</v>
      </c>
      <c r="I45" s="849">
        <v>13552</v>
      </c>
      <c r="J45" s="832">
        <v>2.2000000000000002</v>
      </c>
      <c r="K45" s="832">
        <v>308</v>
      </c>
      <c r="L45" s="849">
        <v>20</v>
      </c>
      <c r="M45" s="849">
        <v>6160</v>
      </c>
      <c r="N45" s="832">
        <v>1</v>
      </c>
      <c r="O45" s="832">
        <v>308</v>
      </c>
      <c r="P45" s="849">
        <v>3</v>
      </c>
      <c r="Q45" s="849">
        <v>933</v>
      </c>
      <c r="R45" s="837">
        <v>0.15146103896103896</v>
      </c>
      <c r="S45" s="850">
        <v>311</v>
      </c>
    </row>
    <row r="46" spans="1:19" ht="14.4" customHeight="1" x14ac:dyDescent="0.3">
      <c r="A46" s="831" t="s">
        <v>3384</v>
      </c>
      <c r="B46" s="832" t="s">
        <v>3385</v>
      </c>
      <c r="C46" s="832" t="s">
        <v>602</v>
      </c>
      <c r="D46" s="832" t="s">
        <v>3363</v>
      </c>
      <c r="E46" s="832" t="s">
        <v>3371</v>
      </c>
      <c r="F46" s="832" t="s">
        <v>3529</v>
      </c>
      <c r="G46" s="832" t="s">
        <v>3530</v>
      </c>
      <c r="H46" s="849">
        <v>4</v>
      </c>
      <c r="I46" s="849">
        <v>1040</v>
      </c>
      <c r="J46" s="832">
        <v>1.9923371647509578</v>
      </c>
      <c r="K46" s="832">
        <v>260</v>
      </c>
      <c r="L46" s="849">
        <v>2</v>
      </c>
      <c r="M46" s="849">
        <v>522</v>
      </c>
      <c r="N46" s="832">
        <v>1</v>
      </c>
      <c r="O46" s="832">
        <v>261</v>
      </c>
      <c r="P46" s="849">
        <v>1</v>
      </c>
      <c r="Q46" s="849">
        <v>263</v>
      </c>
      <c r="R46" s="837">
        <v>0.50383141762452111</v>
      </c>
      <c r="S46" s="850">
        <v>263</v>
      </c>
    </row>
    <row r="47" spans="1:19" ht="14.4" customHeight="1" x14ac:dyDescent="0.3">
      <c r="A47" s="831" t="s">
        <v>3384</v>
      </c>
      <c r="B47" s="832" t="s">
        <v>3385</v>
      </c>
      <c r="C47" s="832" t="s">
        <v>602</v>
      </c>
      <c r="D47" s="832" t="s">
        <v>3363</v>
      </c>
      <c r="E47" s="832" t="s">
        <v>3371</v>
      </c>
      <c r="F47" s="832" t="s">
        <v>3531</v>
      </c>
      <c r="G47" s="832" t="s">
        <v>3532</v>
      </c>
      <c r="H47" s="849">
        <v>7</v>
      </c>
      <c r="I47" s="849">
        <v>259</v>
      </c>
      <c r="J47" s="832">
        <v>2.3972602739726026E-2</v>
      </c>
      <c r="K47" s="832">
        <v>37</v>
      </c>
      <c r="L47" s="849">
        <v>292</v>
      </c>
      <c r="M47" s="849">
        <v>10804</v>
      </c>
      <c r="N47" s="832">
        <v>1</v>
      </c>
      <c r="O47" s="832">
        <v>37</v>
      </c>
      <c r="P47" s="849">
        <v>702</v>
      </c>
      <c r="Q47" s="849">
        <v>26676</v>
      </c>
      <c r="R47" s="837">
        <v>2.4690855238800444</v>
      </c>
      <c r="S47" s="850">
        <v>38</v>
      </c>
    </row>
    <row r="48" spans="1:19" ht="14.4" customHeight="1" x14ac:dyDescent="0.3">
      <c r="A48" s="831" t="s">
        <v>3384</v>
      </c>
      <c r="B48" s="832" t="s">
        <v>3385</v>
      </c>
      <c r="C48" s="832" t="s">
        <v>602</v>
      </c>
      <c r="D48" s="832" t="s">
        <v>3363</v>
      </c>
      <c r="E48" s="832" t="s">
        <v>3371</v>
      </c>
      <c r="F48" s="832" t="s">
        <v>3533</v>
      </c>
      <c r="G48" s="832" t="s">
        <v>3534</v>
      </c>
      <c r="H48" s="849">
        <v>3</v>
      </c>
      <c r="I48" s="849">
        <v>258</v>
      </c>
      <c r="J48" s="832"/>
      <c r="K48" s="832">
        <v>86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" customHeight="1" x14ac:dyDescent="0.3">
      <c r="A49" s="831" t="s">
        <v>3384</v>
      </c>
      <c r="B49" s="832" t="s">
        <v>3385</v>
      </c>
      <c r="C49" s="832" t="s">
        <v>602</v>
      </c>
      <c r="D49" s="832" t="s">
        <v>3363</v>
      </c>
      <c r="E49" s="832" t="s">
        <v>3371</v>
      </c>
      <c r="F49" s="832" t="s">
        <v>3535</v>
      </c>
      <c r="G49" s="832" t="s">
        <v>3536</v>
      </c>
      <c r="H49" s="849">
        <v>3</v>
      </c>
      <c r="I49" s="849">
        <v>462</v>
      </c>
      <c r="J49" s="832">
        <v>1.4903225806451612</v>
      </c>
      <c r="K49" s="832">
        <v>154</v>
      </c>
      <c r="L49" s="849">
        <v>2</v>
      </c>
      <c r="M49" s="849">
        <v>310</v>
      </c>
      <c r="N49" s="832">
        <v>1</v>
      </c>
      <c r="O49" s="832">
        <v>155</v>
      </c>
      <c r="P49" s="849"/>
      <c r="Q49" s="849"/>
      <c r="R49" s="837"/>
      <c r="S49" s="850"/>
    </row>
    <row r="50" spans="1:19" ht="14.4" customHeight="1" x14ac:dyDescent="0.3">
      <c r="A50" s="831" t="s">
        <v>3384</v>
      </c>
      <c r="B50" s="832" t="s">
        <v>3385</v>
      </c>
      <c r="C50" s="832" t="s">
        <v>602</v>
      </c>
      <c r="D50" s="832" t="s">
        <v>3363</v>
      </c>
      <c r="E50" s="832" t="s">
        <v>3371</v>
      </c>
      <c r="F50" s="832" t="s">
        <v>3537</v>
      </c>
      <c r="G50" s="832" t="s">
        <v>3538</v>
      </c>
      <c r="H50" s="849"/>
      <c r="I50" s="849"/>
      <c r="J50" s="832"/>
      <c r="K50" s="832"/>
      <c r="L50" s="849">
        <v>8</v>
      </c>
      <c r="M50" s="849">
        <v>256</v>
      </c>
      <c r="N50" s="832">
        <v>1</v>
      </c>
      <c r="O50" s="832">
        <v>32</v>
      </c>
      <c r="P50" s="849">
        <v>10</v>
      </c>
      <c r="Q50" s="849">
        <v>330</v>
      </c>
      <c r="R50" s="837">
        <v>1.2890625</v>
      </c>
      <c r="S50" s="850">
        <v>33</v>
      </c>
    </row>
    <row r="51" spans="1:19" ht="14.4" customHeight="1" x14ac:dyDescent="0.3">
      <c r="A51" s="831" t="s">
        <v>3384</v>
      </c>
      <c r="B51" s="832" t="s">
        <v>3385</v>
      </c>
      <c r="C51" s="832" t="s">
        <v>602</v>
      </c>
      <c r="D51" s="832" t="s">
        <v>3363</v>
      </c>
      <c r="E51" s="832" t="s">
        <v>3371</v>
      </c>
      <c r="F51" s="832" t="s">
        <v>3541</v>
      </c>
      <c r="G51" s="832" t="s">
        <v>3542</v>
      </c>
      <c r="H51" s="849">
        <v>1</v>
      </c>
      <c r="I51" s="849">
        <v>74</v>
      </c>
      <c r="J51" s="832">
        <v>1</v>
      </c>
      <c r="K51" s="832">
        <v>74</v>
      </c>
      <c r="L51" s="849">
        <v>1</v>
      </c>
      <c r="M51" s="849">
        <v>74</v>
      </c>
      <c r="N51" s="832">
        <v>1</v>
      </c>
      <c r="O51" s="832">
        <v>74</v>
      </c>
      <c r="P51" s="849"/>
      <c r="Q51" s="849"/>
      <c r="R51" s="837"/>
      <c r="S51" s="850"/>
    </row>
    <row r="52" spans="1:19" ht="14.4" customHeight="1" x14ac:dyDescent="0.3">
      <c r="A52" s="831" t="s">
        <v>3384</v>
      </c>
      <c r="B52" s="832" t="s">
        <v>3385</v>
      </c>
      <c r="C52" s="832" t="s">
        <v>602</v>
      </c>
      <c r="D52" s="832" t="s">
        <v>3363</v>
      </c>
      <c r="E52" s="832" t="s">
        <v>3371</v>
      </c>
      <c r="F52" s="832" t="s">
        <v>3543</v>
      </c>
      <c r="G52" s="832" t="s">
        <v>3544</v>
      </c>
      <c r="H52" s="849"/>
      <c r="I52" s="849"/>
      <c r="J52" s="832"/>
      <c r="K52" s="832"/>
      <c r="L52" s="849">
        <v>1</v>
      </c>
      <c r="M52" s="849">
        <v>959</v>
      </c>
      <c r="N52" s="832">
        <v>1</v>
      </c>
      <c r="O52" s="832">
        <v>959</v>
      </c>
      <c r="P52" s="849"/>
      <c r="Q52" s="849"/>
      <c r="R52" s="837"/>
      <c r="S52" s="850"/>
    </row>
    <row r="53" spans="1:19" ht="14.4" customHeight="1" x14ac:dyDescent="0.3">
      <c r="A53" s="831" t="s">
        <v>3384</v>
      </c>
      <c r="B53" s="832" t="s">
        <v>3385</v>
      </c>
      <c r="C53" s="832" t="s">
        <v>602</v>
      </c>
      <c r="D53" s="832" t="s">
        <v>3363</v>
      </c>
      <c r="E53" s="832" t="s">
        <v>3371</v>
      </c>
      <c r="F53" s="832" t="s">
        <v>3547</v>
      </c>
      <c r="G53" s="832" t="s">
        <v>3548</v>
      </c>
      <c r="H53" s="849"/>
      <c r="I53" s="849"/>
      <c r="J53" s="832"/>
      <c r="K53" s="832"/>
      <c r="L53" s="849">
        <v>1</v>
      </c>
      <c r="M53" s="849">
        <v>59</v>
      </c>
      <c r="N53" s="832">
        <v>1</v>
      </c>
      <c r="O53" s="832">
        <v>59</v>
      </c>
      <c r="P53" s="849"/>
      <c r="Q53" s="849"/>
      <c r="R53" s="837"/>
      <c r="S53" s="850"/>
    </row>
    <row r="54" spans="1:19" ht="14.4" customHeight="1" x14ac:dyDescent="0.3">
      <c r="A54" s="831" t="s">
        <v>3384</v>
      </c>
      <c r="B54" s="832" t="s">
        <v>3385</v>
      </c>
      <c r="C54" s="832" t="s">
        <v>602</v>
      </c>
      <c r="D54" s="832" t="s">
        <v>3363</v>
      </c>
      <c r="E54" s="832" t="s">
        <v>3371</v>
      </c>
      <c r="F54" s="832" t="s">
        <v>3378</v>
      </c>
      <c r="G54" s="832" t="s">
        <v>3379</v>
      </c>
      <c r="H54" s="849">
        <v>6</v>
      </c>
      <c r="I54" s="849">
        <v>3552</v>
      </c>
      <c r="J54" s="832"/>
      <c r="K54" s="832">
        <v>592</v>
      </c>
      <c r="L54" s="849"/>
      <c r="M54" s="849"/>
      <c r="N54" s="832"/>
      <c r="O54" s="832"/>
      <c r="P54" s="849">
        <v>2</v>
      </c>
      <c r="Q54" s="849">
        <v>1190</v>
      </c>
      <c r="R54" s="837"/>
      <c r="S54" s="850">
        <v>595</v>
      </c>
    </row>
    <row r="55" spans="1:19" ht="14.4" customHeight="1" x14ac:dyDescent="0.3">
      <c r="A55" s="831" t="s">
        <v>3384</v>
      </c>
      <c r="B55" s="832" t="s">
        <v>3385</v>
      </c>
      <c r="C55" s="832" t="s">
        <v>602</v>
      </c>
      <c r="D55" s="832" t="s">
        <v>3363</v>
      </c>
      <c r="E55" s="832" t="s">
        <v>3371</v>
      </c>
      <c r="F55" s="832" t="s">
        <v>3549</v>
      </c>
      <c r="G55" s="832" t="s">
        <v>3550</v>
      </c>
      <c r="H55" s="849">
        <v>2</v>
      </c>
      <c r="I55" s="849">
        <v>1534</v>
      </c>
      <c r="J55" s="832">
        <v>1.9973958333333333</v>
      </c>
      <c r="K55" s="832">
        <v>767</v>
      </c>
      <c r="L55" s="849">
        <v>1</v>
      </c>
      <c r="M55" s="849">
        <v>768</v>
      </c>
      <c r="N55" s="832">
        <v>1</v>
      </c>
      <c r="O55" s="832">
        <v>768</v>
      </c>
      <c r="P55" s="849">
        <v>2</v>
      </c>
      <c r="Q55" s="849">
        <v>1540</v>
      </c>
      <c r="R55" s="837">
        <v>2.0052083333333335</v>
      </c>
      <c r="S55" s="850">
        <v>770</v>
      </c>
    </row>
    <row r="56" spans="1:19" ht="14.4" customHeight="1" x14ac:dyDescent="0.3">
      <c r="A56" s="831" t="s">
        <v>3384</v>
      </c>
      <c r="B56" s="832" t="s">
        <v>3385</v>
      </c>
      <c r="C56" s="832" t="s">
        <v>602</v>
      </c>
      <c r="D56" s="832" t="s">
        <v>3363</v>
      </c>
      <c r="E56" s="832" t="s">
        <v>3371</v>
      </c>
      <c r="F56" s="832" t="s">
        <v>3551</v>
      </c>
      <c r="G56" s="832" t="s">
        <v>3552</v>
      </c>
      <c r="H56" s="849">
        <v>5</v>
      </c>
      <c r="I56" s="849">
        <v>22010</v>
      </c>
      <c r="J56" s="832">
        <v>0.71331345605392793</v>
      </c>
      <c r="K56" s="832">
        <v>4402</v>
      </c>
      <c r="L56" s="849">
        <v>7</v>
      </c>
      <c r="M56" s="849">
        <v>30856</v>
      </c>
      <c r="N56" s="832">
        <v>1</v>
      </c>
      <c r="O56" s="832">
        <v>4408</v>
      </c>
      <c r="P56" s="849">
        <v>2</v>
      </c>
      <c r="Q56" s="849">
        <v>8858</v>
      </c>
      <c r="R56" s="837">
        <v>0.28707544723878664</v>
      </c>
      <c r="S56" s="850">
        <v>4429</v>
      </c>
    </row>
    <row r="57" spans="1:19" ht="14.4" customHeight="1" x14ac:dyDescent="0.3">
      <c r="A57" s="831" t="s">
        <v>3384</v>
      </c>
      <c r="B57" s="832" t="s">
        <v>3385</v>
      </c>
      <c r="C57" s="832" t="s">
        <v>602</v>
      </c>
      <c r="D57" s="832" t="s">
        <v>3363</v>
      </c>
      <c r="E57" s="832" t="s">
        <v>3371</v>
      </c>
      <c r="F57" s="832" t="s">
        <v>3553</v>
      </c>
      <c r="G57" s="832" t="s">
        <v>3554</v>
      </c>
      <c r="H57" s="849"/>
      <c r="I57" s="849"/>
      <c r="J57" s="832"/>
      <c r="K57" s="832"/>
      <c r="L57" s="849">
        <v>1</v>
      </c>
      <c r="M57" s="849">
        <v>59</v>
      </c>
      <c r="N57" s="832">
        <v>1</v>
      </c>
      <c r="O57" s="832">
        <v>59</v>
      </c>
      <c r="P57" s="849"/>
      <c r="Q57" s="849"/>
      <c r="R57" s="837"/>
      <c r="S57" s="850"/>
    </row>
    <row r="58" spans="1:19" ht="14.4" customHeight="1" x14ac:dyDescent="0.3">
      <c r="A58" s="831" t="s">
        <v>3384</v>
      </c>
      <c r="B58" s="832" t="s">
        <v>3385</v>
      </c>
      <c r="C58" s="832" t="s">
        <v>602</v>
      </c>
      <c r="D58" s="832" t="s">
        <v>3363</v>
      </c>
      <c r="E58" s="832" t="s">
        <v>3371</v>
      </c>
      <c r="F58" s="832" t="s">
        <v>3555</v>
      </c>
      <c r="G58" s="832" t="s">
        <v>3556</v>
      </c>
      <c r="H58" s="849"/>
      <c r="I58" s="849"/>
      <c r="J58" s="832"/>
      <c r="K58" s="832"/>
      <c r="L58" s="849">
        <v>36</v>
      </c>
      <c r="M58" s="849">
        <v>4176</v>
      </c>
      <c r="N58" s="832">
        <v>1</v>
      </c>
      <c r="O58" s="832">
        <v>116</v>
      </c>
      <c r="P58" s="849"/>
      <c r="Q58" s="849"/>
      <c r="R58" s="837"/>
      <c r="S58" s="850"/>
    </row>
    <row r="59" spans="1:19" ht="14.4" customHeight="1" x14ac:dyDescent="0.3">
      <c r="A59" s="831" t="s">
        <v>3384</v>
      </c>
      <c r="B59" s="832" t="s">
        <v>3385</v>
      </c>
      <c r="C59" s="832" t="s">
        <v>602</v>
      </c>
      <c r="D59" s="832" t="s">
        <v>3363</v>
      </c>
      <c r="E59" s="832" t="s">
        <v>3371</v>
      </c>
      <c r="F59" s="832" t="s">
        <v>3559</v>
      </c>
      <c r="G59" s="832" t="s">
        <v>3560</v>
      </c>
      <c r="H59" s="849"/>
      <c r="I59" s="849"/>
      <c r="J59" s="832"/>
      <c r="K59" s="832"/>
      <c r="L59" s="849">
        <v>1</v>
      </c>
      <c r="M59" s="849">
        <v>161</v>
      </c>
      <c r="N59" s="832">
        <v>1</v>
      </c>
      <c r="O59" s="832">
        <v>161</v>
      </c>
      <c r="P59" s="849"/>
      <c r="Q59" s="849"/>
      <c r="R59" s="837"/>
      <c r="S59" s="850"/>
    </row>
    <row r="60" spans="1:19" ht="14.4" customHeight="1" x14ac:dyDescent="0.3">
      <c r="A60" s="831" t="s">
        <v>3384</v>
      </c>
      <c r="B60" s="832" t="s">
        <v>3385</v>
      </c>
      <c r="C60" s="832" t="s">
        <v>602</v>
      </c>
      <c r="D60" s="832" t="s">
        <v>3363</v>
      </c>
      <c r="E60" s="832" t="s">
        <v>3371</v>
      </c>
      <c r="F60" s="832" t="s">
        <v>3561</v>
      </c>
      <c r="G60" s="832" t="s">
        <v>3562</v>
      </c>
      <c r="H60" s="849"/>
      <c r="I60" s="849"/>
      <c r="J60" s="832"/>
      <c r="K60" s="832"/>
      <c r="L60" s="849">
        <v>1</v>
      </c>
      <c r="M60" s="849">
        <v>395</v>
      </c>
      <c r="N60" s="832">
        <v>1</v>
      </c>
      <c r="O60" s="832">
        <v>395</v>
      </c>
      <c r="P60" s="849"/>
      <c r="Q60" s="849"/>
      <c r="R60" s="837"/>
      <c r="S60" s="850"/>
    </row>
    <row r="61" spans="1:19" ht="14.4" customHeight="1" x14ac:dyDescent="0.3">
      <c r="A61" s="831" t="s">
        <v>3384</v>
      </c>
      <c r="B61" s="832" t="s">
        <v>3385</v>
      </c>
      <c r="C61" s="832" t="s">
        <v>602</v>
      </c>
      <c r="D61" s="832" t="s">
        <v>3363</v>
      </c>
      <c r="E61" s="832" t="s">
        <v>3371</v>
      </c>
      <c r="F61" s="832" t="s">
        <v>3571</v>
      </c>
      <c r="G61" s="832" t="s">
        <v>3572</v>
      </c>
      <c r="H61" s="849">
        <v>2</v>
      </c>
      <c r="I61" s="849">
        <v>746</v>
      </c>
      <c r="J61" s="832">
        <v>0.6648841354723708</v>
      </c>
      <c r="K61" s="832">
        <v>373</v>
      </c>
      <c r="L61" s="849">
        <v>3</v>
      </c>
      <c r="M61" s="849">
        <v>1122</v>
      </c>
      <c r="N61" s="832">
        <v>1</v>
      </c>
      <c r="O61" s="832">
        <v>374</v>
      </c>
      <c r="P61" s="849"/>
      <c r="Q61" s="849"/>
      <c r="R61" s="837"/>
      <c r="S61" s="850"/>
    </row>
    <row r="62" spans="1:19" ht="14.4" customHeight="1" x14ac:dyDescent="0.3">
      <c r="A62" s="831" t="s">
        <v>3384</v>
      </c>
      <c r="B62" s="832" t="s">
        <v>3385</v>
      </c>
      <c r="C62" s="832" t="s">
        <v>602</v>
      </c>
      <c r="D62" s="832" t="s">
        <v>3363</v>
      </c>
      <c r="E62" s="832" t="s">
        <v>3371</v>
      </c>
      <c r="F62" s="832" t="s">
        <v>3380</v>
      </c>
      <c r="G62" s="832" t="s">
        <v>3381</v>
      </c>
      <c r="H62" s="849">
        <v>2</v>
      </c>
      <c r="I62" s="849">
        <v>2674</v>
      </c>
      <c r="J62" s="832">
        <v>1.9970126960418222</v>
      </c>
      <c r="K62" s="832">
        <v>1337</v>
      </c>
      <c r="L62" s="849">
        <v>1</v>
      </c>
      <c r="M62" s="849">
        <v>1339</v>
      </c>
      <c r="N62" s="832">
        <v>1</v>
      </c>
      <c r="O62" s="832">
        <v>1339</v>
      </c>
      <c r="P62" s="849"/>
      <c r="Q62" s="849"/>
      <c r="R62" s="837"/>
      <c r="S62" s="850"/>
    </row>
    <row r="63" spans="1:19" ht="14.4" customHeight="1" x14ac:dyDescent="0.3">
      <c r="A63" s="831" t="s">
        <v>3384</v>
      </c>
      <c r="B63" s="832" t="s">
        <v>3385</v>
      </c>
      <c r="C63" s="832" t="s">
        <v>602</v>
      </c>
      <c r="D63" s="832" t="s">
        <v>3363</v>
      </c>
      <c r="E63" s="832" t="s">
        <v>3371</v>
      </c>
      <c r="F63" s="832" t="s">
        <v>3382</v>
      </c>
      <c r="G63" s="832" t="s">
        <v>3383</v>
      </c>
      <c r="H63" s="849">
        <v>4</v>
      </c>
      <c r="I63" s="849">
        <v>1448</v>
      </c>
      <c r="J63" s="832">
        <v>1.9944903581267217</v>
      </c>
      <c r="K63" s="832">
        <v>362</v>
      </c>
      <c r="L63" s="849">
        <v>2</v>
      </c>
      <c r="M63" s="849">
        <v>726</v>
      </c>
      <c r="N63" s="832">
        <v>1</v>
      </c>
      <c r="O63" s="832">
        <v>363</v>
      </c>
      <c r="P63" s="849">
        <v>1</v>
      </c>
      <c r="Q63" s="849">
        <v>364</v>
      </c>
      <c r="R63" s="837">
        <v>0.50137741046831952</v>
      </c>
      <c r="S63" s="850">
        <v>364</v>
      </c>
    </row>
    <row r="64" spans="1:19" ht="14.4" customHeight="1" x14ac:dyDescent="0.3">
      <c r="A64" s="831" t="s">
        <v>3384</v>
      </c>
      <c r="B64" s="832" t="s">
        <v>3385</v>
      </c>
      <c r="C64" s="832" t="s">
        <v>602</v>
      </c>
      <c r="D64" s="832" t="s">
        <v>1219</v>
      </c>
      <c r="E64" s="832" t="s">
        <v>3386</v>
      </c>
      <c r="F64" s="832" t="s">
        <v>3387</v>
      </c>
      <c r="G64" s="832" t="s">
        <v>3388</v>
      </c>
      <c r="H64" s="849">
        <v>0.4</v>
      </c>
      <c r="I64" s="849">
        <v>60.4</v>
      </c>
      <c r="J64" s="832">
        <v>8.6657101865136301</v>
      </c>
      <c r="K64" s="832">
        <v>151</v>
      </c>
      <c r="L64" s="849">
        <v>0.1</v>
      </c>
      <c r="M64" s="849">
        <v>6.97</v>
      </c>
      <c r="N64" s="832">
        <v>1</v>
      </c>
      <c r="O64" s="832">
        <v>69.699999999999989</v>
      </c>
      <c r="P64" s="849"/>
      <c r="Q64" s="849"/>
      <c r="R64" s="837"/>
      <c r="S64" s="850"/>
    </row>
    <row r="65" spans="1:19" ht="14.4" customHeight="1" x14ac:dyDescent="0.3">
      <c r="A65" s="831" t="s">
        <v>3384</v>
      </c>
      <c r="B65" s="832" t="s">
        <v>3385</v>
      </c>
      <c r="C65" s="832" t="s">
        <v>602</v>
      </c>
      <c r="D65" s="832" t="s">
        <v>1219</v>
      </c>
      <c r="E65" s="832" t="s">
        <v>3386</v>
      </c>
      <c r="F65" s="832" t="s">
        <v>3392</v>
      </c>
      <c r="G65" s="832" t="s">
        <v>823</v>
      </c>
      <c r="H65" s="849"/>
      <c r="I65" s="849"/>
      <c r="J65" s="832"/>
      <c r="K65" s="832"/>
      <c r="L65" s="849"/>
      <c r="M65" s="849"/>
      <c r="N65" s="832"/>
      <c r="O65" s="832"/>
      <c r="P65" s="849">
        <v>0.1</v>
      </c>
      <c r="Q65" s="849">
        <v>5.07</v>
      </c>
      <c r="R65" s="837"/>
      <c r="S65" s="850">
        <v>50.7</v>
      </c>
    </row>
    <row r="66" spans="1:19" ht="14.4" customHeight="1" x14ac:dyDescent="0.3">
      <c r="A66" s="831" t="s">
        <v>3384</v>
      </c>
      <c r="B66" s="832" t="s">
        <v>3385</v>
      </c>
      <c r="C66" s="832" t="s">
        <v>602</v>
      </c>
      <c r="D66" s="832" t="s">
        <v>1219</v>
      </c>
      <c r="E66" s="832" t="s">
        <v>3386</v>
      </c>
      <c r="F66" s="832" t="s">
        <v>3393</v>
      </c>
      <c r="G66" s="832" t="s">
        <v>3394</v>
      </c>
      <c r="H66" s="849">
        <v>2.94</v>
      </c>
      <c r="I66" s="849">
        <v>170.99</v>
      </c>
      <c r="J66" s="832"/>
      <c r="K66" s="832">
        <v>58.159863945578238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3384</v>
      </c>
      <c r="B67" s="832" t="s">
        <v>3385</v>
      </c>
      <c r="C67" s="832" t="s">
        <v>602</v>
      </c>
      <c r="D67" s="832" t="s">
        <v>1219</v>
      </c>
      <c r="E67" s="832" t="s">
        <v>3386</v>
      </c>
      <c r="F67" s="832" t="s">
        <v>3397</v>
      </c>
      <c r="G67" s="832" t="s">
        <v>619</v>
      </c>
      <c r="H67" s="849"/>
      <c r="I67" s="849"/>
      <c r="J67" s="832"/>
      <c r="K67" s="832"/>
      <c r="L67" s="849">
        <v>0.1</v>
      </c>
      <c r="M67" s="849">
        <v>7.8</v>
      </c>
      <c r="N67" s="832">
        <v>1</v>
      </c>
      <c r="O67" s="832">
        <v>78</v>
      </c>
      <c r="P67" s="849">
        <v>0.8</v>
      </c>
      <c r="Q67" s="849">
        <v>37.68</v>
      </c>
      <c r="R67" s="837">
        <v>4.8307692307692305</v>
      </c>
      <c r="S67" s="850">
        <v>47.099999999999994</v>
      </c>
    </row>
    <row r="68" spans="1:19" ht="14.4" customHeight="1" x14ac:dyDescent="0.3">
      <c r="A68" s="831" t="s">
        <v>3384</v>
      </c>
      <c r="B68" s="832" t="s">
        <v>3385</v>
      </c>
      <c r="C68" s="832" t="s">
        <v>602</v>
      </c>
      <c r="D68" s="832" t="s">
        <v>1219</v>
      </c>
      <c r="E68" s="832" t="s">
        <v>3386</v>
      </c>
      <c r="F68" s="832" t="s">
        <v>3398</v>
      </c>
      <c r="G68" s="832" t="s">
        <v>3399</v>
      </c>
      <c r="H68" s="849">
        <v>0.60000000000000009</v>
      </c>
      <c r="I68" s="849">
        <v>2728.56</v>
      </c>
      <c r="J68" s="832">
        <v>3</v>
      </c>
      <c r="K68" s="832">
        <v>4547.5999999999995</v>
      </c>
      <c r="L68" s="849">
        <v>0.2</v>
      </c>
      <c r="M68" s="849">
        <v>909.52</v>
      </c>
      <c r="N68" s="832">
        <v>1</v>
      </c>
      <c r="O68" s="832">
        <v>4547.5999999999995</v>
      </c>
      <c r="P68" s="849"/>
      <c r="Q68" s="849"/>
      <c r="R68" s="837"/>
      <c r="S68" s="850"/>
    </row>
    <row r="69" spans="1:19" ht="14.4" customHeight="1" x14ac:dyDescent="0.3">
      <c r="A69" s="831" t="s">
        <v>3384</v>
      </c>
      <c r="B69" s="832" t="s">
        <v>3385</v>
      </c>
      <c r="C69" s="832" t="s">
        <v>602</v>
      </c>
      <c r="D69" s="832" t="s">
        <v>1219</v>
      </c>
      <c r="E69" s="832" t="s">
        <v>3386</v>
      </c>
      <c r="F69" s="832" t="s">
        <v>3410</v>
      </c>
      <c r="G69" s="832" t="s">
        <v>3411</v>
      </c>
      <c r="H69" s="849">
        <v>1</v>
      </c>
      <c r="I69" s="849">
        <v>3799.88</v>
      </c>
      <c r="J69" s="832"/>
      <c r="K69" s="832">
        <v>3799.88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3384</v>
      </c>
      <c r="B70" s="832" t="s">
        <v>3385</v>
      </c>
      <c r="C70" s="832" t="s">
        <v>602</v>
      </c>
      <c r="D70" s="832" t="s">
        <v>1219</v>
      </c>
      <c r="E70" s="832" t="s">
        <v>3386</v>
      </c>
      <c r="F70" s="832" t="s">
        <v>3415</v>
      </c>
      <c r="G70" s="832" t="s">
        <v>1007</v>
      </c>
      <c r="H70" s="849">
        <v>4</v>
      </c>
      <c r="I70" s="849">
        <v>11679.2</v>
      </c>
      <c r="J70" s="832">
        <v>1.8532117661619705</v>
      </c>
      <c r="K70" s="832">
        <v>2919.8</v>
      </c>
      <c r="L70" s="849">
        <v>2</v>
      </c>
      <c r="M70" s="849">
        <v>6302.14</v>
      </c>
      <c r="N70" s="832">
        <v>1</v>
      </c>
      <c r="O70" s="832">
        <v>3151.07</v>
      </c>
      <c r="P70" s="849">
        <v>1</v>
      </c>
      <c r="Q70" s="849">
        <v>3036</v>
      </c>
      <c r="R70" s="837">
        <v>0.48174112285668041</v>
      </c>
      <c r="S70" s="850">
        <v>3036</v>
      </c>
    </row>
    <row r="71" spans="1:19" ht="14.4" customHeight="1" x14ac:dyDescent="0.3">
      <c r="A71" s="831" t="s">
        <v>3384</v>
      </c>
      <c r="B71" s="832" t="s">
        <v>3385</v>
      </c>
      <c r="C71" s="832" t="s">
        <v>602</v>
      </c>
      <c r="D71" s="832" t="s">
        <v>1219</v>
      </c>
      <c r="E71" s="832" t="s">
        <v>3386</v>
      </c>
      <c r="F71" s="832" t="s">
        <v>3421</v>
      </c>
      <c r="G71" s="832" t="s">
        <v>3422</v>
      </c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147.75</v>
      </c>
      <c r="R71" s="837"/>
      <c r="S71" s="850">
        <v>147.75</v>
      </c>
    </row>
    <row r="72" spans="1:19" ht="14.4" customHeight="1" x14ac:dyDescent="0.3">
      <c r="A72" s="831" t="s">
        <v>3384</v>
      </c>
      <c r="B72" s="832" t="s">
        <v>3385</v>
      </c>
      <c r="C72" s="832" t="s">
        <v>602</v>
      </c>
      <c r="D72" s="832" t="s">
        <v>1219</v>
      </c>
      <c r="E72" s="832" t="s">
        <v>3386</v>
      </c>
      <c r="F72" s="832" t="s">
        <v>3423</v>
      </c>
      <c r="G72" s="832" t="s">
        <v>3399</v>
      </c>
      <c r="H72" s="849"/>
      <c r="I72" s="849"/>
      <c r="J72" s="832"/>
      <c r="K72" s="832"/>
      <c r="L72" s="849"/>
      <c r="M72" s="849"/>
      <c r="N72" s="832"/>
      <c r="O72" s="832"/>
      <c r="P72" s="849">
        <v>0.7</v>
      </c>
      <c r="Q72" s="849">
        <v>1147.6500000000001</v>
      </c>
      <c r="R72" s="837"/>
      <c r="S72" s="850">
        <v>1639.5000000000002</v>
      </c>
    </row>
    <row r="73" spans="1:19" ht="14.4" customHeight="1" x14ac:dyDescent="0.3">
      <c r="A73" s="831" t="s">
        <v>3384</v>
      </c>
      <c r="B73" s="832" t="s">
        <v>3385</v>
      </c>
      <c r="C73" s="832" t="s">
        <v>602</v>
      </c>
      <c r="D73" s="832" t="s">
        <v>1219</v>
      </c>
      <c r="E73" s="832" t="s">
        <v>3424</v>
      </c>
      <c r="F73" s="832" t="s">
        <v>3427</v>
      </c>
      <c r="G73" s="832" t="s">
        <v>3428</v>
      </c>
      <c r="H73" s="849">
        <v>3</v>
      </c>
      <c r="I73" s="849">
        <v>7875.33</v>
      </c>
      <c r="J73" s="832"/>
      <c r="K73" s="832">
        <v>2625.11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3384</v>
      </c>
      <c r="B74" s="832" t="s">
        <v>3385</v>
      </c>
      <c r="C74" s="832" t="s">
        <v>602</v>
      </c>
      <c r="D74" s="832" t="s">
        <v>1219</v>
      </c>
      <c r="E74" s="832" t="s">
        <v>3424</v>
      </c>
      <c r="F74" s="832" t="s">
        <v>3429</v>
      </c>
      <c r="G74" s="832" t="s">
        <v>3430</v>
      </c>
      <c r="H74" s="849">
        <v>1</v>
      </c>
      <c r="I74" s="849">
        <v>1046.73</v>
      </c>
      <c r="J74" s="832"/>
      <c r="K74" s="832">
        <v>1046.73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3384</v>
      </c>
      <c r="B75" s="832" t="s">
        <v>3385</v>
      </c>
      <c r="C75" s="832" t="s">
        <v>602</v>
      </c>
      <c r="D75" s="832" t="s">
        <v>1219</v>
      </c>
      <c r="E75" s="832" t="s">
        <v>3424</v>
      </c>
      <c r="F75" s="832" t="s">
        <v>3437</v>
      </c>
      <c r="G75" s="832" t="s">
        <v>3438</v>
      </c>
      <c r="H75" s="849">
        <v>3</v>
      </c>
      <c r="I75" s="849">
        <v>1226.22</v>
      </c>
      <c r="J75" s="832">
        <v>3</v>
      </c>
      <c r="K75" s="832">
        <v>408.74</v>
      </c>
      <c r="L75" s="849">
        <v>1</v>
      </c>
      <c r="M75" s="849">
        <v>408.74</v>
      </c>
      <c r="N75" s="832">
        <v>1</v>
      </c>
      <c r="O75" s="832">
        <v>408.74</v>
      </c>
      <c r="P75" s="849">
        <v>2</v>
      </c>
      <c r="Q75" s="849">
        <v>817.48</v>
      </c>
      <c r="R75" s="837">
        <v>2</v>
      </c>
      <c r="S75" s="850">
        <v>408.74</v>
      </c>
    </row>
    <row r="76" spans="1:19" ht="14.4" customHeight="1" x14ac:dyDescent="0.3">
      <c r="A76" s="831" t="s">
        <v>3384</v>
      </c>
      <c r="B76" s="832" t="s">
        <v>3385</v>
      </c>
      <c r="C76" s="832" t="s">
        <v>602</v>
      </c>
      <c r="D76" s="832" t="s">
        <v>1219</v>
      </c>
      <c r="E76" s="832" t="s">
        <v>3424</v>
      </c>
      <c r="F76" s="832" t="s">
        <v>3439</v>
      </c>
      <c r="G76" s="832" t="s">
        <v>3440</v>
      </c>
      <c r="H76" s="849">
        <v>11</v>
      </c>
      <c r="I76" s="849">
        <v>2226.4</v>
      </c>
      <c r="J76" s="832">
        <v>1.1577803316709916</v>
      </c>
      <c r="K76" s="832">
        <v>202.4</v>
      </c>
      <c r="L76" s="849">
        <v>10</v>
      </c>
      <c r="M76" s="849">
        <v>1922.99</v>
      </c>
      <c r="N76" s="832">
        <v>1</v>
      </c>
      <c r="O76" s="832">
        <v>192.29900000000001</v>
      </c>
      <c r="P76" s="849">
        <v>15</v>
      </c>
      <c r="Q76" s="849">
        <v>2819.55</v>
      </c>
      <c r="R76" s="837">
        <v>1.4662322736987712</v>
      </c>
      <c r="S76" s="850">
        <v>187.97</v>
      </c>
    </row>
    <row r="77" spans="1:19" ht="14.4" customHeight="1" x14ac:dyDescent="0.3">
      <c r="A77" s="831" t="s">
        <v>3384</v>
      </c>
      <c r="B77" s="832" t="s">
        <v>3385</v>
      </c>
      <c r="C77" s="832" t="s">
        <v>602</v>
      </c>
      <c r="D77" s="832" t="s">
        <v>1219</v>
      </c>
      <c r="E77" s="832" t="s">
        <v>3424</v>
      </c>
      <c r="F77" s="832" t="s">
        <v>3441</v>
      </c>
      <c r="G77" s="832" t="s">
        <v>3442</v>
      </c>
      <c r="H77" s="849">
        <v>10</v>
      </c>
      <c r="I77" s="849">
        <v>10430</v>
      </c>
      <c r="J77" s="832">
        <v>1</v>
      </c>
      <c r="K77" s="832">
        <v>1043</v>
      </c>
      <c r="L77" s="849">
        <v>10</v>
      </c>
      <c r="M77" s="849">
        <v>10430</v>
      </c>
      <c r="N77" s="832">
        <v>1</v>
      </c>
      <c r="O77" s="832">
        <v>1043</v>
      </c>
      <c r="P77" s="849">
        <v>15</v>
      </c>
      <c r="Q77" s="849">
        <v>15645</v>
      </c>
      <c r="R77" s="837">
        <v>1.5</v>
      </c>
      <c r="S77" s="850">
        <v>1043</v>
      </c>
    </row>
    <row r="78" spans="1:19" ht="14.4" customHeight="1" x14ac:dyDescent="0.3">
      <c r="A78" s="831" t="s">
        <v>3384</v>
      </c>
      <c r="B78" s="832" t="s">
        <v>3385</v>
      </c>
      <c r="C78" s="832" t="s">
        <v>602</v>
      </c>
      <c r="D78" s="832" t="s">
        <v>1219</v>
      </c>
      <c r="E78" s="832" t="s">
        <v>3424</v>
      </c>
      <c r="F78" s="832" t="s">
        <v>3443</v>
      </c>
      <c r="G78" s="832" t="s">
        <v>3444</v>
      </c>
      <c r="H78" s="849">
        <v>1</v>
      </c>
      <c r="I78" s="849">
        <v>1665</v>
      </c>
      <c r="J78" s="832"/>
      <c r="K78" s="832">
        <v>1665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3384</v>
      </c>
      <c r="B79" s="832" t="s">
        <v>3385</v>
      </c>
      <c r="C79" s="832" t="s">
        <v>602</v>
      </c>
      <c r="D79" s="832" t="s">
        <v>1219</v>
      </c>
      <c r="E79" s="832" t="s">
        <v>3424</v>
      </c>
      <c r="F79" s="832" t="s">
        <v>3445</v>
      </c>
      <c r="G79" s="832" t="s">
        <v>3446</v>
      </c>
      <c r="H79" s="849">
        <v>1</v>
      </c>
      <c r="I79" s="849">
        <v>2436</v>
      </c>
      <c r="J79" s="832">
        <v>0.56128256291387668</v>
      </c>
      <c r="K79" s="832">
        <v>2436</v>
      </c>
      <c r="L79" s="849">
        <v>2</v>
      </c>
      <c r="M79" s="849">
        <v>4340.0600000000004</v>
      </c>
      <c r="N79" s="832">
        <v>1</v>
      </c>
      <c r="O79" s="832">
        <v>2170.0300000000002</v>
      </c>
      <c r="P79" s="849">
        <v>1</v>
      </c>
      <c r="Q79" s="849">
        <v>2170.0300000000002</v>
      </c>
      <c r="R79" s="837">
        <v>0.5</v>
      </c>
      <c r="S79" s="850">
        <v>2170.0300000000002</v>
      </c>
    </row>
    <row r="80" spans="1:19" ht="14.4" customHeight="1" x14ac:dyDescent="0.3">
      <c r="A80" s="831" t="s">
        <v>3384</v>
      </c>
      <c r="B80" s="832" t="s">
        <v>3385</v>
      </c>
      <c r="C80" s="832" t="s">
        <v>602</v>
      </c>
      <c r="D80" s="832" t="s">
        <v>1219</v>
      </c>
      <c r="E80" s="832" t="s">
        <v>3424</v>
      </c>
      <c r="F80" s="832" t="s">
        <v>3449</v>
      </c>
      <c r="G80" s="832" t="s">
        <v>3450</v>
      </c>
      <c r="H80" s="849">
        <v>1</v>
      </c>
      <c r="I80" s="849">
        <v>3501.87</v>
      </c>
      <c r="J80" s="832"/>
      <c r="K80" s="832">
        <v>3501.87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3384</v>
      </c>
      <c r="B81" s="832" t="s">
        <v>3385</v>
      </c>
      <c r="C81" s="832" t="s">
        <v>602</v>
      </c>
      <c r="D81" s="832" t="s">
        <v>1219</v>
      </c>
      <c r="E81" s="832" t="s">
        <v>3424</v>
      </c>
      <c r="F81" s="832" t="s">
        <v>3451</v>
      </c>
      <c r="G81" s="832" t="s">
        <v>3452</v>
      </c>
      <c r="H81" s="849">
        <v>3</v>
      </c>
      <c r="I81" s="849">
        <v>4189.5</v>
      </c>
      <c r="J81" s="832">
        <v>1.5</v>
      </c>
      <c r="K81" s="832">
        <v>1396.5</v>
      </c>
      <c r="L81" s="849">
        <v>2</v>
      </c>
      <c r="M81" s="849">
        <v>2793</v>
      </c>
      <c r="N81" s="832">
        <v>1</v>
      </c>
      <c r="O81" s="832">
        <v>1396.5</v>
      </c>
      <c r="P81" s="849"/>
      <c r="Q81" s="849"/>
      <c r="R81" s="837"/>
      <c r="S81" s="850"/>
    </row>
    <row r="82" spans="1:19" ht="14.4" customHeight="1" x14ac:dyDescent="0.3">
      <c r="A82" s="831" t="s">
        <v>3384</v>
      </c>
      <c r="B82" s="832" t="s">
        <v>3385</v>
      </c>
      <c r="C82" s="832" t="s">
        <v>602</v>
      </c>
      <c r="D82" s="832" t="s">
        <v>1219</v>
      </c>
      <c r="E82" s="832" t="s">
        <v>3424</v>
      </c>
      <c r="F82" s="832" t="s">
        <v>3459</v>
      </c>
      <c r="G82" s="832" t="s">
        <v>3460</v>
      </c>
      <c r="H82" s="849"/>
      <c r="I82" s="849"/>
      <c r="J82" s="832"/>
      <c r="K82" s="832"/>
      <c r="L82" s="849">
        <v>1</v>
      </c>
      <c r="M82" s="849">
        <v>1143.2</v>
      </c>
      <c r="N82" s="832">
        <v>1</v>
      </c>
      <c r="O82" s="832">
        <v>1143.2</v>
      </c>
      <c r="P82" s="849"/>
      <c r="Q82" s="849"/>
      <c r="R82" s="837"/>
      <c r="S82" s="850"/>
    </row>
    <row r="83" spans="1:19" ht="14.4" customHeight="1" x14ac:dyDescent="0.3">
      <c r="A83" s="831" t="s">
        <v>3384</v>
      </c>
      <c r="B83" s="832" t="s">
        <v>3385</v>
      </c>
      <c r="C83" s="832" t="s">
        <v>602</v>
      </c>
      <c r="D83" s="832" t="s">
        <v>1219</v>
      </c>
      <c r="E83" s="832" t="s">
        <v>3424</v>
      </c>
      <c r="F83" s="832" t="s">
        <v>3461</v>
      </c>
      <c r="G83" s="832" t="s">
        <v>3462</v>
      </c>
      <c r="H83" s="849">
        <v>4</v>
      </c>
      <c r="I83" s="849">
        <v>5264.72</v>
      </c>
      <c r="J83" s="832">
        <v>2</v>
      </c>
      <c r="K83" s="832">
        <v>1316.18</v>
      </c>
      <c r="L83" s="849">
        <v>2</v>
      </c>
      <c r="M83" s="849">
        <v>2632.36</v>
      </c>
      <c r="N83" s="832">
        <v>1</v>
      </c>
      <c r="O83" s="832">
        <v>1316.18</v>
      </c>
      <c r="P83" s="849"/>
      <c r="Q83" s="849"/>
      <c r="R83" s="837"/>
      <c r="S83" s="850"/>
    </row>
    <row r="84" spans="1:19" ht="14.4" customHeight="1" x14ac:dyDescent="0.3">
      <c r="A84" s="831" t="s">
        <v>3384</v>
      </c>
      <c r="B84" s="832" t="s">
        <v>3385</v>
      </c>
      <c r="C84" s="832" t="s">
        <v>602</v>
      </c>
      <c r="D84" s="832" t="s">
        <v>1219</v>
      </c>
      <c r="E84" s="832" t="s">
        <v>3424</v>
      </c>
      <c r="F84" s="832" t="s">
        <v>3463</v>
      </c>
      <c r="G84" s="832" t="s">
        <v>3464</v>
      </c>
      <c r="H84" s="849"/>
      <c r="I84" s="849"/>
      <c r="J84" s="832"/>
      <c r="K84" s="832"/>
      <c r="L84" s="849"/>
      <c r="M84" s="849"/>
      <c r="N84" s="832"/>
      <c r="O84" s="832"/>
      <c r="P84" s="849">
        <v>1</v>
      </c>
      <c r="Q84" s="849">
        <v>2631.6</v>
      </c>
      <c r="R84" s="837"/>
      <c r="S84" s="850">
        <v>2631.6</v>
      </c>
    </row>
    <row r="85" spans="1:19" ht="14.4" customHeight="1" x14ac:dyDescent="0.3">
      <c r="A85" s="831" t="s">
        <v>3384</v>
      </c>
      <c r="B85" s="832" t="s">
        <v>3385</v>
      </c>
      <c r="C85" s="832" t="s">
        <v>602</v>
      </c>
      <c r="D85" s="832" t="s">
        <v>1219</v>
      </c>
      <c r="E85" s="832" t="s">
        <v>3424</v>
      </c>
      <c r="F85" s="832" t="s">
        <v>3469</v>
      </c>
      <c r="G85" s="832" t="s">
        <v>3470</v>
      </c>
      <c r="H85" s="849"/>
      <c r="I85" s="849"/>
      <c r="J85" s="832"/>
      <c r="K85" s="832"/>
      <c r="L85" s="849"/>
      <c r="M85" s="849"/>
      <c r="N85" s="832"/>
      <c r="O85" s="832"/>
      <c r="P85" s="849">
        <v>1</v>
      </c>
      <c r="Q85" s="849">
        <v>1075.98</v>
      </c>
      <c r="R85" s="837"/>
      <c r="S85" s="850">
        <v>1075.98</v>
      </c>
    </row>
    <row r="86" spans="1:19" ht="14.4" customHeight="1" x14ac:dyDescent="0.3">
      <c r="A86" s="831" t="s">
        <v>3384</v>
      </c>
      <c r="B86" s="832" t="s">
        <v>3385</v>
      </c>
      <c r="C86" s="832" t="s">
        <v>602</v>
      </c>
      <c r="D86" s="832" t="s">
        <v>1219</v>
      </c>
      <c r="E86" s="832" t="s">
        <v>3424</v>
      </c>
      <c r="F86" s="832" t="s">
        <v>3475</v>
      </c>
      <c r="G86" s="832" t="s">
        <v>3476</v>
      </c>
      <c r="H86" s="849"/>
      <c r="I86" s="849"/>
      <c r="J86" s="832"/>
      <c r="K86" s="832"/>
      <c r="L86" s="849"/>
      <c r="M86" s="849"/>
      <c r="N86" s="832"/>
      <c r="O86" s="832"/>
      <c r="P86" s="849">
        <v>2</v>
      </c>
      <c r="Q86" s="849">
        <v>1284</v>
      </c>
      <c r="R86" s="837"/>
      <c r="S86" s="850">
        <v>642</v>
      </c>
    </row>
    <row r="87" spans="1:19" ht="14.4" customHeight="1" x14ac:dyDescent="0.3">
      <c r="A87" s="831" t="s">
        <v>3384</v>
      </c>
      <c r="B87" s="832" t="s">
        <v>3385</v>
      </c>
      <c r="C87" s="832" t="s">
        <v>602</v>
      </c>
      <c r="D87" s="832" t="s">
        <v>1219</v>
      </c>
      <c r="E87" s="832" t="s">
        <v>3371</v>
      </c>
      <c r="F87" s="832" t="s">
        <v>3481</v>
      </c>
      <c r="G87" s="832" t="s">
        <v>3482</v>
      </c>
      <c r="H87" s="849">
        <v>1</v>
      </c>
      <c r="I87" s="849">
        <v>205</v>
      </c>
      <c r="J87" s="832">
        <v>0.99514563106796117</v>
      </c>
      <c r="K87" s="832">
        <v>205</v>
      </c>
      <c r="L87" s="849">
        <v>1</v>
      </c>
      <c r="M87" s="849">
        <v>206</v>
      </c>
      <c r="N87" s="832">
        <v>1</v>
      </c>
      <c r="O87" s="832">
        <v>206</v>
      </c>
      <c r="P87" s="849"/>
      <c r="Q87" s="849"/>
      <c r="R87" s="837"/>
      <c r="S87" s="850"/>
    </row>
    <row r="88" spans="1:19" ht="14.4" customHeight="1" x14ac:dyDescent="0.3">
      <c r="A88" s="831" t="s">
        <v>3384</v>
      </c>
      <c r="B88" s="832" t="s">
        <v>3385</v>
      </c>
      <c r="C88" s="832" t="s">
        <v>602</v>
      </c>
      <c r="D88" s="832" t="s">
        <v>1219</v>
      </c>
      <c r="E88" s="832" t="s">
        <v>3371</v>
      </c>
      <c r="F88" s="832" t="s">
        <v>3483</v>
      </c>
      <c r="G88" s="832" t="s">
        <v>3484</v>
      </c>
      <c r="H88" s="849">
        <v>1</v>
      </c>
      <c r="I88" s="849">
        <v>78</v>
      </c>
      <c r="J88" s="832"/>
      <c r="K88" s="832">
        <v>78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3384</v>
      </c>
      <c r="B89" s="832" t="s">
        <v>3385</v>
      </c>
      <c r="C89" s="832" t="s">
        <v>602</v>
      </c>
      <c r="D89" s="832" t="s">
        <v>1219</v>
      </c>
      <c r="E89" s="832" t="s">
        <v>3371</v>
      </c>
      <c r="F89" s="832" t="s">
        <v>3487</v>
      </c>
      <c r="G89" s="832" t="s">
        <v>3488</v>
      </c>
      <c r="H89" s="849">
        <v>1</v>
      </c>
      <c r="I89" s="849">
        <v>83</v>
      </c>
      <c r="J89" s="832"/>
      <c r="K89" s="832">
        <v>83</v>
      </c>
      <c r="L89" s="849"/>
      <c r="M89" s="849"/>
      <c r="N89" s="832"/>
      <c r="O89" s="832"/>
      <c r="P89" s="849">
        <v>2</v>
      </c>
      <c r="Q89" s="849">
        <v>168</v>
      </c>
      <c r="R89" s="837"/>
      <c r="S89" s="850">
        <v>84</v>
      </c>
    </row>
    <row r="90" spans="1:19" ht="14.4" customHeight="1" x14ac:dyDescent="0.3">
      <c r="A90" s="831" t="s">
        <v>3384</v>
      </c>
      <c r="B90" s="832" t="s">
        <v>3385</v>
      </c>
      <c r="C90" s="832" t="s">
        <v>602</v>
      </c>
      <c r="D90" s="832" t="s">
        <v>1219</v>
      </c>
      <c r="E90" s="832" t="s">
        <v>3371</v>
      </c>
      <c r="F90" s="832" t="s">
        <v>3491</v>
      </c>
      <c r="G90" s="832" t="s">
        <v>3492</v>
      </c>
      <c r="H90" s="849">
        <v>69</v>
      </c>
      <c r="I90" s="849">
        <v>2553</v>
      </c>
      <c r="J90" s="832">
        <v>1.1694915254237288</v>
      </c>
      <c r="K90" s="832">
        <v>37</v>
      </c>
      <c r="L90" s="849">
        <v>59</v>
      </c>
      <c r="M90" s="849">
        <v>2183</v>
      </c>
      <c r="N90" s="832">
        <v>1</v>
      </c>
      <c r="O90" s="832">
        <v>37</v>
      </c>
      <c r="P90" s="849">
        <v>47</v>
      </c>
      <c r="Q90" s="849">
        <v>1786</v>
      </c>
      <c r="R90" s="837">
        <v>0.81814017407237749</v>
      </c>
      <c r="S90" s="850">
        <v>38</v>
      </c>
    </row>
    <row r="91" spans="1:19" ht="14.4" customHeight="1" x14ac:dyDescent="0.3">
      <c r="A91" s="831" t="s">
        <v>3384</v>
      </c>
      <c r="B91" s="832" t="s">
        <v>3385</v>
      </c>
      <c r="C91" s="832" t="s">
        <v>602</v>
      </c>
      <c r="D91" s="832" t="s">
        <v>1219</v>
      </c>
      <c r="E91" s="832" t="s">
        <v>3371</v>
      </c>
      <c r="F91" s="832" t="s">
        <v>3493</v>
      </c>
      <c r="G91" s="832" t="s">
        <v>3494</v>
      </c>
      <c r="H91" s="849"/>
      <c r="I91" s="849"/>
      <c r="J91" s="832"/>
      <c r="K91" s="832"/>
      <c r="L91" s="849">
        <v>3</v>
      </c>
      <c r="M91" s="849">
        <v>30</v>
      </c>
      <c r="N91" s="832">
        <v>1</v>
      </c>
      <c r="O91" s="832">
        <v>10</v>
      </c>
      <c r="P91" s="849">
        <v>2</v>
      </c>
      <c r="Q91" s="849">
        <v>20</v>
      </c>
      <c r="R91" s="837">
        <v>0.66666666666666663</v>
      </c>
      <c r="S91" s="850">
        <v>10</v>
      </c>
    </row>
    <row r="92" spans="1:19" ht="14.4" customHeight="1" x14ac:dyDescent="0.3">
      <c r="A92" s="831" t="s">
        <v>3384</v>
      </c>
      <c r="B92" s="832" t="s">
        <v>3385</v>
      </c>
      <c r="C92" s="832" t="s">
        <v>602</v>
      </c>
      <c r="D92" s="832" t="s">
        <v>1219</v>
      </c>
      <c r="E92" s="832" t="s">
        <v>3371</v>
      </c>
      <c r="F92" s="832" t="s">
        <v>3372</v>
      </c>
      <c r="G92" s="832" t="s">
        <v>3373</v>
      </c>
      <c r="H92" s="849">
        <v>79</v>
      </c>
      <c r="I92" s="849">
        <v>19829</v>
      </c>
      <c r="J92" s="832">
        <v>0.92572362278244635</v>
      </c>
      <c r="K92" s="832">
        <v>251</v>
      </c>
      <c r="L92" s="849">
        <v>85</v>
      </c>
      <c r="M92" s="849">
        <v>21420</v>
      </c>
      <c r="N92" s="832">
        <v>1</v>
      </c>
      <c r="O92" s="832">
        <v>252</v>
      </c>
      <c r="P92" s="849">
        <v>89</v>
      </c>
      <c r="Q92" s="849">
        <v>22606</v>
      </c>
      <c r="R92" s="837">
        <v>1.0553688141923436</v>
      </c>
      <c r="S92" s="850">
        <v>254</v>
      </c>
    </row>
    <row r="93" spans="1:19" ht="14.4" customHeight="1" x14ac:dyDescent="0.3">
      <c r="A93" s="831" t="s">
        <v>3384</v>
      </c>
      <c r="B93" s="832" t="s">
        <v>3385</v>
      </c>
      <c r="C93" s="832" t="s">
        <v>602</v>
      </c>
      <c r="D93" s="832" t="s">
        <v>1219</v>
      </c>
      <c r="E93" s="832" t="s">
        <v>3371</v>
      </c>
      <c r="F93" s="832" t="s">
        <v>3499</v>
      </c>
      <c r="G93" s="832" t="s">
        <v>3500</v>
      </c>
      <c r="H93" s="849">
        <v>197</v>
      </c>
      <c r="I93" s="849">
        <v>24822</v>
      </c>
      <c r="J93" s="832">
        <v>1.2064741907261591</v>
      </c>
      <c r="K93" s="832">
        <v>126</v>
      </c>
      <c r="L93" s="849">
        <v>162</v>
      </c>
      <c r="M93" s="849">
        <v>20574</v>
      </c>
      <c r="N93" s="832">
        <v>1</v>
      </c>
      <c r="O93" s="832">
        <v>127</v>
      </c>
      <c r="P93" s="849">
        <v>203</v>
      </c>
      <c r="Q93" s="849">
        <v>25578</v>
      </c>
      <c r="R93" s="837">
        <v>1.2432195975503062</v>
      </c>
      <c r="S93" s="850">
        <v>126</v>
      </c>
    </row>
    <row r="94" spans="1:19" ht="14.4" customHeight="1" x14ac:dyDescent="0.3">
      <c r="A94" s="831" t="s">
        <v>3384</v>
      </c>
      <c r="B94" s="832" t="s">
        <v>3385</v>
      </c>
      <c r="C94" s="832" t="s">
        <v>602</v>
      </c>
      <c r="D94" s="832" t="s">
        <v>1219</v>
      </c>
      <c r="E94" s="832" t="s">
        <v>3371</v>
      </c>
      <c r="F94" s="832" t="s">
        <v>3503</v>
      </c>
      <c r="G94" s="832" t="s">
        <v>3504</v>
      </c>
      <c r="H94" s="849"/>
      <c r="I94" s="849"/>
      <c r="J94" s="832"/>
      <c r="K94" s="832"/>
      <c r="L94" s="849">
        <v>4</v>
      </c>
      <c r="M94" s="849">
        <v>3268</v>
      </c>
      <c r="N94" s="832">
        <v>1</v>
      </c>
      <c r="O94" s="832">
        <v>817</v>
      </c>
      <c r="P94" s="849">
        <v>13</v>
      </c>
      <c r="Q94" s="849">
        <v>10647</v>
      </c>
      <c r="R94" s="837">
        <v>3.2579559363525092</v>
      </c>
      <c r="S94" s="850">
        <v>819</v>
      </c>
    </row>
    <row r="95" spans="1:19" ht="14.4" customHeight="1" x14ac:dyDescent="0.3">
      <c r="A95" s="831" t="s">
        <v>3384</v>
      </c>
      <c r="B95" s="832" t="s">
        <v>3385</v>
      </c>
      <c r="C95" s="832" t="s">
        <v>602</v>
      </c>
      <c r="D95" s="832" t="s">
        <v>1219</v>
      </c>
      <c r="E95" s="832" t="s">
        <v>3371</v>
      </c>
      <c r="F95" s="832" t="s">
        <v>3505</v>
      </c>
      <c r="G95" s="832" t="s">
        <v>3506</v>
      </c>
      <c r="H95" s="849">
        <v>9</v>
      </c>
      <c r="I95" s="849">
        <v>14337</v>
      </c>
      <c r="J95" s="832">
        <v>0.81715588486748358</v>
      </c>
      <c r="K95" s="832">
        <v>1593</v>
      </c>
      <c r="L95" s="849">
        <v>11</v>
      </c>
      <c r="M95" s="849">
        <v>17545</v>
      </c>
      <c r="N95" s="832">
        <v>1</v>
      </c>
      <c r="O95" s="832">
        <v>1595</v>
      </c>
      <c r="P95" s="849">
        <v>15</v>
      </c>
      <c r="Q95" s="849">
        <v>24000</v>
      </c>
      <c r="R95" s="837">
        <v>1.3679110857794243</v>
      </c>
      <c r="S95" s="850">
        <v>1600</v>
      </c>
    </row>
    <row r="96" spans="1:19" ht="14.4" customHeight="1" x14ac:dyDescent="0.3">
      <c r="A96" s="831" t="s">
        <v>3384</v>
      </c>
      <c r="B96" s="832" t="s">
        <v>3385</v>
      </c>
      <c r="C96" s="832" t="s">
        <v>602</v>
      </c>
      <c r="D96" s="832" t="s">
        <v>1219</v>
      </c>
      <c r="E96" s="832" t="s">
        <v>3371</v>
      </c>
      <c r="F96" s="832" t="s">
        <v>3374</v>
      </c>
      <c r="G96" s="832" t="s">
        <v>3375</v>
      </c>
      <c r="H96" s="849">
        <v>8</v>
      </c>
      <c r="I96" s="849">
        <v>1584</v>
      </c>
      <c r="J96" s="832"/>
      <c r="K96" s="832">
        <v>198</v>
      </c>
      <c r="L96" s="849"/>
      <c r="M96" s="849"/>
      <c r="N96" s="832"/>
      <c r="O96" s="832"/>
      <c r="P96" s="849">
        <v>2</v>
      </c>
      <c r="Q96" s="849">
        <v>400</v>
      </c>
      <c r="R96" s="837"/>
      <c r="S96" s="850">
        <v>200</v>
      </c>
    </row>
    <row r="97" spans="1:19" ht="14.4" customHeight="1" x14ac:dyDescent="0.3">
      <c r="A97" s="831" t="s">
        <v>3384</v>
      </c>
      <c r="B97" s="832" t="s">
        <v>3385</v>
      </c>
      <c r="C97" s="832" t="s">
        <v>602</v>
      </c>
      <c r="D97" s="832" t="s">
        <v>1219</v>
      </c>
      <c r="E97" s="832" t="s">
        <v>3371</v>
      </c>
      <c r="F97" s="832" t="s">
        <v>3507</v>
      </c>
      <c r="G97" s="832" t="s">
        <v>3508</v>
      </c>
      <c r="H97" s="849">
        <v>7</v>
      </c>
      <c r="I97" s="849">
        <v>2331</v>
      </c>
      <c r="J97" s="832">
        <v>0.77544910179640714</v>
      </c>
      <c r="K97" s="832">
        <v>333</v>
      </c>
      <c r="L97" s="849">
        <v>9</v>
      </c>
      <c r="M97" s="849">
        <v>3006</v>
      </c>
      <c r="N97" s="832">
        <v>1</v>
      </c>
      <c r="O97" s="832">
        <v>334</v>
      </c>
      <c r="P97" s="849">
        <v>5</v>
      </c>
      <c r="Q97" s="849">
        <v>1675</v>
      </c>
      <c r="R97" s="837">
        <v>0.55721889554224879</v>
      </c>
      <c r="S97" s="850">
        <v>335</v>
      </c>
    </row>
    <row r="98" spans="1:19" ht="14.4" customHeight="1" x14ac:dyDescent="0.3">
      <c r="A98" s="831" t="s">
        <v>3384</v>
      </c>
      <c r="B98" s="832" t="s">
        <v>3385</v>
      </c>
      <c r="C98" s="832" t="s">
        <v>602</v>
      </c>
      <c r="D98" s="832" t="s">
        <v>1219</v>
      </c>
      <c r="E98" s="832" t="s">
        <v>3371</v>
      </c>
      <c r="F98" s="832" t="s">
        <v>3509</v>
      </c>
      <c r="G98" s="832" t="s">
        <v>3510</v>
      </c>
      <c r="H98" s="849">
        <v>7</v>
      </c>
      <c r="I98" s="849">
        <v>1162</v>
      </c>
      <c r="J98" s="832">
        <v>1.75</v>
      </c>
      <c r="K98" s="832">
        <v>166</v>
      </c>
      <c r="L98" s="849">
        <v>4</v>
      </c>
      <c r="M98" s="849">
        <v>664</v>
      </c>
      <c r="N98" s="832">
        <v>1</v>
      </c>
      <c r="O98" s="832">
        <v>166</v>
      </c>
      <c r="P98" s="849">
        <v>2</v>
      </c>
      <c r="Q98" s="849">
        <v>232</v>
      </c>
      <c r="R98" s="837">
        <v>0.3493975903614458</v>
      </c>
      <c r="S98" s="850">
        <v>116</v>
      </c>
    </row>
    <row r="99" spans="1:19" ht="14.4" customHeight="1" x14ac:dyDescent="0.3">
      <c r="A99" s="831" t="s">
        <v>3384</v>
      </c>
      <c r="B99" s="832" t="s">
        <v>3385</v>
      </c>
      <c r="C99" s="832" t="s">
        <v>602</v>
      </c>
      <c r="D99" s="832" t="s">
        <v>1219</v>
      </c>
      <c r="E99" s="832" t="s">
        <v>3371</v>
      </c>
      <c r="F99" s="832" t="s">
        <v>3511</v>
      </c>
      <c r="G99" s="832" t="s">
        <v>3512</v>
      </c>
      <c r="H99" s="849">
        <v>4</v>
      </c>
      <c r="I99" s="849">
        <v>1404</v>
      </c>
      <c r="J99" s="832">
        <v>0.66477272727272729</v>
      </c>
      <c r="K99" s="832">
        <v>351</v>
      </c>
      <c r="L99" s="849">
        <v>6</v>
      </c>
      <c r="M99" s="849">
        <v>2112</v>
      </c>
      <c r="N99" s="832">
        <v>1</v>
      </c>
      <c r="O99" s="832">
        <v>352</v>
      </c>
      <c r="P99" s="849">
        <v>5</v>
      </c>
      <c r="Q99" s="849">
        <v>1785</v>
      </c>
      <c r="R99" s="837">
        <v>0.84517045454545459</v>
      </c>
      <c r="S99" s="850">
        <v>357</v>
      </c>
    </row>
    <row r="100" spans="1:19" ht="14.4" customHeight="1" x14ac:dyDescent="0.3">
      <c r="A100" s="831" t="s">
        <v>3384</v>
      </c>
      <c r="B100" s="832" t="s">
        <v>3385</v>
      </c>
      <c r="C100" s="832" t="s">
        <v>602</v>
      </c>
      <c r="D100" s="832" t="s">
        <v>1219</v>
      </c>
      <c r="E100" s="832" t="s">
        <v>3371</v>
      </c>
      <c r="F100" s="832" t="s">
        <v>3523</v>
      </c>
      <c r="G100" s="832" t="s">
        <v>3524</v>
      </c>
      <c r="H100" s="849">
        <v>3</v>
      </c>
      <c r="I100" s="849">
        <v>3543</v>
      </c>
      <c r="J100" s="832">
        <v>2.9974619289340101</v>
      </c>
      <c r="K100" s="832">
        <v>1181</v>
      </c>
      <c r="L100" s="849">
        <v>1</v>
      </c>
      <c r="M100" s="849">
        <v>1182</v>
      </c>
      <c r="N100" s="832">
        <v>1</v>
      </c>
      <c r="O100" s="832">
        <v>1182</v>
      </c>
      <c r="P100" s="849"/>
      <c r="Q100" s="849"/>
      <c r="R100" s="837"/>
      <c r="S100" s="850"/>
    </row>
    <row r="101" spans="1:19" ht="14.4" customHeight="1" x14ac:dyDescent="0.3">
      <c r="A101" s="831" t="s">
        <v>3384</v>
      </c>
      <c r="B101" s="832" t="s">
        <v>3385</v>
      </c>
      <c r="C101" s="832" t="s">
        <v>602</v>
      </c>
      <c r="D101" s="832" t="s">
        <v>1219</v>
      </c>
      <c r="E101" s="832" t="s">
        <v>3371</v>
      </c>
      <c r="F101" s="832" t="s">
        <v>3525</v>
      </c>
      <c r="G101" s="832" t="s">
        <v>3526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715</v>
      </c>
      <c r="R101" s="837"/>
      <c r="S101" s="850">
        <v>715</v>
      </c>
    </row>
    <row r="102" spans="1:19" ht="14.4" customHeight="1" x14ac:dyDescent="0.3">
      <c r="A102" s="831" t="s">
        <v>3384</v>
      </c>
      <c r="B102" s="832" t="s">
        <v>3385</v>
      </c>
      <c r="C102" s="832" t="s">
        <v>602</v>
      </c>
      <c r="D102" s="832" t="s">
        <v>1219</v>
      </c>
      <c r="E102" s="832" t="s">
        <v>3371</v>
      </c>
      <c r="F102" s="832" t="s">
        <v>3376</v>
      </c>
      <c r="G102" s="832" t="s">
        <v>3377</v>
      </c>
      <c r="H102" s="849">
        <v>309</v>
      </c>
      <c r="I102" s="849">
        <v>10299.99</v>
      </c>
      <c r="J102" s="832">
        <v>1.1195653473536384</v>
      </c>
      <c r="K102" s="832">
        <v>33.333300970873786</v>
      </c>
      <c r="L102" s="849">
        <v>276</v>
      </c>
      <c r="M102" s="849">
        <v>9199.99</v>
      </c>
      <c r="N102" s="832">
        <v>1</v>
      </c>
      <c r="O102" s="832">
        <v>33.333297101449276</v>
      </c>
      <c r="P102" s="849">
        <v>302</v>
      </c>
      <c r="Q102" s="849">
        <v>10066.66</v>
      </c>
      <c r="R102" s="837">
        <v>1.0942033632645254</v>
      </c>
      <c r="S102" s="850">
        <v>33.333311258278144</v>
      </c>
    </row>
    <row r="103" spans="1:19" ht="14.4" customHeight="1" x14ac:dyDescent="0.3">
      <c r="A103" s="831" t="s">
        <v>3384</v>
      </c>
      <c r="B103" s="832" t="s">
        <v>3385</v>
      </c>
      <c r="C103" s="832" t="s">
        <v>602</v>
      </c>
      <c r="D103" s="832" t="s">
        <v>1219</v>
      </c>
      <c r="E103" s="832" t="s">
        <v>3371</v>
      </c>
      <c r="F103" s="832" t="s">
        <v>3527</v>
      </c>
      <c r="G103" s="832" t="s">
        <v>3528</v>
      </c>
      <c r="H103" s="849">
        <v>91</v>
      </c>
      <c r="I103" s="849">
        <v>28028</v>
      </c>
      <c r="J103" s="832">
        <v>1.0833333333333333</v>
      </c>
      <c r="K103" s="832">
        <v>308</v>
      </c>
      <c r="L103" s="849">
        <v>84</v>
      </c>
      <c r="M103" s="849">
        <v>25872</v>
      </c>
      <c r="N103" s="832">
        <v>1</v>
      </c>
      <c r="O103" s="832">
        <v>308</v>
      </c>
      <c r="P103" s="849">
        <v>87</v>
      </c>
      <c r="Q103" s="849">
        <v>27057</v>
      </c>
      <c r="R103" s="837">
        <v>1.0458024118738405</v>
      </c>
      <c r="S103" s="850">
        <v>311</v>
      </c>
    </row>
    <row r="104" spans="1:19" ht="14.4" customHeight="1" x14ac:dyDescent="0.3">
      <c r="A104" s="831" t="s">
        <v>3384</v>
      </c>
      <c r="B104" s="832" t="s">
        <v>3385</v>
      </c>
      <c r="C104" s="832" t="s">
        <v>602</v>
      </c>
      <c r="D104" s="832" t="s">
        <v>1219</v>
      </c>
      <c r="E104" s="832" t="s">
        <v>3371</v>
      </c>
      <c r="F104" s="832" t="s">
        <v>3529</v>
      </c>
      <c r="G104" s="832" t="s">
        <v>3530</v>
      </c>
      <c r="H104" s="849">
        <v>4</v>
      </c>
      <c r="I104" s="849">
        <v>1040</v>
      </c>
      <c r="J104" s="832">
        <v>3.9846743295019156</v>
      </c>
      <c r="K104" s="832">
        <v>260</v>
      </c>
      <c r="L104" s="849">
        <v>1</v>
      </c>
      <c r="M104" s="849">
        <v>261</v>
      </c>
      <c r="N104" s="832">
        <v>1</v>
      </c>
      <c r="O104" s="832">
        <v>261</v>
      </c>
      <c r="P104" s="849">
        <v>5</v>
      </c>
      <c r="Q104" s="849">
        <v>1315</v>
      </c>
      <c r="R104" s="837">
        <v>5.0383141762452111</v>
      </c>
      <c r="S104" s="850">
        <v>263</v>
      </c>
    </row>
    <row r="105" spans="1:19" ht="14.4" customHeight="1" x14ac:dyDescent="0.3">
      <c r="A105" s="831" t="s">
        <v>3384</v>
      </c>
      <c r="B105" s="832" t="s">
        <v>3385</v>
      </c>
      <c r="C105" s="832" t="s">
        <v>602</v>
      </c>
      <c r="D105" s="832" t="s">
        <v>1219</v>
      </c>
      <c r="E105" s="832" t="s">
        <v>3371</v>
      </c>
      <c r="F105" s="832" t="s">
        <v>3531</v>
      </c>
      <c r="G105" s="832" t="s">
        <v>3532</v>
      </c>
      <c r="H105" s="849">
        <v>18</v>
      </c>
      <c r="I105" s="849">
        <v>666</v>
      </c>
      <c r="J105" s="832">
        <v>18</v>
      </c>
      <c r="K105" s="832">
        <v>37</v>
      </c>
      <c r="L105" s="849">
        <v>1</v>
      </c>
      <c r="M105" s="849">
        <v>37</v>
      </c>
      <c r="N105" s="832">
        <v>1</v>
      </c>
      <c r="O105" s="832">
        <v>37</v>
      </c>
      <c r="P105" s="849"/>
      <c r="Q105" s="849"/>
      <c r="R105" s="837"/>
      <c r="S105" s="850"/>
    </row>
    <row r="106" spans="1:19" ht="14.4" customHeight="1" x14ac:dyDescent="0.3">
      <c r="A106" s="831" t="s">
        <v>3384</v>
      </c>
      <c r="B106" s="832" t="s">
        <v>3385</v>
      </c>
      <c r="C106" s="832" t="s">
        <v>602</v>
      </c>
      <c r="D106" s="832" t="s">
        <v>1219</v>
      </c>
      <c r="E106" s="832" t="s">
        <v>3371</v>
      </c>
      <c r="F106" s="832" t="s">
        <v>3533</v>
      </c>
      <c r="G106" s="832" t="s">
        <v>3534</v>
      </c>
      <c r="H106" s="849">
        <v>4</v>
      </c>
      <c r="I106" s="849">
        <v>344</v>
      </c>
      <c r="J106" s="832">
        <v>2</v>
      </c>
      <c r="K106" s="832">
        <v>86</v>
      </c>
      <c r="L106" s="849">
        <v>2</v>
      </c>
      <c r="M106" s="849">
        <v>172</v>
      </c>
      <c r="N106" s="832">
        <v>1</v>
      </c>
      <c r="O106" s="832">
        <v>86</v>
      </c>
      <c r="P106" s="849">
        <v>1</v>
      </c>
      <c r="Q106" s="849">
        <v>87</v>
      </c>
      <c r="R106" s="837">
        <v>0.5058139534883721</v>
      </c>
      <c r="S106" s="850">
        <v>87</v>
      </c>
    </row>
    <row r="107" spans="1:19" ht="14.4" customHeight="1" x14ac:dyDescent="0.3">
      <c r="A107" s="831" t="s">
        <v>3384</v>
      </c>
      <c r="B107" s="832" t="s">
        <v>3385</v>
      </c>
      <c r="C107" s="832" t="s">
        <v>602</v>
      </c>
      <c r="D107" s="832" t="s">
        <v>1219</v>
      </c>
      <c r="E107" s="832" t="s">
        <v>3371</v>
      </c>
      <c r="F107" s="832" t="s">
        <v>3535</v>
      </c>
      <c r="G107" s="832" t="s">
        <v>3536</v>
      </c>
      <c r="H107" s="849">
        <v>99</v>
      </c>
      <c r="I107" s="849">
        <v>15246</v>
      </c>
      <c r="J107" s="832">
        <v>1.0353820033955858</v>
      </c>
      <c r="K107" s="832">
        <v>154</v>
      </c>
      <c r="L107" s="849">
        <v>95</v>
      </c>
      <c r="M107" s="849">
        <v>14725</v>
      </c>
      <c r="N107" s="832">
        <v>1</v>
      </c>
      <c r="O107" s="832">
        <v>155</v>
      </c>
      <c r="P107" s="849">
        <v>95</v>
      </c>
      <c r="Q107" s="849">
        <v>14820</v>
      </c>
      <c r="R107" s="837">
        <v>1.0064516129032257</v>
      </c>
      <c r="S107" s="850">
        <v>156</v>
      </c>
    </row>
    <row r="108" spans="1:19" ht="14.4" customHeight="1" x14ac:dyDescent="0.3">
      <c r="A108" s="831" t="s">
        <v>3384</v>
      </c>
      <c r="B108" s="832" t="s">
        <v>3385</v>
      </c>
      <c r="C108" s="832" t="s">
        <v>602</v>
      </c>
      <c r="D108" s="832" t="s">
        <v>1219</v>
      </c>
      <c r="E108" s="832" t="s">
        <v>3371</v>
      </c>
      <c r="F108" s="832" t="s">
        <v>3537</v>
      </c>
      <c r="G108" s="832" t="s">
        <v>3538</v>
      </c>
      <c r="H108" s="849">
        <v>19</v>
      </c>
      <c r="I108" s="849">
        <v>608</v>
      </c>
      <c r="J108" s="832">
        <v>4.75</v>
      </c>
      <c r="K108" s="832">
        <v>32</v>
      </c>
      <c r="L108" s="849">
        <v>4</v>
      </c>
      <c r="M108" s="849">
        <v>128</v>
      </c>
      <c r="N108" s="832">
        <v>1</v>
      </c>
      <c r="O108" s="832">
        <v>32</v>
      </c>
      <c r="P108" s="849">
        <v>10</v>
      </c>
      <c r="Q108" s="849">
        <v>330</v>
      </c>
      <c r="R108" s="837">
        <v>2.578125</v>
      </c>
      <c r="S108" s="850">
        <v>33</v>
      </c>
    </row>
    <row r="109" spans="1:19" ht="14.4" customHeight="1" x14ac:dyDescent="0.3">
      <c r="A109" s="831" t="s">
        <v>3384</v>
      </c>
      <c r="B109" s="832" t="s">
        <v>3385</v>
      </c>
      <c r="C109" s="832" t="s">
        <v>602</v>
      </c>
      <c r="D109" s="832" t="s">
        <v>1219</v>
      </c>
      <c r="E109" s="832" t="s">
        <v>3371</v>
      </c>
      <c r="F109" s="832" t="s">
        <v>3541</v>
      </c>
      <c r="G109" s="832" t="s">
        <v>3542</v>
      </c>
      <c r="H109" s="849">
        <v>22</v>
      </c>
      <c r="I109" s="849">
        <v>1628</v>
      </c>
      <c r="J109" s="832">
        <v>2</v>
      </c>
      <c r="K109" s="832">
        <v>74</v>
      </c>
      <c r="L109" s="849">
        <v>11</v>
      </c>
      <c r="M109" s="849">
        <v>814</v>
      </c>
      <c r="N109" s="832">
        <v>1</v>
      </c>
      <c r="O109" s="832">
        <v>74</v>
      </c>
      <c r="P109" s="849">
        <v>2</v>
      </c>
      <c r="Q109" s="849">
        <v>150</v>
      </c>
      <c r="R109" s="837">
        <v>0.18427518427518427</v>
      </c>
      <c r="S109" s="850">
        <v>75</v>
      </c>
    </row>
    <row r="110" spans="1:19" ht="14.4" customHeight="1" x14ac:dyDescent="0.3">
      <c r="A110" s="831" t="s">
        <v>3384</v>
      </c>
      <c r="B110" s="832" t="s">
        <v>3385</v>
      </c>
      <c r="C110" s="832" t="s">
        <v>602</v>
      </c>
      <c r="D110" s="832" t="s">
        <v>1219</v>
      </c>
      <c r="E110" s="832" t="s">
        <v>3371</v>
      </c>
      <c r="F110" s="832" t="s">
        <v>3547</v>
      </c>
      <c r="G110" s="832" t="s">
        <v>3548</v>
      </c>
      <c r="H110" s="849">
        <v>1</v>
      </c>
      <c r="I110" s="849">
        <v>59</v>
      </c>
      <c r="J110" s="832">
        <v>0.5</v>
      </c>
      <c r="K110" s="832">
        <v>59</v>
      </c>
      <c r="L110" s="849">
        <v>2</v>
      </c>
      <c r="M110" s="849">
        <v>118</v>
      </c>
      <c r="N110" s="832">
        <v>1</v>
      </c>
      <c r="O110" s="832">
        <v>59</v>
      </c>
      <c r="P110" s="849"/>
      <c r="Q110" s="849"/>
      <c r="R110" s="837"/>
      <c r="S110" s="850"/>
    </row>
    <row r="111" spans="1:19" ht="14.4" customHeight="1" x14ac:dyDescent="0.3">
      <c r="A111" s="831" t="s">
        <v>3384</v>
      </c>
      <c r="B111" s="832" t="s">
        <v>3385</v>
      </c>
      <c r="C111" s="832" t="s">
        <v>602</v>
      </c>
      <c r="D111" s="832" t="s">
        <v>1219</v>
      </c>
      <c r="E111" s="832" t="s">
        <v>3371</v>
      </c>
      <c r="F111" s="832" t="s">
        <v>3378</v>
      </c>
      <c r="G111" s="832" t="s">
        <v>3379</v>
      </c>
      <c r="H111" s="849">
        <v>11</v>
      </c>
      <c r="I111" s="849">
        <v>6512</v>
      </c>
      <c r="J111" s="832">
        <v>1.8302417088251828</v>
      </c>
      <c r="K111" s="832">
        <v>592</v>
      </c>
      <c r="L111" s="849">
        <v>6</v>
      </c>
      <c r="M111" s="849">
        <v>3558</v>
      </c>
      <c r="N111" s="832">
        <v>1</v>
      </c>
      <c r="O111" s="832">
        <v>593</v>
      </c>
      <c r="P111" s="849">
        <v>11</v>
      </c>
      <c r="Q111" s="849">
        <v>6545</v>
      </c>
      <c r="R111" s="837">
        <v>1.8395165823496347</v>
      </c>
      <c r="S111" s="850">
        <v>595</v>
      </c>
    </row>
    <row r="112" spans="1:19" ht="14.4" customHeight="1" x14ac:dyDescent="0.3">
      <c r="A112" s="831" t="s">
        <v>3384</v>
      </c>
      <c r="B112" s="832" t="s">
        <v>3385</v>
      </c>
      <c r="C112" s="832" t="s">
        <v>602</v>
      </c>
      <c r="D112" s="832" t="s">
        <v>1219</v>
      </c>
      <c r="E112" s="832" t="s">
        <v>3371</v>
      </c>
      <c r="F112" s="832" t="s">
        <v>3549</v>
      </c>
      <c r="G112" s="832" t="s">
        <v>3550</v>
      </c>
      <c r="H112" s="849">
        <v>9</v>
      </c>
      <c r="I112" s="849">
        <v>6903</v>
      </c>
      <c r="J112" s="832">
        <v>2.99609375</v>
      </c>
      <c r="K112" s="832">
        <v>767</v>
      </c>
      <c r="L112" s="849">
        <v>3</v>
      </c>
      <c r="M112" s="849">
        <v>2304</v>
      </c>
      <c r="N112" s="832">
        <v>1</v>
      </c>
      <c r="O112" s="832">
        <v>768</v>
      </c>
      <c r="P112" s="849">
        <v>3</v>
      </c>
      <c r="Q112" s="849">
        <v>2310</v>
      </c>
      <c r="R112" s="837">
        <v>1.0026041666666667</v>
      </c>
      <c r="S112" s="850">
        <v>770</v>
      </c>
    </row>
    <row r="113" spans="1:19" ht="14.4" customHeight="1" x14ac:dyDescent="0.3">
      <c r="A113" s="831" t="s">
        <v>3384</v>
      </c>
      <c r="B113" s="832" t="s">
        <v>3385</v>
      </c>
      <c r="C113" s="832" t="s">
        <v>602</v>
      </c>
      <c r="D113" s="832" t="s">
        <v>1219</v>
      </c>
      <c r="E113" s="832" t="s">
        <v>3371</v>
      </c>
      <c r="F113" s="832" t="s">
        <v>3551</v>
      </c>
      <c r="G113" s="832" t="s">
        <v>3552</v>
      </c>
      <c r="H113" s="849">
        <v>16</v>
      </c>
      <c r="I113" s="849">
        <v>70432</v>
      </c>
      <c r="J113" s="832">
        <v>0.99863883847549906</v>
      </c>
      <c r="K113" s="832">
        <v>4402</v>
      </c>
      <c r="L113" s="849">
        <v>16</v>
      </c>
      <c r="M113" s="849">
        <v>70528</v>
      </c>
      <c r="N113" s="832">
        <v>1</v>
      </c>
      <c r="O113" s="832">
        <v>4408</v>
      </c>
      <c r="P113" s="849">
        <v>37</v>
      </c>
      <c r="Q113" s="849">
        <v>163873</v>
      </c>
      <c r="R113" s="837">
        <v>2.3235169010889294</v>
      </c>
      <c r="S113" s="850">
        <v>4429</v>
      </c>
    </row>
    <row r="114" spans="1:19" ht="14.4" customHeight="1" x14ac:dyDescent="0.3">
      <c r="A114" s="831" t="s">
        <v>3384</v>
      </c>
      <c r="B114" s="832" t="s">
        <v>3385</v>
      </c>
      <c r="C114" s="832" t="s">
        <v>602</v>
      </c>
      <c r="D114" s="832" t="s">
        <v>1219</v>
      </c>
      <c r="E114" s="832" t="s">
        <v>3371</v>
      </c>
      <c r="F114" s="832" t="s">
        <v>3555</v>
      </c>
      <c r="G114" s="832" t="s">
        <v>3556</v>
      </c>
      <c r="H114" s="849"/>
      <c r="I114" s="849"/>
      <c r="J114" s="832"/>
      <c r="K114" s="832"/>
      <c r="L114" s="849">
        <v>5</v>
      </c>
      <c r="M114" s="849">
        <v>580</v>
      </c>
      <c r="N114" s="832">
        <v>1</v>
      </c>
      <c r="O114" s="832">
        <v>116</v>
      </c>
      <c r="P114" s="849"/>
      <c r="Q114" s="849"/>
      <c r="R114" s="837"/>
      <c r="S114" s="850"/>
    </row>
    <row r="115" spans="1:19" ht="14.4" customHeight="1" x14ac:dyDescent="0.3">
      <c r="A115" s="831" t="s">
        <v>3384</v>
      </c>
      <c r="B115" s="832" t="s">
        <v>3385</v>
      </c>
      <c r="C115" s="832" t="s">
        <v>602</v>
      </c>
      <c r="D115" s="832" t="s">
        <v>1219</v>
      </c>
      <c r="E115" s="832" t="s">
        <v>3371</v>
      </c>
      <c r="F115" s="832" t="s">
        <v>3559</v>
      </c>
      <c r="G115" s="832" t="s">
        <v>3560</v>
      </c>
      <c r="H115" s="849">
        <v>86</v>
      </c>
      <c r="I115" s="849">
        <v>13760</v>
      </c>
      <c r="J115" s="832">
        <v>0.89964040536122913</v>
      </c>
      <c r="K115" s="832">
        <v>160</v>
      </c>
      <c r="L115" s="849">
        <v>95</v>
      </c>
      <c r="M115" s="849">
        <v>15295</v>
      </c>
      <c r="N115" s="832">
        <v>1</v>
      </c>
      <c r="O115" s="832">
        <v>161</v>
      </c>
      <c r="P115" s="849">
        <v>91</v>
      </c>
      <c r="Q115" s="849">
        <v>14742</v>
      </c>
      <c r="R115" s="837">
        <v>0.96384439359267737</v>
      </c>
      <c r="S115" s="850">
        <v>162</v>
      </c>
    </row>
    <row r="116" spans="1:19" ht="14.4" customHeight="1" x14ac:dyDescent="0.3">
      <c r="A116" s="831" t="s">
        <v>3384</v>
      </c>
      <c r="B116" s="832" t="s">
        <v>3385</v>
      </c>
      <c r="C116" s="832" t="s">
        <v>602</v>
      </c>
      <c r="D116" s="832" t="s">
        <v>1219</v>
      </c>
      <c r="E116" s="832" t="s">
        <v>3371</v>
      </c>
      <c r="F116" s="832" t="s">
        <v>3567</v>
      </c>
      <c r="G116" s="832" t="s">
        <v>3568</v>
      </c>
      <c r="H116" s="849"/>
      <c r="I116" s="849"/>
      <c r="J116" s="832"/>
      <c r="K116" s="832"/>
      <c r="L116" s="849">
        <v>1</v>
      </c>
      <c r="M116" s="849">
        <v>318</v>
      </c>
      <c r="N116" s="832">
        <v>1</v>
      </c>
      <c r="O116" s="832">
        <v>318</v>
      </c>
      <c r="P116" s="849"/>
      <c r="Q116" s="849"/>
      <c r="R116" s="837"/>
      <c r="S116" s="850"/>
    </row>
    <row r="117" spans="1:19" ht="14.4" customHeight="1" x14ac:dyDescent="0.3">
      <c r="A117" s="831" t="s">
        <v>3384</v>
      </c>
      <c r="B117" s="832" t="s">
        <v>3385</v>
      </c>
      <c r="C117" s="832" t="s">
        <v>602</v>
      </c>
      <c r="D117" s="832" t="s">
        <v>1219</v>
      </c>
      <c r="E117" s="832" t="s">
        <v>3371</v>
      </c>
      <c r="F117" s="832" t="s">
        <v>3571</v>
      </c>
      <c r="G117" s="832" t="s">
        <v>3572</v>
      </c>
      <c r="H117" s="849">
        <v>34</v>
      </c>
      <c r="I117" s="849">
        <v>12682</v>
      </c>
      <c r="J117" s="832">
        <v>1.1692789968652038</v>
      </c>
      <c r="K117" s="832">
        <v>373</v>
      </c>
      <c r="L117" s="849">
        <v>29</v>
      </c>
      <c r="M117" s="849">
        <v>10846</v>
      </c>
      <c r="N117" s="832">
        <v>1</v>
      </c>
      <c r="O117" s="832">
        <v>374</v>
      </c>
      <c r="P117" s="849">
        <v>13</v>
      </c>
      <c r="Q117" s="849">
        <v>4888</v>
      </c>
      <c r="R117" s="837">
        <v>0.45067305919232897</v>
      </c>
      <c r="S117" s="850">
        <v>376</v>
      </c>
    </row>
    <row r="118" spans="1:19" ht="14.4" customHeight="1" x14ac:dyDescent="0.3">
      <c r="A118" s="831" t="s">
        <v>3384</v>
      </c>
      <c r="B118" s="832" t="s">
        <v>3385</v>
      </c>
      <c r="C118" s="832" t="s">
        <v>602</v>
      </c>
      <c r="D118" s="832" t="s">
        <v>1219</v>
      </c>
      <c r="E118" s="832" t="s">
        <v>3371</v>
      </c>
      <c r="F118" s="832" t="s">
        <v>3380</v>
      </c>
      <c r="G118" s="832" t="s">
        <v>3381</v>
      </c>
      <c r="H118" s="849">
        <v>6</v>
      </c>
      <c r="I118" s="849">
        <v>8022</v>
      </c>
      <c r="J118" s="832">
        <v>0.99850634802091109</v>
      </c>
      <c r="K118" s="832">
        <v>1337</v>
      </c>
      <c r="L118" s="849">
        <v>6</v>
      </c>
      <c r="M118" s="849">
        <v>8034</v>
      </c>
      <c r="N118" s="832">
        <v>1</v>
      </c>
      <c r="O118" s="832">
        <v>1339</v>
      </c>
      <c r="P118" s="849">
        <v>8</v>
      </c>
      <c r="Q118" s="849">
        <v>10752</v>
      </c>
      <c r="R118" s="837">
        <v>1.3383121732636296</v>
      </c>
      <c r="S118" s="850">
        <v>1344</v>
      </c>
    </row>
    <row r="119" spans="1:19" ht="14.4" customHeight="1" x14ac:dyDescent="0.3">
      <c r="A119" s="831" t="s">
        <v>3384</v>
      </c>
      <c r="B119" s="832" t="s">
        <v>3385</v>
      </c>
      <c r="C119" s="832" t="s">
        <v>602</v>
      </c>
      <c r="D119" s="832" t="s">
        <v>1219</v>
      </c>
      <c r="E119" s="832" t="s">
        <v>3371</v>
      </c>
      <c r="F119" s="832" t="s">
        <v>3382</v>
      </c>
      <c r="G119" s="832" t="s">
        <v>3383</v>
      </c>
      <c r="H119" s="849">
        <v>3</v>
      </c>
      <c r="I119" s="849">
        <v>1086</v>
      </c>
      <c r="J119" s="832">
        <v>0.99724517906336085</v>
      </c>
      <c r="K119" s="832">
        <v>362</v>
      </c>
      <c r="L119" s="849">
        <v>3</v>
      </c>
      <c r="M119" s="849">
        <v>1089</v>
      </c>
      <c r="N119" s="832">
        <v>1</v>
      </c>
      <c r="O119" s="832">
        <v>363</v>
      </c>
      <c r="P119" s="849">
        <v>10</v>
      </c>
      <c r="Q119" s="849">
        <v>3640</v>
      </c>
      <c r="R119" s="837">
        <v>3.3425160697887972</v>
      </c>
      <c r="S119" s="850">
        <v>364</v>
      </c>
    </row>
    <row r="120" spans="1:19" ht="14.4" customHeight="1" x14ac:dyDescent="0.3">
      <c r="A120" s="831" t="s">
        <v>3384</v>
      </c>
      <c r="B120" s="832" t="s">
        <v>3385</v>
      </c>
      <c r="C120" s="832" t="s">
        <v>602</v>
      </c>
      <c r="D120" s="832" t="s">
        <v>1219</v>
      </c>
      <c r="E120" s="832" t="s">
        <v>3371</v>
      </c>
      <c r="F120" s="832" t="s">
        <v>3573</v>
      </c>
      <c r="G120" s="832" t="s">
        <v>3574</v>
      </c>
      <c r="H120" s="849">
        <v>9</v>
      </c>
      <c r="I120" s="849">
        <v>7146</v>
      </c>
      <c r="J120" s="832">
        <v>1.2840970350404313</v>
      </c>
      <c r="K120" s="832">
        <v>794</v>
      </c>
      <c r="L120" s="849">
        <v>7</v>
      </c>
      <c r="M120" s="849">
        <v>5565</v>
      </c>
      <c r="N120" s="832">
        <v>1</v>
      </c>
      <c r="O120" s="832">
        <v>795</v>
      </c>
      <c r="P120" s="849">
        <v>14</v>
      </c>
      <c r="Q120" s="849">
        <v>11158</v>
      </c>
      <c r="R120" s="837">
        <v>2.0050314465408805</v>
      </c>
      <c r="S120" s="850">
        <v>797</v>
      </c>
    </row>
    <row r="121" spans="1:19" ht="14.4" customHeight="1" x14ac:dyDescent="0.3">
      <c r="A121" s="831" t="s">
        <v>3384</v>
      </c>
      <c r="B121" s="832" t="s">
        <v>3385</v>
      </c>
      <c r="C121" s="832" t="s">
        <v>602</v>
      </c>
      <c r="D121" s="832" t="s">
        <v>1219</v>
      </c>
      <c r="E121" s="832" t="s">
        <v>3371</v>
      </c>
      <c r="F121" s="832" t="s">
        <v>3575</v>
      </c>
      <c r="G121" s="832" t="s">
        <v>3576</v>
      </c>
      <c r="H121" s="849">
        <v>2</v>
      </c>
      <c r="I121" s="849">
        <v>196</v>
      </c>
      <c r="J121" s="832"/>
      <c r="K121" s="832">
        <v>98</v>
      </c>
      <c r="L121" s="849"/>
      <c r="M121" s="849"/>
      <c r="N121" s="832"/>
      <c r="O121" s="832"/>
      <c r="P121" s="849">
        <v>1</v>
      </c>
      <c r="Q121" s="849">
        <v>99</v>
      </c>
      <c r="R121" s="837"/>
      <c r="S121" s="850">
        <v>99</v>
      </c>
    </row>
    <row r="122" spans="1:19" ht="14.4" customHeight="1" x14ac:dyDescent="0.3">
      <c r="A122" s="831" t="s">
        <v>3384</v>
      </c>
      <c r="B122" s="832" t="s">
        <v>3385</v>
      </c>
      <c r="C122" s="832" t="s">
        <v>602</v>
      </c>
      <c r="D122" s="832" t="s">
        <v>3367</v>
      </c>
      <c r="E122" s="832" t="s">
        <v>3386</v>
      </c>
      <c r="F122" s="832" t="s">
        <v>3395</v>
      </c>
      <c r="G122" s="832" t="s">
        <v>3396</v>
      </c>
      <c r="H122" s="849"/>
      <c r="I122" s="849"/>
      <c r="J122" s="832"/>
      <c r="K122" s="832"/>
      <c r="L122" s="849">
        <v>0.02</v>
      </c>
      <c r="M122" s="849">
        <v>7.75</v>
      </c>
      <c r="N122" s="832">
        <v>1</v>
      </c>
      <c r="O122" s="832">
        <v>387.5</v>
      </c>
      <c r="P122" s="849"/>
      <c r="Q122" s="849"/>
      <c r="R122" s="837"/>
      <c r="S122" s="850"/>
    </row>
    <row r="123" spans="1:19" ht="14.4" customHeight="1" x14ac:dyDescent="0.3">
      <c r="A123" s="831" t="s">
        <v>3384</v>
      </c>
      <c r="B123" s="832" t="s">
        <v>3385</v>
      </c>
      <c r="C123" s="832" t="s">
        <v>602</v>
      </c>
      <c r="D123" s="832" t="s">
        <v>3367</v>
      </c>
      <c r="E123" s="832" t="s">
        <v>3371</v>
      </c>
      <c r="F123" s="832" t="s">
        <v>3481</v>
      </c>
      <c r="G123" s="832" t="s">
        <v>3482</v>
      </c>
      <c r="H123" s="849">
        <v>1</v>
      </c>
      <c r="I123" s="849">
        <v>205</v>
      </c>
      <c r="J123" s="832"/>
      <c r="K123" s="832">
        <v>205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3384</v>
      </c>
      <c r="B124" s="832" t="s">
        <v>3385</v>
      </c>
      <c r="C124" s="832" t="s">
        <v>602</v>
      </c>
      <c r="D124" s="832" t="s">
        <v>3367</v>
      </c>
      <c r="E124" s="832" t="s">
        <v>3371</v>
      </c>
      <c r="F124" s="832" t="s">
        <v>3483</v>
      </c>
      <c r="G124" s="832" t="s">
        <v>3484</v>
      </c>
      <c r="H124" s="849"/>
      <c r="I124" s="849"/>
      <c r="J124" s="832"/>
      <c r="K124" s="832"/>
      <c r="L124" s="849">
        <v>1</v>
      </c>
      <c r="M124" s="849">
        <v>78</v>
      </c>
      <c r="N124" s="832">
        <v>1</v>
      </c>
      <c r="O124" s="832">
        <v>78</v>
      </c>
      <c r="P124" s="849"/>
      <c r="Q124" s="849"/>
      <c r="R124" s="837"/>
      <c r="S124" s="850"/>
    </row>
    <row r="125" spans="1:19" ht="14.4" customHeight="1" x14ac:dyDescent="0.3">
      <c r="A125" s="831" t="s">
        <v>3384</v>
      </c>
      <c r="B125" s="832" t="s">
        <v>3385</v>
      </c>
      <c r="C125" s="832" t="s">
        <v>602</v>
      </c>
      <c r="D125" s="832" t="s">
        <v>3367</v>
      </c>
      <c r="E125" s="832" t="s">
        <v>3371</v>
      </c>
      <c r="F125" s="832" t="s">
        <v>3491</v>
      </c>
      <c r="G125" s="832" t="s">
        <v>3492</v>
      </c>
      <c r="H125" s="849">
        <v>14</v>
      </c>
      <c r="I125" s="849">
        <v>518</v>
      </c>
      <c r="J125" s="832">
        <v>0.60869565217391308</v>
      </c>
      <c r="K125" s="832">
        <v>37</v>
      </c>
      <c r="L125" s="849">
        <v>23</v>
      </c>
      <c r="M125" s="849">
        <v>851</v>
      </c>
      <c r="N125" s="832">
        <v>1</v>
      </c>
      <c r="O125" s="832">
        <v>37</v>
      </c>
      <c r="P125" s="849">
        <v>3</v>
      </c>
      <c r="Q125" s="849">
        <v>114</v>
      </c>
      <c r="R125" s="837">
        <v>0.13396004700352526</v>
      </c>
      <c r="S125" s="850">
        <v>38</v>
      </c>
    </row>
    <row r="126" spans="1:19" ht="14.4" customHeight="1" x14ac:dyDescent="0.3">
      <c r="A126" s="831" t="s">
        <v>3384</v>
      </c>
      <c r="B126" s="832" t="s">
        <v>3385</v>
      </c>
      <c r="C126" s="832" t="s">
        <v>602</v>
      </c>
      <c r="D126" s="832" t="s">
        <v>3367</v>
      </c>
      <c r="E126" s="832" t="s">
        <v>3371</v>
      </c>
      <c r="F126" s="832" t="s">
        <v>3372</v>
      </c>
      <c r="G126" s="832" t="s">
        <v>3373</v>
      </c>
      <c r="H126" s="849">
        <v>14</v>
      </c>
      <c r="I126" s="849">
        <v>3514</v>
      </c>
      <c r="J126" s="832">
        <v>1.0726495726495726</v>
      </c>
      <c r="K126" s="832">
        <v>251</v>
      </c>
      <c r="L126" s="849">
        <v>13</v>
      </c>
      <c r="M126" s="849">
        <v>3276</v>
      </c>
      <c r="N126" s="832">
        <v>1</v>
      </c>
      <c r="O126" s="832">
        <v>252</v>
      </c>
      <c r="P126" s="849"/>
      <c r="Q126" s="849"/>
      <c r="R126" s="837"/>
      <c r="S126" s="850"/>
    </row>
    <row r="127" spans="1:19" ht="14.4" customHeight="1" x14ac:dyDescent="0.3">
      <c r="A127" s="831" t="s">
        <v>3384</v>
      </c>
      <c r="B127" s="832" t="s">
        <v>3385</v>
      </c>
      <c r="C127" s="832" t="s">
        <v>602</v>
      </c>
      <c r="D127" s="832" t="s">
        <v>3367</v>
      </c>
      <c r="E127" s="832" t="s">
        <v>3371</v>
      </c>
      <c r="F127" s="832" t="s">
        <v>3499</v>
      </c>
      <c r="G127" s="832" t="s">
        <v>3500</v>
      </c>
      <c r="H127" s="849">
        <v>3</v>
      </c>
      <c r="I127" s="849">
        <v>378</v>
      </c>
      <c r="J127" s="832">
        <v>1.4881889763779528</v>
      </c>
      <c r="K127" s="832">
        <v>126</v>
      </c>
      <c r="L127" s="849">
        <v>2</v>
      </c>
      <c r="M127" s="849">
        <v>254</v>
      </c>
      <c r="N127" s="832">
        <v>1</v>
      </c>
      <c r="O127" s="832">
        <v>127</v>
      </c>
      <c r="P127" s="849"/>
      <c r="Q127" s="849"/>
      <c r="R127" s="837"/>
      <c r="S127" s="850"/>
    </row>
    <row r="128" spans="1:19" ht="14.4" customHeight="1" x14ac:dyDescent="0.3">
      <c r="A128" s="831" t="s">
        <v>3384</v>
      </c>
      <c r="B128" s="832" t="s">
        <v>3385</v>
      </c>
      <c r="C128" s="832" t="s">
        <v>602</v>
      </c>
      <c r="D128" s="832" t="s">
        <v>3367</v>
      </c>
      <c r="E128" s="832" t="s">
        <v>3371</v>
      </c>
      <c r="F128" s="832" t="s">
        <v>3511</v>
      </c>
      <c r="G128" s="832" t="s">
        <v>3512</v>
      </c>
      <c r="H128" s="849"/>
      <c r="I128" s="849"/>
      <c r="J128" s="832"/>
      <c r="K128" s="832"/>
      <c r="L128" s="849">
        <v>1</v>
      </c>
      <c r="M128" s="849">
        <v>352</v>
      </c>
      <c r="N128" s="832">
        <v>1</v>
      </c>
      <c r="O128" s="832">
        <v>352</v>
      </c>
      <c r="P128" s="849"/>
      <c r="Q128" s="849"/>
      <c r="R128" s="837"/>
      <c r="S128" s="850"/>
    </row>
    <row r="129" spans="1:19" ht="14.4" customHeight="1" x14ac:dyDescent="0.3">
      <c r="A129" s="831" t="s">
        <v>3384</v>
      </c>
      <c r="B129" s="832" t="s">
        <v>3385</v>
      </c>
      <c r="C129" s="832" t="s">
        <v>602</v>
      </c>
      <c r="D129" s="832" t="s">
        <v>3367</v>
      </c>
      <c r="E129" s="832" t="s">
        <v>3371</v>
      </c>
      <c r="F129" s="832" t="s">
        <v>3376</v>
      </c>
      <c r="G129" s="832" t="s">
        <v>3377</v>
      </c>
      <c r="H129" s="849">
        <v>17</v>
      </c>
      <c r="I129" s="849">
        <v>566.66000000000008</v>
      </c>
      <c r="J129" s="832">
        <v>0.94441759304011619</v>
      </c>
      <c r="K129" s="832">
        <v>33.332941176470591</v>
      </c>
      <c r="L129" s="849">
        <v>18</v>
      </c>
      <c r="M129" s="849">
        <v>600.01</v>
      </c>
      <c r="N129" s="832">
        <v>1</v>
      </c>
      <c r="O129" s="832">
        <v>33.333888888888886</v>
      </c>
      <c r="P129" s="849"/>
      <c r="Q129" s="849"/>
      <c r="R129" s="837"/>
      <c r="S129" s="850"/>
    </row>
    <row r="130" spans="1:19" ht="14.4" customHeight="1" x14ac:dyDescent="0.3">
      <c r="A130" s="831" t="s">
        <v>3384</v>
      </c>
      <c r="B130" s="832" t="s">
        <v>3385</v>
      </c>
      <c r="C130" s="832" t="s">
        <v>602</v>
      </c>
      <c r="D130" s="832" t="s">
        <v>3367</v>
      </c>
      <c r="E130" s="832" t="s">
        <v>3371</v>
      </c>
      <c r="F130" s="832" t="s">
        <v>3527</v>
      </c>
      <c r="G130" s="832" t="s">
        <v>3528</v>
      </c>
      <c r="H130" s="849">
        <v>7</v>
      </c>
      <c r="I130" s="849">
        <v>2156</v>
      </c>
      <c r="J130" s="832">
        <v>1.4</v>
      </c>
      <c r="K130" s="832">
        <v>308</v>
      </c>
      <c r="L130" s="849">
        <v>5</v>
      </c>
      <c r="M130" s="849">
        <v>1540</v>
      </c>
      <c r="N130" s="832">
        <v>1</v>
      </c>
      <c r="O130" s="832">
        <v>308</v>
      </c>
      <c r="P130" s="849"/>
      <c r="Q130" s="849"/>
      <c r="R130" s="837"/>
      <c r="S130" s="850"/>
    </row>
    <row r="131" spans="1:19" ht="14.4" customHeight="1" x14ac:dyDescent="0.3">
      <c r="A131" s="831" t="s">
        <v>3384</v>
      </c>
      <c r="B131" s="832" t="s">
        <v>3385</v>
      </c>
      <c r="C131" s="832" t="s">
        <v>602</v>
      </c>
      <c r="D131" s="832" t="s">
        <v>3367</v>
      </c>
      <c r="E131" s="832" t="s">
        <v>3371</v>
      </c>
      <c r="F131" s="832" t="s">
        <v>3543</v>
      </c>
      <c r="G131" s="832" t="s">
        <v>3544</v>
      </c>
      <c r="H131" s="849">
        <v>2</v>
      </c>
      <c r="I131" s="849">
        <v>1916</v>
      </c>
      <c r="J131" s="832"/>
      <c r="K131" s="832">
        <v>958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3384</v>
      </c>
      <c r="B132" s="832" t="s">
        <v>3385</v>
      </c>
      <c r="C132" s="832" t="s">
        <v>602</v>
      </c>
      <c r="D132" s="832" t="s">
        <v>3367</v>
      </c>
      <c r="E132" s="832" t="s">
        <v>3371</v>
      </c>
      <c r="F132" s="832" t="s">
        <v>3378</v>
      </c>
      <c r="G132" s="832" t="s">
        <v>3379</v>
      </c>
      <c r="H132" s="849">
        <v>1</v>
      </c>
      <c r="I132" s="849">
        <v>592</v>
      </c>
      <c r="J132" s="832"/>
      <c r="K132" s="832">
        <v>592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3384</v>
      </c>
      <c r="B133" s="832" t="s">
        <v>3385</v>
      </c>
      <c r="C133" s="832" t="s">
        <v>602</v>
      </c>
      <c r="D133" s="832" t="s">
        <v>3367</v>
      </c>
      <c r="E133" s="832" t="s">
        <v>3371</v>
      </c>
      <c r="F133" s="832" t="s">
        <v>3561</v>
      </c>
      <c r="G133" s="832" t="s">
        <v>3562</v>
      </c>
      <c r="H133" s="849">
        <v>3</v>
      </c>
      <c r="I133" s="849">
        <v>1185</v>
      </c>
      <c r="J133" s="832">
        <v>3</v>
      </c>
      <c r="K133" s="832">
        <v>395</v>
      </c>
      <c r="L133" s="849">
        <v>1</v>
      </c>
      <c r="M133" s="849">
        <v>395</v>
      </c>
      <c r="N133" s="832">
        <v>1</v>
      </c>
      <c r="O133" s="832">
        <v>395</v>
      </c>
      <c r="P133" s="849"/>
      <c r="Q133" s="849"/>
      <c r="R133" s="837"/>
      <c r="S133" s="850"/>
    </row>
    <row r="134" spans="1:19" ht="14.4" customHeight="1" x14ac:dyDescent="0.3">
      <c r="A134" s="831" t="s">
        <v>3384</v>
      </c>
      <c r="B134" s="832" t="s">
        <v>3385</v>
      </c>
      <c r="C134" s="832" t="s">
        <v>602</v>
      </c>
      <c r="D134" s="832" t="s">
        <v>3367</v>
      </c>
      <c r="E134" s="832" t="s">
        <v>3371</v>
      </c>
      <c r="F134" s="832" t="s">
        <v>3571</v>
      </c>
      <c r="G134" s="832" t="s">
        <v>3572</v>
      </c>
      <c r="H134" s="849"/>
      <c r="I134" s="849"/>
      <c r="J134" s="832"/>
      <c r="K134" s="832"/>
      <c r="L134" s="849">
        <v>3</v>
      </c>
      <c r="M134" s="849">
        <v>1122</v>
      </c>
      <c r="N134" s="832">
        <v>1</v>
      </c>
      <c r="O134" s="832">
        <v>374</v>
      </c>
      <c r="P134" s="849"/>
      <c r="Q134" s="849"/>
      <c r="R134" s="837"/>
      <c r="S134" s="850"/>
    </row>
    <row r="135" spans="1:19" ht="14.4" customHeight="1" x14ac:dyDescent="0.3">
      <c r="A135" s="831" t="s">
        <v>3384</v>
      </c>
      <c r="B135" s="832" t="s">
        <v>3385</v>
      </c>
      <c r="C135" s="832" t="s">
        <v>602</v>
      </c>
      <c r="D135" s="832" t="s">
        <v>1220</v>
      </c>
      <c r="E135" s="832" t="s">
        <v>3386</v>
      </c>
      <c r="F135" s="832" t="s">
        <v>3387</v>
      </c>
      <c r="G135" s="832" t="s">
        <v>3388</v>
      </c>
      <c r="H135" s="849">
        <v>0.1</v>
      </c>
      <c r="I135" s="849">
        <v>15.1</v>
      </c>
      <c r="J135" s="832">
        <v>2.1664275466284075</v>
      </c>
      <c r="K135" s="832">
        <v>151</v>
      </c>
      <c r="L135" s="849">
        <v>0.1</v>
      </c>
      <c r="M135" s="849">
        <v>6.97</v>
      </c>
      <c r="N135" s="832">
        <v>1</v>
      </c>
      <c r="O135" s="832">
        <v>69.699999999999989</v>
      </c>
      <c r="P135" s="849"/>
      <c r="Q135" s="849"/>
      <c r="R135" s="837"/>
      <c r="S135" s="850"/>
    </row>
    <row r="136" spans="1:19" ht="14.4" customHeight="1" x14ac:dyDescent="0.3">
      <c r="A136" s="831" t="s">
        <v>3384</v>
      </c>
      <c r="B136" s="832" t="s">
        <v>3385</v>
      </c>
      <c r="C136" s="832" t="s">
        <v>602</v>
      </c>
      <c r="D136" s="832" t="s">
        <v>1220</v>
      </c>
      <c r="E136" s="832" t="s">
        <v>3386</v>
      </c>
      <c r="F136" s="832" t="s">
        <v>3389</v>
      </c>
      <c r="G136" s="832" t="s">
        <v>3390</v>
      </c>
      <c r="H136" s="849"/>
      <c r="I136" s="849"/>
      <c r="J136" s="832"/>
      <c r="K136" s="832"/>
      <c r="L136" s="849">
        <v>1</v>
      </c>
      <c r="M136" s="849">
        <v>1580.8</v>
      </c>
      <c r="N136" s="832">
        <v>1</v>
      </c>
      <c r="O136" s="832">
        <v>1580.8</v>
      </c>
      <c r="P136" s="849">
        <v>2</v>
      </c>
      <c r="Q136" s="849">
        <v>3161.6</v>
      </c>
      <c r="R136" s="837">
        <v>2</v>
      </c>
      <c r="S136" s="850">
        <v>1580.8</v>
      </c>
    </row>
    <row r="137" spans="1:19" ht="14.4" customHeight="1" x14ac:dyDescent="0.3">
      <c r="A137" s="831" t="s">
        <v>3384</v>
      </c>
      <c r="B137" s="832" t="s">
        <v>3385</v>
      </c>
      <c r="C137" s="832" t="s">
        <v>602</v>
      </c>
      <c r="D137" s="832" t="s">
        <v>1220</v>
      </c>
      <c r="E137" s="832" t="s">
        <v>3386</v>
      </c>
      <c r="F137" s="832" t="s">
        <v>3391</v>
      </c>
      <c r="G137" s="832" t="s">
        <v>3390</v>
      </c>
      <c r="H137" s="849">
        <v>2</v>
      </c>
      <c r="I137" s="849">
        <v>12745.08</v>
      </c>
      <c r="J137" s="832"/>
      <c r="K137" s="832">
        <v>6372.54</v>
      </c>
      <c r="L137" s="849"/>
      <c r="M137" s="849"/>
      <c r="N137" s="832"/>
      <c r="O137" s="832"/>
      <c r="P137" s="849">
        <v>3</v>
      </c>
      <c r="Q137" s="849">
        <v>14227.199999999999</v>
      </c>
      <c r="R137" s="837"/>
      <c r="S137" s="850">
        <v>4742.3999999999996</v>
      </c>
    </row>
    <row r="138" spans="1:19" ht="14.4" customHeight="1" x14ac:dyDescent="0.3">
      <c r="A138" s="831" t="s">
        <v>3384</v>
      </c>
      <c r="B138" s="832" t="s">
        <v>3385</v>
      </c>
      <c r="C138" s="832" t="s">
        <v>602</v>
      </c>
      <c r="D138" s="832" t="s">
        <v>1220</v>
      </c>
      <c r="E138" s="832" t="s">
        <v>3386</v>
      </c>
      <c r="F138" s="832" t="s">
        <v>3395</v>
      </c>
      <c r="G138" s="832" t="s">
        <v>3396</v>
      </c>
      <c r="H138" s="849"/>
      <c r="I138" s="849"/>
      <c r="J138" s="832"/>
      <c r="K138" s="832"/>
      <c r="L138" s="849">
        <v>0.06</v>
      </c>
      <c r="M138" s="849">
        <v>23.25</v>
      </c>
      <c r="N138" s="832">
        <v>1</v>
      </c>
      <c r="O138" s="832">
        <v>387.5</v>
      </c>
      <c r="P138" s="849"/>
      <c r="Q138" s="849"/>
      <c r="R138" s="837"/>
      <c r="S138" s="850"/>
    </row>
    <row r="139" spans="1:19" ht="14.4" customHeight="1" x14ac:dyDescent="0.3">
      <c r="A139" s="831" t="s">
        <v>3384</v>
      </c>
      <c r="B139" s="832" t="s">
        <v>3385</v>
      </c>
      <c r="C139" s="832" t="s">
        <v>602</v>
      </c>
      <c r="D139" s="832" t="s">
        <v>1220</v>
      </c>
      <c r="E139" s="832" t="s">
        <v>3386</v>
      </c>
      <c r="F139" s="832" t="s">
        <v>3413</v>
      </c>
      <c r="G139" s="832" t="s">
        <v>3411</v>
      </c>
      <c r="H139" s="849"/>
      <c r="I139" s="849"/>
      <c r="J139" s="832"/>
      <c r="K139" s="832"/>
      <c r="L139" s="849"/>
      <c r="M139" s="849"/>
      <c r="N139" s="832"/>
      <c r="O139" s="832"/>
      <c r="P139" s="849">
        <v>0.5</v>
      </c>
      <c r="Q139" s="849">
        <v>1974.29</v>
      </c>
      <c r="R139" s="837"/>
      <c r="S139" s="850">
        <v>3948.58</v>
      </c>
    </row>
    <row r="140" spans="1:19" ht="14.4" customHeight="1" x14ac:dyDescent="0.3">
      <c r="A140" s="831" t="s">
        <v>3384</v>
      </c>
      <c r="B140" s="832" t="s">
        <v>3385</v>
      </c>
      <c r="C140" s="832" t="s">
        <v>602</v>
      </c>
      <c r="D140" s="832" t="s">
        <v>1220</v>
      </c>
      <c r="E140" s="832" t="s">
        <v>3386</v>
      </c>
      <c r="F140" s="832" t="s">
        <v>3418</v>
      </c>
      <c r="G140" s="832" t="s">
        <v>1197</v>
      </c>
      <c r="H140" s="849">
        <v>3</v>
      </c>
      <c r="I140" s="849">
        <v>15244.14</v>
      </c>
      <c r="J140" s="832"/>
      <c r="K140" s="832">
        <v>5081.38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3384</v>
      </c>
      <c r="B141" s="832" t="s">
        <v>3385</v>
      </c>
      <c r="C141" s="832" t="s">
        <v>602</v>
      </c>
      <c r="D141" s="832" t="s">
        <v>1220</v>
      </c>
      <c r="E141" s="832" t="s">
        <v>3371</v>
      </c>
      <c r="F141" s="832" t="s">
        <v>3481</v>
      </c>
      <c r="G141" s="832" t="s">
        <v>3482</v>
      </c>
      <c r="H141" s="849">
        <v>8</v>
      </c>
      <c r="I141" s="849">
        <v>1640</v>
      </c>
      <c r="J141" s="832">
        <v>0.99514563106796117</v>
      </c>
      <c r="K141" s="832">
        <v>205</v>
      </c>
      <c r="L141" s="849">
        <v>8</v>
      </c>
      <c r="M141" s="849">
        <v>1648</v>
      </c>
      <c r="N141" s="832">
        <v>1</v>
      </c>
      <c r="O141" s="832">
        <v>206</v>
      </c>
      <c r="P141" s="849">
        <v>18</v>
      </c>
      <c r="Q141" s="849">
        <v>3726</v>
      </c>
      <c r="R141" s="837">
        <v>2.2609223300970873</v>
      </c>
      <c r="S141" s="850">
        <v>207</v>
      </c>
    </row>
    <row r="142" spans="1:19" ht="14.4" customHeight="1" x14ac:dyDescent="0.3">
      <c r="A142" s="831" t="s">
        <v>3384</v>
      </c>
      <c r="B142" s="832" t="s">
        <v>3385</v>
      </c>
      <c r="C142" s="832" t="s">
        <v>602</v>
      </c>
      <c r="D142" s="832" t="s">
        <v>1220</v>
      </c>
      <c r="E142" s="832" t="s">
        <v>3371</v>
      </c>
      <c r="F142" s="832" t="s">
        <v>3483</v>
      </c>
      <c r="G142" s="832" t="s">
        <v>3484</v>
      </c>
      <c r="H142" s="849">
        <v>5</v>
      </c>
      <c r="I142" s="849">
        <v>390</v>
      </c>
      <c r="J142" s="832"/>
      <c r="K142" s="832">
        <v>78</v>
      </c>
      <c r="L142" s="849"/>
      <c r="M142" s="849"/>
      <c r="N142" s="832"/>
      <c r="O142" s="832"/>
      <c r="P142" s="849">
        <v>2</v>
      </c>
      <c r="Q142" s="849">
        <v>158</v>
      </c>
      <c r="R142" s="837"/>
      <c r="S142" s="850">
        <v>79</v>
      </c>
    </row>
    <row r="143" spans="1:19" ht="14.4" customHeight="1" x14ac:dyDescent="0.3">
      <c r="A143" s="831" t="s">
        <v>3384</v>
      </c>
      <c r="B143" s="832" t="s">
        <v>3385</v>
      </c>
      <c r="C143" s="832" t="s">
        <v>602</v>
      </c>
      <c r="D143" s="832" t="s">
        <v>1220</v>
      </c>
      <c r="E143" s="832" t="s">
        <v>3371</v>
      </c>
      <c r="F143" s="832" t="s">
        <v>3491</v>
      </c>
      <c r="G143" s="832" t="s">
        <v>3492</v>
      </c>
      <c r="H143" s="849">
        <v>18</v>
      </c>
      <c r="I143" s="849">
        <v>666</v>
      </c>
      <c r="J143" s="832">
        <v>2.25</v>
      </c>
      <c r="K143" s="832">
        <v>37</v>
      </c>
      <c r="L143" s="849">
        <v>8</v>
      </c>
      <c r="M143" s="849">
        <v>296</v>
      </c>
      <c r="N143" s="832">
        <v>1</v>
      </c>
      <c r="O143" s="832">
        <v>37</v>
      </c>
      <c r="P143" s="849">
        <v>22</v>
      </c>
      <c r="Q143" s="849">
        <v>836</v>
      </c>
      <c r="R143" s="837">
        <v>2.8243243243243241</v>
      </c>
      <c r="S143" s="850">
        <v>38</v>
      </c>
    </row>
    <row r="144" spans="1:19" ht="14.4" customHeight="1" x14ac:dyDescent="0.3">
      <c r="A144" s="831" t="s">
        <v>3384</v>
      </c>
      <c r="B144" s="832" t="s">
        <v>3385</v>
      </c>
      <c r="C144" s="832" t="s">
        <v>602</v>
      </c>
      <c r="D144" s="832" t="s">
        <v>1220</v>
      </c>
      <c r="E144" s="832" t="s">
        <v>3371</v>
      </c>
      <c r="F144" s="832" t="s">
        <v>3495</v>
      </c>
      <c r="G144" s="832" t="s">
        <v>3496</v>
      </c>
      <c r="H144" s="849"/>
      <c r="I144" s="849"/>
      <c r="J144" s="832"/>
      <c r="K144" s="832"/>
      <c r="L144" s="849">
        <v>1</v>
      </c>
      <c r="M144" s="849">
        <v>5</v>
      </c>
      <c r="N144" s="832">
        <v>1</v>
      </c>
      <c r="O144" s="832">
        <v>5</v>
      </c>
      <c r="P144" s="849"/>
      <c r="Q144" s="849"/>
      <c r="R144" s="837"/>
      <c r="S144" s="850"/>
    </row>
    <row r="145" spans="1:19" ht="14.4" customHeight="1" x14ac:dyDescent="0.3">
      <c r="A145" s="831" t="s">
        <v>3384</v>
      </c>
      <c r="B145" s="832" t="s">
        <v>3385</v>
      </c>
      <c r="C145" s="832" t="s">
        <v>602</v>
      </c>
      <c r="D145" s="832" t="s">
        <v>1220</v>
      </c>
      <c r="E145" s="832" t="s">
        <v>3371</v>
      </c>
      <c r="F145" s="832" t="s">
        <v>3372</v>
      </c>
      <c r="G145" s="832" t="s">
        <v>3373</v>
      </c>
      <c r="H145" s="849">
        <v>135</v>
      </c>
      <c r="I145" s="849">
        <v>33885</v>
      </c>
      <c r="J145" s="832">
        <v>1.5455665024630543</v>
      </c>
      <c r="K145" s="832">
        <v>251</v>
      </c>
      <c r="L145" s="849">
        <v>87</v>
      </c>
      <c r="M145" s="849">
        <v>21924</v>
      </c>
      <c r="N145" s="832">
        <v>1</v>
      </c>
      <c r="O145" s="832">
        <v>252</v>
      </c>
      <c r="P145" s="849">
        <v>134</v>
      </c>
      <c r="Q145" s="849">
        <v>34036</v>
      </c>
      <c r="R145" s="837">
        <v>1.5524539317642765</v>
      </c>
      <c r="S145" s="850">
        <v>254</v>
      </c>
    </row>
    <row r="146" spans="1:19" ht="14.4" customHeight="1" x14ac:dyDescent="0.3">
      <c r="A146" s="831" t="s">
        <v>3384</v>
      </c>
      <c r="B146" s="832" t="s">
        <v>3385</v>
      </c>
      <c r="C146" s="832" t="s">
        <v>602</v>
      </c>
      <c r="D146" s="832" t="s">
        <v>1220</v>
      </c>
      <c r="E146" s="832" t="s">
        <v>3371</v>
      </c>
      <c r="F146" s="832" t="s">
        <v>3499</v>
      </c>
      <c r="G146" s="832" t="s">
        <v>3500</v>
      </c>
      <c r="H146" s="849">
        <v>59</v>
      </c>
      <c r="I146" s="849">
        <v>7434</v>
      </c>
      <c r="J146" s="832">
        <v>1.4276934895333204</v>
      </c>
      <c r="K146" s="832">
        <v>126</v>
      </c>
      <c r="L146" s="849">
        <v>41</v>
      </c>
      <c r="M146" s="849">
        <v>5207</v>
      </c>
      <c r="N146" s="832">
        <v>1</v>
      </c>
      <c r="O146" s="832">
        <v>127</v>
      </c>
      <c r="P146" s="849">
        <v>39</v>
      </c>
      <c r="Q146" s="849">
        <v>4914</v>
      </c>
      <c r="R146" s="837">
        <v>0.94372959477626273</v>
      </c>
      <c r="S146" s="850">
        <v>126</v>
      </c>
    </row>
    <row r="147" spans="1:19" ht="14.4" customHeight="1" x14ac:dyDescent="0.3">
      <c r="A147" s="831" t="s">
        <v>3384</v>
      </c>
      <c r="B147" s="832" t="s">
        <v>3385</v>
      </c>
      <c r="C147" s="832" t="s">
        <v>602</v>
      </c>
      <c r="D147" s="832" t="s">
        <v>1220</v>
      </c>
      <c r="E147" s="832" t="s">
        <v>3371</v>
      </c>
      <c r="F147" s="832" t="s">
        <v>3507</v>
      </c>
      <c r="G147" s="832" t="s">
        <v>3508</v>
      </c>
      <c r="H147" s="849">
        <v>2</v>
      </c>
      <c r="I147" s="849">
        <v>666</v>
      </c>
      <c r="J147" s="832">
        <v>0.99700598802395213</v>
      </c>
      <c r="K147" s="832">
        <v>333</v>
      </c>
      <c r="L147" s="849">
        <v>2</v>
      </c>
      <c r="M147" s="849">
        <v>668</v>
      </c>
      <c r="N147" s="832">
        <v>1</v>
      </c>
      <c r="O147" s="832">
        <v>334</v>
      </c>
      <c r="P147" s="849"/>
      <c r="Q147" s="849"/>
      <c r="R147" s="837"/>
      <c r="S147" s="850"/>
    </row>
    <row r="148" spans="1:19" ht="14.4" customHeight="1" x14ac:dyDescent="0.3">
      <c r="A148" s="831" t="s">
        <v>3384</v>
      </c>
      <c r="B148" s="832" t="s">
        <v>3385</v>
      </c>
      <c r="C148" s="832" t="s">
        <v>602</v>
      </c>
      <c r="D148" s="832" t="s">
        <v>1220</v>
      </c>
      <c r="E148" s="832" t="s">
        <v>3371</v>
      </c>
      <c r="F148" s="832" t="s">
        <v>3511</v>
      </c>
      <c r="G148" s="832" t="s">
        <v>3512</v>
      </c>
      <c r="H148" s="849">
        <v>1</v>
      </c>
      <c r="I148" s="849">
        <v>351</v>
      </c>
      <c r="J148" s="832"/>
      <c r="K148" s="832">
        <v>351</v>
      </c>
      <c r="L148" s="849"/>
      <c r="M148" s="849"/>
      <c r="N148" s="832"/>
      <c r="O148" s="832"/>
      <c r="P148" s="849">
        <v>2</v>
      </c>
      <c r="Q148" s="849">
        <v>714</v>
      </c>
      <c r="R148" s="837"/>
      <c r="S148" s="850">
        <v>357</v>
      </c>
    </row>
    <row r="149" spans="1:19" ht="14.4" customHeight="1" x14ac:dyDescent="0.3">
      <c r="A149" s="831" t="s">
        <v>3384</v>
      </c>
      <c r="B149" s="832" t="s">
        <v>3385</v>
      </c>
      <c r="C149" s="832" t="s">
        <v>602</v>
      </c>
      <c r="D149" s="832" t="s">
        <v>1220</v>
      </c>
      <c r="E149" s="832" t="s">
        <v>3371</v>
      </c>
      <c r="F149" s="832" t="s">
        <v>3513</v>
      </c>
      <c r="G149" s="832" t="s">
        <v>3514</v>
      </c>
      <c r="H149" s="849">
        <v>1</v>
      </c>
      <c r="I149" s="849">
        <v>257</v>
      </c>
      <c r="J149" s="832">
        <v>1</v>
      </c>
      <c r="K149" s="832">
        <v>257</v>
      </c>
      <c r="L149" s="849">
        <v>1</v>
      </c>
      <c r="M149" s="849">
        <v>257</v>
      </c>
      <c r="N149" s="832">
        <v>1</v>
      </c>
      <c r="O149" s="832">
        <v>257</v>
      </c>
      <c r="P149" s="849"/>
      <c r="Q149" s="849"/>
      <c r="R149" s="837"/>
      <c r="S149" s="850"/>
    </row>
    <row r="150" spans="1:19" ht="14.4" customHeight="1" x14ac:dyDescent="0.3">
      <c r="A150" s="831" t="s">
        <v>3384</v>
      </c>
      <c r="B150" s="832" t="s">
        <v>3385</v>
      </c>
      <c r="C150" s="832" t="s">
        <v>602</v>
      </c>
      <c r="D150" s="832" t="s">
        <v>1220</v>
      </c>
      <c r="E150" s="832" t="s">
        <v>3371</v>
      </c>
      <c r="F150" s="832" t="s">
        <v>3519</v>
      </c>
      <c r="G150" s="832" t="s">
        <v>3520</v>
      </c>
      <c r="H150" s="849">
        <v>1</v>
      </c>
      <c r="I150" s="849">
        <v>296</v>
      </c>
      <c r="J150" s="832">
        <v>1</v>
      </c>
      <c r="K150" s="832">
        <v>296</v>
      </c>
      <c r="L150" s="849">
        <v>1</v>
      </c>
      <c r="M150" s="849">
        <v>296</v>
      </c>
      <c r="N150" s="832">
        <v>1</v>
      </c>
      <c r="O150" s="832">
        <v>296</v>
      </c>
      <c r="P150" s="849"/>
      <c r="Q150" s="849"/>
      <c r="R150" s="837"/>
      <c r="S150" s="850"/>
    </row>
    <row r="151" spans="1:19" ht="14.4" customHeight="1" x14ac:dyDescent="0.3">
      <c r="A151" s="831" t="s">
        <v>3384</v>
      </c>
      <c r="B151" s="832" t="s">
        <v>3385</v>
      </c>
      <c r="C151" s="832" t="s">
        <v>602</v>
      </c>
      <c r="D151" s="832" t="s">
        <v>1220</v>
      </c>
      <c r="E151" s="832" t="s">
        <v>3371</v>
      </c>
      <c r="F151" s="832" t="s">
        <v>3521</v>
      </c>
      <c r="G151" s="832" t="s">
        <v>3522</v>
      </c>
      <c r="H151" s="849">
        <v>1</v>
      </c>
      <c r="I151" s="849">
        <v>495</v>
      </c>
      <c r="J151" s="832"/>
      <c r="K151" s="832">
        <v>495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3384</v>
      </c>
      <c r="B152" s="832" t="s">
        <v>3385</v>
      </c>
      <c r="C152" s="832" t="s">
        <v>602</v>
      </c>
      <c r="D152" s="832" t="s">
        <v>1220</v>
      </c>
      <c r="E152" s="832" t="s">
        <v>3371</v>
      </c>
      <c r="F152" s="832" t="s">
        <v>3523</v>
      </c>
      <c r="G152" s="832" t="s">
        <v>3524</v>
      </c>
      <c r="H152" s="849"/>
      <c r="I152" s="849"/>
      <c r="J152" s="832"/>
      <c r="K152" s="832"/>
      <c r="L152" s="849">
        <v>2</v>
      </c>
      <c r="M152" s="849">
        <v>2364</v>
      </c>
      <c r="N152" s="832">
        <v>1</v>
      </c>
      <c r="O152" s="832">
        <v>1182</v>
      </c>
      <c r="P152" s="849"/>
      <c r="Q152" s="849"/>
      <c r="R152" s="837"/>
      <c r="S152" s="850"/>
    </row>
    <row r="153" spans="1:19" ht="14.4" customHeight="1" x14ac:dyDescent="0.3">
      <c r="A153" s="831" t="s">
        <v>3384</v>
      </c>
      <c r="B153" s="832" t="s">
        <v>3385</v>
      </c>
      <c r="C153" s="832" t="s">
        <v>602</v>
      </c>
      <c r="D153" s="832" t="s">
        <v>1220</v>
      </c>
      <c r="E153" s="832" t="s">
        <v>3371</v>
      </c>
      <c r="F153" s="832" t="s">
        <v>3376</v>
      </c>
      <c r="G153" s="832" t="s">
        <v>3377</v>
      </c>
      <c r="H153" s="849">
        <v>212</v>
      </c>
      <c r="I153" s="849">
        <v>7066.67</v>
      </c>
      <c r="J153" s="832">
        <v>1.3856242855378149</v>
      </c>
      <c r="K153" s="832">
        <v>33.333349056603772</v>
      </c>
      <c r="L153" s="849">
        <v>153</v>
      </c>
      <c r="M153" s="849">
        <v>5099.99</v>
      </c>
      <c r="N153" s="832">
        <v>1</v>
      </c>
      <c r="O153" s="832">
        <v>33.333267973856209</v>
      </c>
      <c r="P153" s="849">
        <v>204</v>
      </c>
      <c r="Q153" s="849">
        <v>6799.99</v>
      </c>
      <c r="R153" s="837">
        <v>1.3333339869293861</v>
      </c>
      <c r="S153" s="850">
        <v>33.333284313725493</v>
      </c>
    </row>
    <row r="154" spans="1:19" ht="14.4" customHeight="1" x14ac:dyDescent="0.3">
      <c r="A154" s="831" t="s">
        <v>3384</v>
      </c>
      <c r="B154" s="832" t="s">
        <v>3385</v>
      </c>
      <c r="C154" s="832" t="s">
        <v>602</v>
      </c>
      <c r="D154" s="832" t="s">
        <v>1220</v>
      </c>
      <c r="E154" s="832" t="s">
        <v>3371</v>
      </c>
      <c r="F154" s="832" t="s">
        <v>3527</v>
      </c>
      <c r="G154" s="832" t="s">
        <v>3528</v>
      </c>
      <c r="H154" s="849">
        <v>58</v>
      </c>
      <c r="I154" s="849">
        <v>17864</v>
      </c>
      <c r="J154" s="832">
        <v>1.1836734693877551</v>
      </c>
      <c r="K154" s="832">
        <v>308</v>
      </c>
      <c r="L154" s="849">
        <v>49</v>
      </c>
      <c r="M154" s="849">
        <v>15092</v>
      </c>
      <c r="N154" s="832">
        <v>1</v>
      </c>
      <c r="O154" s="832">
        <v>308</v>
      </c>
      <c r="P154" s="849">
        <v>54</v>
      </c>
      <c r="Q154" s="849">
        <v>16794</v>
      </c>
      <c r="R154" s="837">
        <v>1.1127749801219189</v>
      </c>
      <c r="S154" s="850">
        <v>311</v>
      </c>
    </row>
    <row r="155" spans="1:19" ht="14.4" customHeight="1" x14ac:dyDescent="0.3">
      <c r="A155" s="831" t="s">
        <v>3384</v>
      </c>
      <c r="B155" s="832" t="s">
        <v>3385</v>
      </c>
      <c r="C155" s="832" t="s">
        <v>602</v>
      </c>
      <c r="D155" s="832" t="s">
        <v>1220</v>
      </c>
      <c r="E155" s="832" t="s">
        <v>3371</v>
      </c>
      <c r="F155" s="832" t="s">
        <v>3533</v>
      </c>
      <c r="G155" s="832" t="s">
        <v>3534</v>
      </c>
      <c r="H155" s="849">
        <v>1</v>
      </c>
      <c r="I155" s="849">
        <v>86</v>
      </c>
      <c r="J155" s="832">
        <v>1</v>
      </c>
      <c r="K155" s="832">
        <v>86</v>
      </c>
      <c r="L155" s="849">
        <v>1</v>
      </c>
      <c r="M155" s="849">
        <v>86</v>
      </c>
      <c r="N155" s="832">
        <v>1</v>
      </c>
      <c r="O155" s="832">
        <v>86</v>
      </c>
      <c r="P155" s="849"/>
      <c r="Q155" s="849"/>
      <c r="R155" s="837"/>
      <c r="S155" s="850"/>
    </row>
    <row r="156" spans="1:19" ht="14.4" customHeight="1" x14ac:dyDescent="0.3">
      <c r="A156" s="831" t="s">
        <v>3384</v>
      </c>
      <c r="B156" s="832" t="s">
        <v>3385</v>
      </c>
      <c r="C156" s="832" t="s">
        <v>602</v>
      </c>
      <c r="D156" s="832" t="s">
        <v>1220</v>
      </c>
      <c r="E156" s="832" t="s">
        <v>3371</v>
      </c>
      <c r="F156" s="832" t="s">
        <v>3535</v>
      </c>
      <c r="G156" s="832" t="s">
        <v>3536</v>
      </c>
      <c r="H156" s="849">
        <v>8</v>
      </c>
      <c r="I156" s="849">
        <v>1232</v>
      </c>
      <c r="J156" s="832">
        <v>2.6494623655913978</v>
      </c>
      <c r="K156" s="832">
        <v>154</v>
      </c>
      <c r="L156" s="849">
        <v>3</v>
      </c>
      <c r="M156" s="849">
        <v>465</v>
      </c>
      <c r="N156" s="832">
        <v>1</v>
      </c>
      <c r="O156" s="832">
        <v>155</v>
      </c>
      <c r="P156" s="849">
        <v>9</v>
      </c>
      <c r="Q156" s="849">
        <v>1404</v>
      </c>
      <c r="R156" s="837">
        <v>3.0193548387096776</v>
      </c>
      <c r="S156" s="850">
        <v>156</v>
      </c>
    </row>
    <row r="157" spans="1:19" ht="14.4" customHeight="1" x14ac:dyDescent="0.3">
      <c r="A157" s="831" t="s">
        <v>3384</v>
      </c>
      <c r="B157" s="832" t="s">
        <v>3385</v>
      </c>
      <c r="C157" s="832" t="s">
        <v>602</v>
      </c>
      <c r="D157" s="832" t="s">
        <v>1220</v>
      </c>
      <c r="E157" s="832" t="s">
        <v>3371</v>
      </c>
      <c r="F157" s="832" t="s">
        <v>3537</v>
      </c>
      <c r="G157" s="832" t="s">
        <v>3538</v>
      </c>
      <c r="H157" s="849">
        <v>1</v>
      </c>
      <c r="I157" s="849">
        <v>32</v>
      </c>
      <c r="J157" s="832">
        <v>0.2</v>
      </c>
      <c r="K157" s="832">
        <v>32</v>
      </c>
      <c r="L157" s="849">
        <v>5</v>
      </c>
      <c r="M157" s="849">
        <v>160</v>
      </c>
      <c r="N157" s="832">
        <v>1</v>
      </c>
      <c r="O157" s="832">
        <v>32</v>
      </c>
      <c r="P157" s="849">
        <v>6</v>
      </c>
      <c r="Q157" s="849">
        <v>198</v>
      </c>
      <c r="R157" s="837">
        <v>1.2375</v>
      </c>
      <c r="S157" s="850">
        <v>33</v>
      </c>
    </row>
    <row r="158" spans="1:19" ht="14.4" customHeight="1" x14ac:dyDescent="0.3">
      <c r="A158" s="831" t="s">
        <v>3384</v>
      </c>
      <c r="B158" s="832" t="s">
        <v>3385</v>
      </c>
      <c r="C158" s="832" t="s">
        <v>602</v>
      </c>
      <c r="D158" s="832" t="s">
        <v>1220</v>
      </c>
      <c r="E158" s="832" t="s">
        <v>3371</v>
      </c>
      <c r="F158" s="832" t="s">
        <v>3378</v>
      </c>
      <c r="G158" s="832" t="s">
        <v>3379</v>
      </c>
      <c r="H158" s="849">
        <v>2</v>
      </c>
      <c r="I158" s="849">
        <v>1184</v>
      </c>
      <c r="J158" s="832"/>
      <c r="K158" s="832">
        <v>592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3384</v>
      </c>
      <c r="B159" s="832" t="s">
        <v>3385</v>
      </c>
      <c r="C159" s="832" t="s">
        <v>602</v>
      </c>
      <c r="D159" s="832" t="s">
        <v>1220</v>
      </c>
      <c r="E159" s="832" t="s">
        <v>3371</v>
      </c>
      <c r="F159" s="832" t="s">
        <v>3551</v>
      </c>
      <c r="G159" s="832" t="s">
        <v>3552</v>
      </c>
      <c r="H159" s="849">
        <v>1</v>
      </c>
      <c r="I159" s="849">
        <v>4402</v>
      </c>
      <c r="J159" s="832">
        <v>0.99863883847549906</v>
      </c>
      <c r="K159" s="832">
        <v>4402</v>
      </c>
      <c r="L159" s="849">
        <v>1</v>
      </c>
      <c r="M159" s="849">
        <v>4408</v>
      </c>
      <c r="N159" s="832">
        <v>1</v>
      </c>
      <c r="O159" s="832">
        <v>4408</v>
      </c>
      <c r="P159" s="849">
        <v>1</v>
      </c>
      <c r="Q159" s="849">
        <v>4429</v>
      </c>
      <c r="R159" s="837">
        <v>1.0047640653357532</v>
      </c>
      <c r="S159" s="850">
        <v>4429</v>
      </c>
    </row>
    <row r="160" spans="1:19" ht="14.4" customHeight="1" x14ac:dyDescent="0.3">
      <c r="A160" s="831" t="s">
        <v>3384</v>
      </c>
      <c r="B160" s="832" t="s">
        <v>3385</v>
      </c>
      <c r="C160" s="832" t="s">
        <v>602</v>
      </c>
      <c r="D160" s="832" t="s">
        <v>1220</v>
      </c>
      <c r="E160" s="832" t="s">
        <v>3371</v>
      </c>
      <c r="F160" s="832" t="s">
        <v>3555</v>
      </c>
      <c r="G160" s="832" t="s">
        <v>3556</v>
      </c>
      <c r="H160" s="849"/>
      <c r="I160" s="849"/>
      <c r="J160" s="832"/>
      <c r="K160" s="832"/>
      <c r="L160" s="849">
        <v>10</v>
      </c>
      <c r="M160" s="849">
        <v>1160</v>
      </c>
      <c r="N160" s="832">
        <v>1</v>
      </c>
      <c r="O160" s="832">
        <v>116</v>
      </c>
      <c r="P160" s="849"/>
      <c r="Q160" s="849"/>
      <c r="R160" s="837"/>
      <c r="S160" s="850"/>
    </row>
    <row r="161" spans="1:19" ht="14.4" customHeight="1" x14ac:dyDescent="0.3">
      <c r="A161" s="831" t="s">
        <v>3384</v>
      </c>
      <c r="B161" s="832" t="s">
        <v>3385</v>
      </c>
      <c r="C161" s="832" t="s">
        <v>602</v>
      </c>
      <c r="D161" s="832" t="s">
        <v>1220</v>
      </c>
      <c r="E161" s="832" t="s">
        <v>3371</v>
      </c>
      <c r="F161" s="832" t="s">
        <v>3559</v>
      </c>
      <c r="G161" s="832" t="s">
        <v>3560</v>
      </c>
      <c r="H161" s="849">
        <v>3</v>
      </c>
      <c r="I161" s="849">
        <v>480</v>
      </c>
      <c r="J161" s="832">
        <v>1.4906832298136645</v>
      </c>
      <c r="K161" s="832">
        <v>160</v>
      </c>
      <c r="L161" s="849">
        <v>2</v>
      </c>
      <c r="M161" s="849">
        <v>322</v>
      </c>
      <c r="N161" s="832">
        <v>1</v>
      </c>
      <c r="O161" s="832">
        <v>161</v>
      </c>
      <c r="P161" s="849">
        <v>7</v>
      </c>
      <c r="Q161" s="849">
        <v>1134</v>
      </c>
      <c r="R161" s="837">
        <v>3.5217391304347827</v>
      </c>
      <c r="S161" s="850">
        <v>162</v>
      </c>
    </row>
    <row r="162" spans="1:19" ht="14.4" customHeight="1" x14ac:dyDescent="0.3">
      <c r="A162" s="831" t="s">
        <v>3384</v>
      </c>
      <c r="B162" s="832" t="s">
        <v>3385</v>
      </c>
      <c r="C162" s="832" t="s">
        <v>602</v>
      </c>
      <c r="D162" s="832" t="s">
        <v>1220</v>
      </c>
      <c r="E162" s="832" t="s">
        <v>3371</v>
      </c>
      <c r="F162" s="832" t="s">
        <v>3563</v>
      </c>
      <c r="G162" s="832" t="s">
        <v>3564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66</v>
      </c>
      <c r="R162" s="837"/>
      <c r="S162" s="850">
        <v>66</v>
      </c>
    </row>
    <row r="163" spans="1:19" ht="14.4" customHeight="1" x14ac:dyDescent="0.3">
      <c r="A163" s="831" t="s">
        <v>3384</v>
      </c>
      <c r="B163" s="832" t="s">
        <v>3385</v>
      </c>
      <c r="C163" s="832" t="s">
        <v>602</v>
      </c>
      <c r="D163" s="832" t="s">
        <v>1220</v>
      </c>
      <c r="E163" s="832" t="s">
        <v>3371</v>
      </c>
      <c r="F163" s="832" t="s">
        <v>3571</v>
      </c>
      <c r="G163" s="832" t="s">
        <v>3572</v>
      </c>
      <c r="H163" s="849">
        <v>19</v>
      </c>
      <c r="I163" s="849">
        <v>7087</v>
      </c>
      <c r="J163" s="832">
        <v>0.72881530234471414</v>
      </c>
      <c r="K163" s="832">
        <v>373</v>
      </c>
      <c r="L163" s="849">
        <v>26</v>
      </c>
      <c r="M163" s="849">
        <v>9724</v>
      </c>
      <c r="N163" s="832">
        <v>1</v>
      </c>
      <c r="O163" s="832">
        <v>374</v>
      </c>
      <c r="P163" s="849">
        <v>33</v>
      </c>
      <c r="Q163" s="849">
        <v>12408</v>
      </c>
      <c r="R163" s="837">
        <v>1.2760180995475112</v>
      </c>
      <c r="S163" s="850">
        <v>376</v>
      </c>
    </row>
    <row r="164" spans="1:19" ht="14.4" customHeight="1" x14ac:dyDescent="0.3">
      <c r="A164" s="831" t="s">
        <v>3384</v>
      </c>
      <c r="B164" s="832" t="s">
        <v>3385</v>
      </c>
      <c r="C164" s="832" t="s">
        <v>602</v>
      </c>
      <c r="D164" s="832" t="s">
        <v>1220</v>
      </c>
      <c r="E164" s="832" t="s">
        <v>3371</v>
      </c>
      <c r="F164" s="832" t="s">
        <v>3382</v>
      </c>
      <c r="G164" s="832" t="s">
        <v>3383</v>
      </c>
      <c r="H164" s="849">
        <v>2</v>
      </c>
      <c r="I164" s="849">
        <v>724</v>
      </c>
      <c r="J164" s="832"/>
      <c r="K164" s="832">
        <v>362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3384</v>
      </c>
      <c r="B165" s="832" t="s">
        <v>3385</v>
      </c>
      <c r="C165" s="832" t="s">
        <v>602</v>
      </c>
      <c r="D165" s="832" t="s">
        <v>1220</v>
      </c>
      <c r="E165" s="832" t="s">
        <v>3371</v>
      </c>
      <c r="F165" s="832" t="s">
        <v>3575</v>
      </c>
      <c r="G165" s="832" t="s">
        <v>3576</v>
      </c>
      <c r="H165" s="849">
        <v>1</v>
      </c>
      <c r="I165" s="849">
        <v>98</v>
      </c>
      <c r="J165" s="832"/>
      <c r="K165" s="832">
        <v>98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3384</v>
      </c>
      <c r="B166" s="832" t="s">
        <v>3385</v>
      </c>
      <c r="C166" s="832" t="s">
        <v>602</v>
      </c>
      <c r="D166" s="832" t="s">
        <v>1220</v>
      </c>
      <c r="E166" s="832" t="s">
        <v>3371</v>
      </c>
      <c r="F166" s="832" t="s">
        <v>3581</v>
      </c>
      <c r="G166" s="832" t="s">
        <v>3582</v>
      </c>
      <c r="H166" s="849"/>
      <c r="I166" s="849"/>
      <c r="J166" s="832"/>
      <c r="K166" s="832"/>
      <c r="L166" s="849"/>
      <c r="M166" s="849"/>
      <c r="N166" s="832"/>
      <c r="O166" s="832"/>
      <c r="P166" s="849">
        <v>1</v>
      </c>
      <c r="Q166" s="849">
        <v>0</v>
      </c>
      <c r="R166" s="837"/>
      <c r="S166" s="850">
        <v>0</v>
      </c>
    </row>
    <row r="167" spans="1:19" ht="14.4" customHeight="1" x14ac:dyDescent="0.3">
      <c r="A167" s="831" t="s">
        <v>3384</v>
      </c>
      <c r="B167" s="832" t="s">
        <v>3385</v>
      </c>
      <c r="C167" s="832" t="s">
        <v>602</v>
      </c>
      <c r="D167" s="832" t="s">
        <v>1221</v>
      </c>
      <c r="E167" s="832" t="s">
        <v>3371</v>
      </c>
      <c r="F167" s="832" t="s">
        <v>3491</v>
      </c>
      <c r="G167" s="832" t="s">
        <v>3492</v>
      </c>
      <c r="H167" s="849">
        <v>61</v>
      </c>
      <c r="I167" s="849">
        <v>2257</v>
      </c>
      <c r="J167" s="832">
        <v>0.78205128205128205</v>
      </c>
      <c r="K167" s="832">
        <v>37</v>
      </c>
      <c r="L167" s="849">
        <v>78</v>
      </c>
      <c r="M167" s="849">
        <v>2886</v>
      </c>
      <c r="N167" s="832">
        <v>1</v>
      </c>
      <c r="O167" s="832">
        <v>37</v>
      </c>
      <c r="P167" s="849"/>
      <c r="Q167" s="849"/>
      <c r="R167" s="837"/>
      <c r="S167" s="850"/>
    </row>
    <row r="168" spans="1:19" ht="14.4" customHeight="1" x14ac:dyDescent="0.3">
      <c r="A168" s="831" t="s">
        <v>3384</v>
      </c>
      <c r="B168" s="832" t="s">
        <v>3385</v>
      </c>
      <c r="C168" s="832" t="s">
        <v>602</v>
      </c>
      <c r="D168" s="832" t="s">
        <v>1221</v>
      </c>
      <c r="E168" s="832" t="s">
        <v>3371</v>
      </c>
      <c r="F168" s="832" t="s">
        <v>3372</v>
      </c>
      <c r="G168" s="832" t="s">
        <v>3373</v>
      </c>
      <c r="H168" s="849">
        <v>10</v>
      </c>
      <c r="I168" s="849">
        <v>2510</v>
      </c>
      <c r="J168" s="832">
        <v>0.55335097001763667</v>
      </c>
      <c r="K168" s="832">
        <v>251</v>
      </c>
      <c r="L168" s="849">
        <v>18</v>
      </c>
      <c r="M168" s="849">
        <v>4536</v>
      </c>
      <c r="N168" s="832">
        <v>1</v>
      </c>
      <c r="O168" s="832">
        <v>252</v>
      </c>
      <c r="P168" s="849"/>
      <c r="Q168" s="849"/>
      <c r="R168" s="837"/>
      <c r="S168" s="850"/>
    </row>
    <row r="169" spans="1:19" ht="14.4" customHeight="1" x14ac:dyDescent="0.3">
      <c r="A169" s="831" t="s">
        <v>3384</v>
      </c>
      <c r="B169" s="832" t="s">
        <v>3385</v>
      </c>
      <c r="C169" s="832" t="s">
        <v>602</v>
      </c>
      <c r="D169" s="832" t="s">
        <v>1221</v>
      </c>
      <c r="E169" s="832" t="s">
        <v>3371</v>
      </c>
      <c r="F169" s="832" t="s">
        <v>3499</v>
      </c>
      <c r="G169" s="832" t="s">
        <v>3500</v>
      </c>
      <c r="H169" s="849">
        <v>18</v>
      </c>
      <c r="I169" s="849">
        <v>2268</v>
      </c>
      <c r="J169" s="832">
        <v>1.2755905511811023</v>
      </c>
      <c r="K169" s="832">
        <v>126</v>
      </c>
      <c r="L169" s="849">
        <v>14</v>
      </c>
      <c r="M169" s="849">
        <v>1778</v>
      </c>
      <c r="N169" s="832">
        <v>1</v>
      </c>
      <c r="O169" s="832">
        <v>127</v>
      </c>
      <c r="P169" s="849"/>
      <c r="Q169" s="849"/>
      <c r="R169" s="837"/>
      <c r="S169" s="850"/>
    </row>
    <row r="170" spans="1:19" ht="14.4" customHeight="1" x14ac:dyDescent="0.3">
      <c r="A170" s="831" t="s">
        <v>3384</v>
      </c>
      <c r="B170" s="832" t="s">
        <v>3385</v>
      </c>
      <c r="C170" s="832" t="s">
        <v>602</v>
      </c>
      <c r="D170" s="832" t="s">
        <v>1221</v>
      </c>
      <c r="E170" s="832" t="s">
        <v>3371</v>
      </c>
      <c r="F170" s="832" t="s">
        <v>3376</v>
      </c>
      <c r="G170" s="832" t="s">
        <v>3377</v>
      </c>
      <c r="H170" s="849">
        <v>32</v>
      </c>
      <c r="I170" s="849">
        <v>1066.67</v>
      </c>
      <c r="J170" s="832">
        <v>0.86486289263301286</v>
      </c>
      <c r="K170" s="832">
        <v>33.333437500000002</v>
      </c>
      <c r="L170" s="849">
        <v>37</v>
      </c>
      <c r="M170" s="849">
        <v>1233.3399999999999</v>
      </c>
      <c r="N170" s="832">
        <v>1</v>
      </c>
      <c r="O170" s="832">
        <v>33.333513513513509</v>
      </c>
      <c r="P170" s="849"/>
      <c r="Q170" s="849"/>
      <c r="R170" s="837"/>
      <c r="S170" s="850"/>
    </row>
    <row r="171" spans="1:19" ht="14.4" customHeight="1" x14ac:dyDescent="0.3">
      <c r="A171" s="831" t="s">
        <v>3384</v>
      </c>
      <c r="B171" s="832" t="s">
        <v>3385</v>
      </c>
      <c r="C171" s="832" t="s">
        <v>602</v>
      </c>
      <c r="D171" s="832" t="s">
        <v>1221</v>
      </c>
      <c r="E171" s="832" t="s">
        <v>3371</v>
      </c>
      <c r="F171" s="832" t="s">
        <v>3527</v>
      </c>
      <c r="G171" s="832" t="s">
        <v>3528</v>
      </c>
      <c r="H171" s="849">
        <v>19</v>
      </c>
      <c r="I171" s="849">
        <v>5852</v>
      </c>
      <c r="J171" s="832">
        <v>0.82608695652173914</v>
      </c>
      <c r="K171" s="832">
        <v>308</v>
      </c>
      <c r="L171" s="849">
        <v>23</v>
      </c>
      <c r="M171" s="849">
        <v>7084</v>
      </c>
      <c r="N171" s="832">
        <v>1</v>
      </c>
      <c r="O171" s="832">
        <v>308</v>
      </c>
      <c r="P171" s="849"/>
      <c r="Q171" s="849"/>
      <c r="R171" s="837"/>
      <c r="S171" s="850"/>
    </row>
    <row r="172" spans="1:19" ht="14.4" customHeight="1" x14ac:dyDescent="0.3">
      <c r="A172" s="831" t="s">
        <v>3384</v>
      </c>
      <c r="B172" s="832" t="s">
        <v>3385</v>
      </c>
      <c r="C172" s="832" t="s">
        <v>602</v>
      </c>
      <c r="D172" s="832" t="s">
        <v>1221</v>
      </c>
      <c r="E172" s="832" t="s">
        <v>3371</v>
      </c>
      <c r="F172" s="832" t="s">
        <v>3531</v>
      </c>
      <c r="G172" s="832" t="s">
        <v>3532</v>
      </c>
      <c r="H172" s="849"/>
      <c r="I172" s="849"/>
      <c r="J172" s="832"/>
      <c r="K172" s="832"/>
      <c r="L172" s="849">
        <v>10</v>
      </c>
      <c r="M172" s="849">
        <v>370</v>
      </c>
      <c r="N172" s="832">
        <v>1</v>
      </c>
      <c r="O172" s="832">
        <v>37</v>
      </c>
      <c r="P172" s="849"/>
      <c r="Q172" s="849"/>
      <c r="R172" s="837"/>
      <c r="S172" s="850"/>
    </row>
    <row r="173" spans="1:19" ht="14.4" customHeight="1" x14ac:dyDescent="0.3">
      <c r="A173" s="831" t="s">
        <v>3384</v>
      </c>
      <c r="B173" s="832" t="s">
        <v>3385</v>
      </c>
      <c r="C173" s="832" t="s">
        <v>602</v>
      </c>
      <c r="D173" s="832" t="s">
        <v>1221</v>
      </c>
      <c r="E173" s="832" t="s">
        <v>3371</v>
      </c>
      <c r="F173" s="832" t="s">
        <v>3537</v>
      </c>
      <c r="G173" s="832" t="s">
        <v>3538</v>
      </c>
      <c r="H173" s="849"/>
      <c r="I173" s="849"/>
      <c r="J173" s="832"/>
      <c r="K173" s="832"/>
      <c r="L173" s="849">
        <v>1</v>
      </c>
      <c r="M173" s="849">
        <v>32</v>
      </c>
      <c r="N173" s="832">
        <v>1</v>
      </c>
      <c r="O173" s="832">
        <v>32</v>
      </c>
      <c r="P173" s="849"/>
      <c r="Q173" s="849"/>
      <c r="R173" s="837"/>
      <c r="S173" s="850"/>
    </row>
    <row r="174" spans="1:19" ht="14.4" customHeight="1" x14ac:dyDescent="0.3">
      <c r="A174" s="831" t="s">
        <v>3384</v>
      </c>
      <c r="B174" s="832" t="s">
        <v>3385</v>
      </c>
      <c r="C174" s="832" t="s">
        <v>602</v>
      </c>
      <c r="D174" s="832" t="s">
        <v>1221</v>
      </c>
      <c r="E174" s="832" t="s">
        <v>3371</v>
      </c>
      <c r="F174" s="832" t="s">
        <v>3551</v>
      </c>
      <c r="G174" s="832" t="s">
        <v>3552</v>
      </c>
      <c r="H174" s="849"/>
      <c r="I174" s="849"/>
      <c r="J174" s="832"/>
      <c r="K174" s="832"/>
      <c r="L174" s="849">
        <v>3</v>
      </c>
      <c r="M174" s="849">
        <v>13224</v>
      </c>
      <c r="N174" s="832">
        <v>1</v>
      </c>
      <c r="O174" s="832">
        <v>4408</v>
      </c>
      <c r="P174" s="849"/>
      <c r="Q174" s="849"/>
      <c r="R174" s="837"/>
      <c r="S174" s="850"/>
    </row>
    <row r="175" spans="1:19" ht="14.4" customHeight="1" x14ac:dyDescent="0.3">
      <c r="A175" s="831" t="s">
        <v>3384</v>
      </c>
      <c r="B175" s="832" t="s">
        <v>3385</v>
      </c>
      <c r="C175" s="832" t="s">
        <v>602</v>
      </c>
      <c r="D175" s="832" t="s">
        <v>1221</v>
      </c>
      <c r="E175" s="832" t="s">
        <v>3371</v>
      </c>
      <c r="F175" s="832" t="s">
        <v>3559</v>
      </c>
      <c r="G175" s="832" t="s">
        <v>3560</v>
      </c>
      <c r="H175" s="849">
        <v>1</v>
      </c>
      <c r="I175" s="849">
        <v>160</v>
      </c>
      <c r="J175" s="832"/>
      <c r="K175" s="832">
        <v>160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3384</v>
      </c>
      <c r="B176" s="832" t="s">
        <v>3385</v>
      </c>
      <c r="C176" s="832" t="s">
        <v>602</v>
      </c>
      <c r="D176" s="832" t="s">
        <v>1221</v>
      </c>
      <c r="E176" s="832" t="s">
        <v>3371</v>
      </c>
      <c r="F176" s="832" t="s">
        <v>3561</v>
      </c>
      <c r="G176" s="832" t="s">
        <v>3562</v>
      </c>
      <c r="H176" s="849"/>
      <c r="I176" s="849"/>
      <c r="J176" s="832"/>
      <c r="K176" s="832"/>
      <c r="L176" s="849">
        <v>1</v>
      </c>
      <c r="M176" s="849">
        <v>395</v>
      </c>
      <c r="N176" s="832">
        <v>1</v>
      </c>
      <c r="O176" s="832">
        <v>395</v>
      </c>
      <c r="P176" s="849"/>
      <c r="Q176" s="849"/>
      <c r="R176" s="837"/>
      <c r="S176" s="850"/>
    </row>
    <row r="177" spans="1:19" ht="14.4" customHeight="1" x14ac:dyDescent="0.3">
      <c r="A177" s="831" t="s">
        <v>3384</v>
      </c>
      <c r="B177" s="832" t="s">
        <v>3385</v>
      </c>
      <c r="C177" s="832" t="s">
        <v>602</v>
      </c>
      <c r="D177" s="832" t="s">
        <v>1221</v>
      </c>
      <c r="E177" s="832" t="s">
        <v>3371</v>
      </c>
      <c r="F177" s="832" t="s">
        <v>3571</v>
      </c>
      <c r="G177" s="832" t="s">
        <v>3572</v>
      </c>
      <c r="H177" s="849">
        <v>5</v>
      </c>
      <c r="I177" s="849">
        <v>1865</v>
      </c>
      <c r="J177" s="832">
        <v>0.83110516934046341</v>
      </c>
      <c r="K177" s="832">
        <v>373</v>
      </c>
      <c r="L177" s="849">
        <v>6</v>
      </c>
      <c r="M177" s="849">
        <v>2244</v>
      </c>
      <c r="N177" s="832">
        <v>1</v>
      </c>
      <c r="O177" s="832">
        <v>374</v>
      </c>
      <c r="P177" s="849"/>
      <c r="Q177" s="849"/>
      <c r="R177" s="837"/>
      <c r="S177" s="850"/>
    </row>
    <row r="178" spans="1:19" ht="14.4" customHeight="1" x14ac:dyDescent="0.3">
      <c r="A178" s="831" t="s">
        <v>3384</v>
      </c>
      <c r="B178" s="832" t="s">
        <v>3385</v>
      </c>
      <c r="C178" s="832" t="s">
        <v>602</v>
      </c>
      <c r="D178" s="832" t="s">
        <v>1222</v>
      </c>
      <c r="E178" s="832" t="s">
        <v>3386</v>
      </c>
      <c r="F178" s="832" t="s">
        <v>3387</v>
      </c>
      <c r="G178" s="832" t="s">
        <v>3388</v>
      </c>
      <c r="H178" s="849">
        <v>0.4</v>
      </c>
      <c r="I178" s="849">
        <v>60.4</v>
      </c>
      <c r="J178" s="832">
        <v>4.3328550932568151</v>
      </c>
      <c r="K178" s="832">
        <v>151</v>
      </c>
      <c r="L178" s="849">
        <v>0.2</v>
      </c>
      <c r="M178" s="849">
        <v>13.94</v>
      </c>
      <c r="N178" s="832">
        <v>1</v>
      </c>
      <c r="O178" s="832">
        <v>69.699999999999989</v>
      </c>
      <c r="P178" s="849">
        <v>0.4</v>
      </c>
      <c r="Q178" s="849">
        <v>27.88</v>
      </c>
      <c r="R178" s="837">
        <v>2</v>
      </c>
      <c r="S178" s="850">
        <v>69.699999999999989</v>
      </c>
    </row>
    <row r="179" spans="1:19" ht="14.4" customHeight="1" x14ac:dyDescent="0.3">
      <c r="A179" s="831" t="s">
        <v>3384</v>
      </c>
      <c r="B179" s="832" t="s">
        <v>3385</v>
      </c>
      <c r="C179" s="832" t="s">
        <v>602</v>
      </c>
      <c r="D179" s="832" t="s">
        <v>1222</v>
      </c>
      <c r="E179" s="832" t="s">
        <v>3386</v>
      </c>
      <c r="F179" s="832" t="s">
        <v>3393</v>
      </c>
      <c r="G179" s="832" t="s">
        <v>3394</v>
      </c>
      <c r="H179" s="849">
        <v>3.2</v>
      </c>
      <c r="I179" s="849">
        <v>185.92000000000002</v>
      </c>
      <c r="J179" s="832"/>
      <c r="K179" s="832">
        <v>58.1</v>
      </c>
      <c r="L179" s="849"/>
      <c r="M179" s="849"/>
      <c r="N179" s="832"/>
      <c r="O179" s="832"/>
      <c r="P179" s="849">
        <v>0.2</v>
      </c>
      <c r="Q179" s="849">
        <v>11.62</v>
      </c>
      <c r="R179" s="837"/>
      <c r="S179" s="850">
        <v>58.099999999999994</v>
      </c>
    </row>
    <row r="180" spans="1:19" ht="14.4" customHeight="1" x14ac:dyDescent="0.3">
      <c r="A180" s="831" t="s">
        <v>3384</v>
      </c>
      <c r="B180" s="832" t="s">
        <v>3385</v>
      </c>
      <c r="C180" s="832" t="s">
        <v>602</v>
      </c>
      <c r="D180" s="832" t="s">
        <v>1222</v>
      </c>
      <c r="E180" s="832" t="s">
        <v>3386</v>
      </c>
      <c r="F180" s="832" t="s">
        <v>3395</v>
      </c>
      <c r="G180" s="832" t="s">
        <v>3396</v>
      </c>
      <c r="H180" s="849"/>
      <c r="I180" s="849"/>
      <c r="J180" s="832"/>
      <c r="K180" s="832"/>
      <c r="L180" s="849">
        <v>0.06</v>
      </c>
      <c r="M180" s="849">
        <v>23.25</v>
      </c>
      <c r="N180" s="832">
        <v>1</v>
      </c>
      <c r="O180" s="832">
        <v>387.5</v>
      </c>
      <c r="P180" s="849"/>
      <c r="Q180" s="849"/>
      <c r="R180" s="837"/>
      <c r="S180" s="850"/>
    </row>
    <row r="181" spans="1:19" ht="14.4" customHeight="1" x14ac:dyDescent="0.3">
      <c r="A181" s="831" t="s">
        <v>3384</v>
      </c>
      <c r="B181" s="832" t="s">
        <v>3385</v>
      </c>
      <c r="C181" s="832" t="s">
        <v>602</v>
      </c>
      <c r="D181" s="832" t="s">
        <v>1222</v>
      </c>
      <c r="E181" s="832" t="s">
        <v>3386</v>
      </c>
      <c r="F181" s="832" t="s">
        <v>3397</v>
      </c>
      <c r="G181" s="832" t="s">
        <v>619</v>
      </c>
      <c r="H181" s="849"/>
      <c r="I181" s="849"/>
      <c r="J181" s="832"/>
      <c r="K181" s="832"/>
      <c r="L181" s="849">
        <v>0.60000000000000009</v>
      </c>
      <c r="M181" s="849">
        <v>46.8</v>
      </c>
      <c r="N181" s="832">
        <v>1</v>
      </c>
      <c r="O181" s="832">
        <v>77.999999999999986</v>
      </c>
      <c r="P181" s="849">
        <v>0.4</v>
      </c>
      <c r="Q181" s="849">
        <v>18.84</v>
      </c>
      <c r="R181" s="837">
        <v>0.40256410256410258</v>
      </c>
      <c r="S181" s="850">
        <v>47.099999999999994</v>
      </c>
    </row>
    <row r="182" spans="1:19" ht="14.4" customHeight="1" x14ac:dyDescent="0.3">
      <c r="A182" s="831" t="s">
        <v>3384</v>
      </c>
      <c r="B182" s="832" t="s">
        <v>3385</v>
      </c>
      <c r="C182" s="832" t="s">
        <v>602</v>
      </c>
      <c r="D182" s="832" t="s">
        <v>1222</v>
      </c>
      <c r="E182" s="832" t="s">
        <v>3386</v>
      </c>
      <c r="F182" s="832" t="s">
        <v>3398</v>
      </c>
      <c r="G182" s="832" t="s">
        <v>3399</v>
      </c>
      <c r="H182" s="849">
        <v>0.89999999999999991</v>
      </c>
      <c r="I182" s="849">
        <v>4092.84</v>
      </c>
      <c r="J182" s="832">
        <v>1.5</v>
      </c>
      <c r="K182" s="832">
        <v>4547.6000000000004</v>
      </c>
      <c r="L182" s="849">
        <v>0.60000000000000009</v>
      </c>
      <c r="M182" s="849">
        <v>2728.56</v>
      </c>
      <c r="N182" s="832">
        <v>1</v>
      </c>
      <c r="O182" s="832">
        <v>4547.5999999999995</v>
      </c>
      <c r="P182" s="849">
        <v>0.1</v>
      </c>
      <c r="Q182" s="849">
        <v>454.76</v>
      </c>
      <c r="R182" s="837">
        <v>0.16666666666666666</v>
      </c>
      <c r="S182" s="850">
        <v>4547.5999999999995</v>
      </c>
    </row>
    <row r="183" spans="1:19" ht="14.4" customHeight="1" x14ac:dyDescent="0.3">
      <c r="A183" s="831" t="s">
        <v>3384</v>
      </c>
      <c r="B183" s="832" t="s">
        <v>3385</v>
      </c>
      <c r="C183" s="832" t="s">
        <v>602</v>
      </c>
      <c r="D183" s="832" t="s">
        <v>1222</v>
      </c>
      <c r="E183" s="832" t="s">
        <v>3386</v>
      </c>
      <c r="F183" s="832" t="s">
        <v>3418</v>
      </c>
      <c r="G183" s="832" t="s">
        <v>1197</v>
      </c>
      <c r="H183" s="849"/>
      <c r="I183" s="849"/>
      <c r="J183" s="832"/>
      <c r="K183" s="832"/>
      <c r="L183" s="849">
        <v>1</v>
      </c>
      <c r="M183" s="849">
        <v>4742.3999999999996</v>
      </c>
      <c r="N183" s="832">
        <v>1</v>
      </c>
      <c r="O183" s="832">
        <v>4742.3999999999996</v>
      </c>
      <c r="P183" s="849"/>
      <c r="Q183" s="849"/>
      <c r="R183" s="837"/>
      <c r="S183" s="850"/>
    </row>
    <row r="184" spans="1:19" ht="14.4" customHeight="1" x14ac:dyDescent="0.3">
      <c r="A184" s="831" t="s">
        <v>3384</v>
      </c>
      <c r="B184" s="832" t="s">
        <v>3385</v>
      </c>
      <c r="C184" s="832" t="s">
        <v>602</v>
      </c>
      <c r="D184" s="832" t="s">
        <v>1222</v>
      </c>
      <c r="E184" s="832" t="s">
        <v>3386</v>
      </c>
      <c r="F184" s="832" t="s">
        <v>3423</v>
      </c>
      <c r="G184" s="832" t="s">
        <v>3399</v>
      </c>
      <c r="H184" s="849"/>
      <c r="I184" s="849"/>
      <c r="J184" s="832"/>
      <c r="K184" s="832"/>
      <c r="L184" s="849"/>
      <c r="M184" s="849"/>
      <c r="N184" s="832"/>
      <c r="O184" s="832"/>
      <c r="P184" s="849">
        <v>2.8</v>
      </c>
      <c r="Q184" s="849">
        <v>4590.6000000000004</v>
      </c>
      <c r="R184" s="837"/>
      <c r="S184" s="850">
        <v>1639.5000000000002</v>
      </c>
    </row>
    <row r="185" spans="1:19" ht="14.4" customHeight="1" x14ac:dyDescent="0.3">
      <c r="A185" s="831" t="s">
        <v>3384</v>
      </c>
      <c r="B185" s="832" t="s">
        <v>3385</v>
      </c>
      <c r="C185" s="832" t="s">
        <v>602</v>
      </c>
      <c r="D185" s="832" t="s">
        <v>1222</v>
      </c>
      <c r="E185" s="832" t="s">
        <v>3424</v>
      </c>
      <c r="F185" s="832" t="s">
        <v>3427</v>
      </c>
      <c r="G185" s="832" t="s">
        <v>3428</v>
      </c>
      <c r="H185" s="849">
        <v>5</v>
      </c>
      <c r="I185" s="849">
        <v>13125.55</v>
      </c>
      <c r="J185" s="832">
        <v>1.6666666666666665</v>
      </c>
      <c r="K185" s="832">
        <v>2625.1099999999997</v>
      </c>
      <c r="L185" s="849">
        <v>3</v>
      </c>
      <c r="M185" s="849">
        <v>7875.33</v>
      </c>
      <c r="N185" s="832">
        <v>1</v>
      </c>
      <c r="O185" s="832">
        <v>2625.11</v>
      </c>
      <c r="P185" s="849">
        <v>4</v>
      </c>
      <c r="Q185" s="849">
        <v>10500.44</v>
      </c>
      <c r="R185" s="837">
        <v>1.3333333333333335</v>
      </c>
      <c r="S185" s="850">
        <v>2625.11</v>
      </c>
    </row>
    <row r="186" spans="1:19" ht="14.4" customHeight="1" x14ac:dyDescent="0.3">
      <c r="A186" s="831" t="s">
        <v>3384</v>
      </c>
      <c r="B186" s="832" t="s">
        <v>3385</v>
      </c>
      <c r="C186" s="832" t="s">
        <v>602</v>
      </c>
      <c r="D186" s="832" t="s">
        <v>1222</v>
      </c>
      <c r="E186" s="832" t="s">
        <v>3424</v>
      </c>
      <c r="F186" s="832" t="s">
        <v>3429</v>
      </c>
      <c r="G186" s="832" t="s">
        <v>3430</v>
      </c>
      <c r="H186" s="849"/>
      <c r="I186" s="849"/>
      <c r="J186" s="832"/>
      <c r="K186" s="832"/>
      <c r="L186" s="849">
        <v>1</v>
      </c>
      <c r="M186" s="849">
        <v>1046.73</v>
      </c>
      <c r="N186" s="832">
        <v>1</v>
      </c>
      <c r="O186" s="832">
        <v>1046.73</v>
      </c>
      <c r="P186" s="849"/>
      <c r="Q186" s="849"/>
      <c r="R186" s="837"/>
      <c r="S186" s="850"/>
    </row>
    <row r="187" spans="1:19" ht="14.4" customHeight="1" x14ac:dyDescent="0.3">
      <c r="A187" s="831" t="s">
        <v>3384</v>
      </c>
      <c r="B187" s="832" t="s">
        <v>3385</v>
      </c>
      <c r="C187" s="832" t="s">
        <v>602</v>
      </c>
      <c r="D187" s="832" t="s">
        <v>1222</v>
      </c>
      <c r="E187" s="832" t="s">
        <v>3424</v>
      </c>
      <c r="F187" s="832" t="s">
        <v>3431</v>
      </c>
      <c r="G187" s="832" t="s">
        <v>3432</v>
      </c>
      <c r="H187" s="849">
        <v>2</v>
      </c>
      <c r="I187" s="849">
        <v>1448.84</v>
      </c>
      <c r="J187" s="832"/>
      <c r="K187" s="832">
        <v>724.42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3384</v>
      </c>
      <c r="B188" s="832" t="s">
        <v>3385</v>
      </c>
      <c r="C188" s="832" t="s">
        <v>602</v>
      </c>
      <c r="D188" s="832" t="s">
        <v>1222</v>
      </c>
      <c r="E188" s="832" t="s">
        <v>3424</v>
      </c>
      <c r="F188" s="832" t="s">
        <v>3433</v>
      </c>
      <c r="G188" s="832" t="s">
        <v>3434</v>
      </c>
      <c r="H188" s="849"/>
      <c r="I188" s="849"/>
      <c r="J188" s="832"/>
      <c r="K188" s="832"/>
      <c r="L188" s="849">
        <v>1</v>
      </c>
      <c r="M188" s="849">
        <v>239.4</v>
      </c>
      <c r="N188" s="832">
        <v>1</v>
      </c>
      <c r="O188" s="832">
        <v>239.4</v>
      </c>
      <c r="P188" s="849"/>
      <c r="Q188" s="849"/>
      <c r="R188" s="837"/>
      <c r="S188" s="850"/>
    </row>
    <row r="189" spans="1:19" ht="14.4" customHeight="1" x14ac:dyDescent="0.3">
      <c r="A189" s="831" t="s">
        <v>3384</v>
      </c>
      <c r="B189" s="832" t="s">
        <v>3385</v>
      </c>
      <c r="C189" s="832" t="s">
        <v>602</v>
      </c>
      <c r="D189" s="832" t="s">
        <v>1222</v>
      </c>
      <c r="E189" s="832" t="s">
        <v>3424</v>
      </c>
      <c r="F189" s="832" t="s">
        <v>3435</v>
      </c>
      <c r="G189" s="832" t="s">
        <v>3436</v>
      </c>
      <c r="H189" s="849"/>
      <c r="I189" s="849"/>
      <c r="J189" s="832"/>
      <c r="K189" s="832"/>
      <c r="L189" s="849"/>
      <c r="M189" s="849"/>
      <c r="N189" s="832"/>
      <c r="O189" s="832"/>
      <c r="P189" s="849">
        <v>3</v>
      </c>
      <c r="Q189" s="849">
        <v>2704.92</v>
      </c>
      <c r="R189" s="837"/>
      <c r="S189" s="850">
        <v>901.64</v>
      </c>
    </row>
    <row r="190" spans="1:19" ht="14.4" customHeight="1" x14ac:dyDescent="0.3">
      <c r="A190" s="831" t="s">
        <v>3384</v>
      </c>
      <c r="B190" s="832" t="s">
        <v>3385</v>
      </c>
      <c r="C190" s="832" t="s">
        <v>602</v>
      </c>
      <c r="D190" s="832" t="s">
        <v>1222</v>
      </c>
      <c r="E190" s="832" t="s">
        <v>3424</v>
      </c>
      <c r="F190" s="832" t="s">
        <v>3437</v>
      </c>
      <c r="G190" s="832" t="s">
        <v>3438</v>
      </c>
      <c r="H190" s="849">
        <v>1</v>
      </c>
      <c r="I190" s="849">
        <v>408.74</v>
      </c>
      <c r="J190" s="832">
        <v>0.5</v>
      </c>
      <c r="K190" s="832">
        <v>408.74</v>
      </c>
      <c r="L190" s="849">
        <v>2</v>
      </c>
      <c r="M190" s="849">
        <v>817.48</v>
      </c>
      <c r="N190" s="832">
        <v>1</v>
      </c>
      <c r="O190" s="832">
        <v>408.74</v>
      </c>
      <c r="P190" s="849">
        <v>11</v>
      </c>
      <c r="Q190" s="849">
        <v>4496.1400000000003</v>
      </c>
      <c r="R190" s="837">
        <v>5.5</v>
      </c>
      <c r="S190" s="850">
        <v>408.74</v>
      </c>
    </row>
    <row r="191" spans="1:19" ht="14.4" customHeight="1" x14ac:dyDescent="0.3">
      <c r="A191" s="831" t="s">
        <v>3384</v>
      </c>
      <c r="B191" s="832" t="s">
        <v>3385</v>
      </c>
      <c r="C191" s="832" t="s">
        <v>602</v>
      </c>
      <c r="D191" s="832" t="s">
        <v>1222</v>
      </c>
      <c r="E191" s="832" t="s">
        <v>3424</v>
      </c>
      <c r="F191" s="832" t="s">
        <v>3439</v>
      </c>
      <c r="G191" s="832" t="s">
        <v>3440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187.97</v>
      </c>
      <c r="R191" s="837"/>
      <c r="S191" s="850">
        <v>187.97</v>
      </c>
    </row>
    <row r="192" spans="1:19" ht="14.4" customHeight="1" x14ac:dyDescent="0.3">
      <c r="A192" s="831" t="s">
        <v>3384</v>
      </c>
      <c r="B192" s="832" t="s">
        <v>3385</v>
      </c>
      <c r="C192" s="832" t="s">
        <v>602</v>
      </c>
      <c r="D192" s="832" t="s">
        <v>1222</v>
      </c>
      <c r="E192" s="832" t="s">
        <v>3424</v>
      </c>
      <c r="F192" s="832" t="s">
        <v>3443</v>
      </c>
      <c r="G192" s="832" t="s">
        <v>3444</v>
      </c>
      <c r="H192" s="849"/>
      <c r="I192" s="849"/>
      <c r="J192" s="832"/>
      <c r="K192" s="832"/>
      <c r="L192" s="849">
        <v>1</v>
      </c>
      <c r="M192" s="849">
        <v>1665</v>
      </c>
      <c r="N192" s="832">
        <v>1</v>
      </c>
      <c r="O192" s="832">
        <v>1665</v>
      </c>
      <c r="P192" s="849"/>
      <c r="Q192" s="849"/>
      <c r="R192" s="837"/>
      <c r="S192" s="850"/>
    </row>
    <row r="193" spans="1:19" ht="14.4" customHeight="1" x14ac:dyDescent="0.3">
      <c r="A193" s="831" t="s">
        <v>3384</v>
      </c>
      <c r="B193" s="832" t="s">
        <v>3385</v>
      </c>
      <c r="C193" s="832" t="s">
        <v>602</v>
      </c>
      <c r="D193" s="832" t="s">
        <v>1222</v>
      </c>
      <c r="E193" s="832" t="s">
        <v>3424</v>
      </c>
      <c r="F193" s="832" t="s">
        <v>3445</v>
      </c>
      <c r="G193" s="832" t="s">
        <v>3446</v>
      </c>
      <c r="H193" s="849">
        <v>1</v>
      </c>
      <c r="I193" s="849">
        <v>2436</v>
      </c>
      <c r="J193" s="832">
        <v>0.56128256291387668</v>
      </c>
      <c r="K193" s="832">
        <v>2436</v>
      </c>
      <c r="L193" s="849">
        <v>2</v>
      </c>
      <c r="M193" s="849">
        <v>4340.0600000000004</v>
      </c>
      <c r="N193" s="832">
        <v>1</v>
      </c>
      <c r="O193" s="832">
        <v>2170.0300000000002</v>
      </c>
      <c r="P193" s="849">
        <v>4</v>
      </c>
      <c r="Q193" s="849">
        <v>8680.1200000000008</v>
      </c>
      <c r="R193" s="837">
        <v>2</v>
      </c>
      <c r="S193" s="850">
        <v>2170.0300000000002</v>
      </c>
    </row>
    <row r="194" spans="1:19" ht="14.4" customHeight="1" x14ac:dyDescent="0.3">
      <c r="A194" s="831" t="s">
        <v>3384</v>
      </c>
      <c r="B194" s="832" t="s">
        <v>3385</v>
      </c>
      <c r="C194" s="832" t="s">
        <v>602</v>
      </c>
      <c r="D194" s="832" t="s">
        <v>1222</v>
      </c>
      <c r="E194" s="832" t="s">
        <v>3424</v>
      </c>
      <c r="F194" s="832" t="s">
        <v>3451</v>
      </c>
      <c r="G194" s="832" t="s">
        <v>3452</v>
      </c>
      <c r="H194" s="849"/>
      <c r="I194" s="849"/>
      <c r="J194" s="832"/>
      <c r="K194" s="832"/>
      <c r="L194" s="849">
        <v>4</v>
      </c>
      <c r="M194" s="849">
        <v>5586</v>
      </c>
      <c r="N194" s="832">
        <v>1</v>
      </c>
      <c r="O194" s="832">
        <v>1396.5</v>
      </c>
      <c r="P194" s="849"/>
      <c r="Q194" s="849"/>
      <c r="R194" s="837"/>
      <c r="S194" s="850"/>
    </row>
    <row r="195" spans="1:19" ht="14.4" customHeight="1" x14ac:dyDescent="0.3">
      <c r="A195" s="831" t="s">
        <v>3384</v>
      </c>
      <c r="B195" s="832" t="s">
        <v>3385</v>
      </c>
      <c r="C195" s="832" t="s">
        <v>602</v>
      </c>
      <c r="D195" s="832" t="s">
        <v>1222</v>
      </c>
      <c r="E195" s="832" t="s">
        <v>3424</v>
      </c>
      <c r="F195" s="832" t="s">
        <v>3453</v>
      </c>
      <c r="G195" s="832" t="s">
        <v>3454</v>
      </c>
      <c r="H195" s="849"/>
      <c r="I195" s="849"/>
      <c r="J195" s="832"/>
      <c r="K195" s="832"/>
      <c r="L195" s="849">
        <v>2</v>
      </c>
      <c r="M195" s="849">
        <v>2800</v>
      </c>
      <c r="N195" s="832">
        <v>1</v>
      </c>
      <c r="O195" s="832">
        <v>1400</v>
      </c>
      <c r="P195" s="849">
        <v>9</v>
      </c>
      <c r="Q195" s="849">
        <v>12600</v>
      </c>
      <c r="R195" s="837">
        <v>4.5</v>
      </c>
      <c r="S195" s="850">
        <v>1400</v>
      </c>
    </row>
    <row r="196" spans="1:19" ht="14.4" customHeight="1" x14ac:dyDescent="0.3">
      <c r="A196" s="831" t="s">
        <v>3384</v>
      </c>
      <c r="B196" s="832" t="s">
        <v>3385</v>
      </c>
      <c r="C196" s="832" t="s">
        <v>602</v>
      </c>
      <c r="D196" s="832" t="s">
        <v>1222</v>
      </c>
      <c r="E196" s="832" t="s">
        <v>3424</v>
      </c>
      <c r="F196" s="832" t="s">
        <v>3463</v>
      </c>
      <c r="G196" s="832" t="s">
        <v>3464</v>
      </c>
      <c r="H196" s="849"/>
      <c r="I196" s="849"/>
      <c r="J196" s="832"/>
      <c r="K196" s="832"/>
      <c r="L196" s="849">
        <v>1</v>
      </c>
      <c r="M196" s="849">
        <v>2631.6</v>
      </c>
      <c r="N196" s="832">
        <v>1</v>
      </c>
      <c r="O196" s="832">
        <v>2631.6</v>
      </c>
      <c r="P196" s="849"/>
      <c r="Q196" s="849"/>
      <c r="R196" s="837"/>
      <c r="S196" s="850"/>
    </row>
    <row r="197" spans="1:19" ht="14.4" customHeight="1" x14ac:dyDescent="0.3">
      <c r="A197" s="831" t="s">
        <v>3384</v>
      </c>
      <c r="B197" s="832" t="s">
        <v>3385</v>
      </c>
      <c r="C197" s="832" t="s">
        <v>602</v>
      </c>
      <c r="D197" s="832" t="s">
        <v>1222</v>
      </c>
      <c r="E197" s="832" t="s">
        <v>3424</v>
      </c>
      <c r="F197" s="832" t="s">
        <v>3467</v>
      </c>
      <c r="G197" s="832" t="s">
        <v>3468</v>
      </c>
      <c r="H197" s="849">
        <v>1</v>
      </c>
      <c r="I197" s="849">
        <v>2200</v>
      </c>
      <c r="J197" s="832"/>
      <c r="K197" s="832">
        <v>2200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3384</v>
      </c>
      <c r="B198" s="832" t="s">
        <v>3385</v>
      </c>
      <c r="C198" s="832" t="s">
        <v>602</v>
      </c>
      <c r="D198" s="832" t="s">
        <v>1222</v>
      </c>
      <c r="E198" s="832" t="s">
        <v>3424</v>
      </c>
      <c r="F198" s="832" t="s">
        <v>3469</v>
      </c>
      <c r="G198" s="832" t="s">
        <v>3470</v>
      </c>
      <c r="H198" s="849"/>
      <c r="I198" s="849"/>
      <c r="J198" s="832"/>
      <c r="K198" s="832"/>
      <c r="L198" s="849"/>
      <c r="M198" s="849"/>
      <c r="N198" s="832"/>
      <c r="O198" s="832"/>
      <c r="P198" s="849">
        <v>3</v>
      </c>
      <c r="Q198" s="849">
        <v>3227.94</v>
      </c>
      <c r="R198" s="837"/>
      <c r="S198" s="850">
        <v>1075.98</v>
      </c>
    </row>
    <row r="199" spans="1:19" ht="14.4" customHeight="1" x14ac:dyDescent="0.3">
      <c r="A199" s="831" t="s">
        <v>3384</v>
      </c>
      <c r="B199" s="832" t="s">
        <v>3385</v>
      </c>
      <c r="C199" s="832" t="s">
        <v>602</v>
      </c>
      <c r="D199" s="832" t="s">
        <v>1222</v>
      </c>
      <c r="E199" s="832" t="s">
        <v>3424</v>
      </c>
      <c r="F199" s="832" t="s">
        <v>3471</v>
      </c>
      <c r="G199" s="832" t="s">
        <v>3472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1001.13</v>
      </c>
      <c r="R199" s="837"/>
      <c r="S199" s="850">
        <v>1001.13</v>
      </c>
    </row>
    <row r="200" spans="1:19" ht="14.4" customHeight="1" x14ac:dyDescent="0.3">
      <c r="A200" s="831" t="s">
        <v>3384</v>
      </c>
      <c r="B200" s="832" t="s">
        <v>3385</v>
      </c>
      <c r="C200" s="832" t="s">
        <v>602</v>
      </c>
      <c r="D200" s="832" t="s">
        <v>1222</v>
      </c>
      <c r="E200" s="832" t="s">
        <v>3424</v>
      </c>
      <c r="F200" s="832" t="s">
        <v>3473</v>
      </c>
      <c r="G200" s="832" t="s">
        <v>3474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3264.55</v>
      </c>
      <c r="R200" s="837"/>
      <c r="S200" s="850">
        <v>3264.55</v>
      </c>
    </row>
    <row r="201" spans="1:19" ht="14.4" customHeight="1" x14ac:dyDescent="0.3">
      <c r="A201" s="831" t="s">
        <v>3384</v>
      </c>
      <c r="B201" s="832" t="s">
        <v>3385</v>
      </c>
      <c r="C201" s="832" t="s">
        <v>602</v>
      </c>
      <c r="D201" s="832" t="s">
        <v>1222</v>
      </c>
      <c r="E201" s="832" t="s">
        <v>3424</v>
      </c>
      <c r="F201" s="832" t="s">
        <v>3475</v>
      </c>
      <c r="G201" s="832" t="s">
        <v>3476</v>
      </c>
      <c r="H201" s="849"/>
      <c r="I201" s="849"/>
      <c r="J201" s="832"/>
      <c r="K201" s="832"/>
      <c r="L201" s="849"/>
      <c r="M201" s="849"/>
      <c r="N201" s="832"/>
      <c r="O201" s="832"/>
      <c r="P201" s="849">
        <v>13</v>
      </c>
      <c r="Q201" s="849">
        <v>8346</v>
      </c>
      <c r="R201" s="837"/>
      <c r="S201" s="850">
        <v>642</v>
      </c>
    </row>
    <row r="202" spans="1:19" ht="14.4" customHeight="1" x14ac:dyDescent="0.3">
      <c r="A202" s="831" t="s">
        <v>3384</v>
      </c>
      <c r="B202" s="832" t="s">
        <v>3385</v>
      </c>
      <c r="C202" s="832" t="s">
        <v>602</v>
      </c>
      <c r="D202" s="832" t="s">
        <v>1222</v>
      </c>
      <c r="E202" s="832" t="s">
        <v>3424</v>
      </c>
      <c r="F202" s="832" t="s">
        <v>3477</v>
      </c>
      <c r="G202" s="832" t="s">
        <v>3478</v>
      </c>
      <c r="H202" s="849"/>
      <c r="I202" s="849"/>
      <c r="J202" s="832"/>
      <c r="K202" s="832"/>
      <c r="L202" s="849"/>
      <c r="M202" s="849"/>
      <c r="N202" s="832"/>
      <c r="O202" s="832"/>
      <c r="P202" s="849">
        <v>2</v>
      </c>
      <c r="Q202" s="849">
        <v>6320</v>
      </c>
      <c r="R202" s="837"/>
      <c r="S202" s="850">
        <v>3160</v>
      </c>
    </row>
    <row r="203" spans="1:19" ht="14.4" customHeight="1" x14ac:dyDescent="0.3">
      <c r="A203" s="831" t="s">
        <v>3384</v>
      </c>
      <c r="B203" s="832" t="s">
        <v>3385</v>
      </c>
      <c r="C203" s="832" t="s">
        <v>602</v>
      </c>
      <c r="D203" s="832" t="s">
        <v>1222</v>
      </c>
      <c r="E203" s="832" t="s">
        <v>3424</v>
      </c>
      <c r="F203" s="832" t="s">
        <v>3479</v>
      </c>
      <c r="G203" s="832" t="s">
        <v>3480</v>
      </c>
      <c r="H203" s="849"/>
      <c r="I203" s="849"/>
      <c r="J203" s="832"/>
      <c r="K203" s="832"/>
      <c r="L203" s="849"/>
      <c r="M203" s="849"/>
      <c r="N203" s="832"/>
      <c r="O203" s="832"/>
      <c r="P203" s="849">
        <v>2</v>
      </c>
      <c r="Q203" s="849">
        <v>4786</v>
      </c>
      <c r="R203" s="837"/>
      <c r="S203" s="850">
        <v>2393</v>
      </c>
    </row>
    <row r="204" spans="1:19" ht="14.4" customHeight="1" x14ac:dyDescent="0.3">
      <c r="A204" s="831" t="s">
        <v>3384</v>
      </c>
      <c r="B204" s="832" t="s">
        <v>3385</v>
      </c>
      <c r="C204" s="832" t="s">
        <v>602</v>
      </c>
      <c r="D204" s="832" t="s">
        <v>1222</v>
      </c>
      <c r="E204" s="832" t="s">
        <v>3371</v>
      </c>
      <c r="F204" s="832" t="s">
        <v>3481</v>
      </c>
      <c r="G204" s="832" t="s">
        <v>3482</v>
      </c>
      <c r="H204" s="849">
        <v>6</v>
      </c>
      <c r="I204" s="849">
        <v>1230</v>
      </c>
      <c r="J204" s="832">
        <v>1.9902912621359223</v>
      </c>
      <c r="K204" s="832">
        <v>205</v>
      </c>
      <c r="L204" s="849">
        <v>3</v>
      </c>
      <c r="M204" s="849">
        <v>618</v>
      </c>
      <c r="N204" s="832">
        <v>1</v>
      </c>
      <c r="O204" s="832">
        <v>206</v>
      </c>
      <c r="P204" s="849">
        <v>4</v>
      </c>
      <c r="Q204" s="849">
        <v>828</v>
      </c>
      <c r="R204" s="837">
        <v>1.3398058252427185</v>
      </c>
      <c r="S204" s="850">
        <v>207</v>
      </c>
    </row>
    <row r="205" spans="1:19" ht="14.4" customHeight="1" x14ac:dyDescent="0.3">
      <c r="A205" s="831" t="s">
        <v>3384</v>
      </c>
      <c r="B205" s="832" t="s">
        <v>3385</v>
      </c>
      <c r="C205" s="832" t="s">
        <v>602</v>
      </c>
      <c r="D205" s="832" t="s">
        <v>1222</v>
      </c>
      <c r="E205" s="832" t="s">
        <v>3371</v>
      </c>
      <c r="F205" s="832" t="s">
        <v>3483</v>
      </c>
      <c r="G205" s="832" t="s">
        <v>3484</v>
      </c>
      <c r="H205" s="849"/>
      <c r="I205" s="849"/>
      <c r="J205" s="832"/>
      <c r="K205" s="832"/>
      <c r="L205" s="849">
        <v>2</v>
      </c>
      <c r="M205" s="849">
        <v>156</v>
      </c>
      <c r="N205" s="832">
        <v>1</v>
      </c>
      <c r="O205" s="832">
        <v>78</v>
      </c>
      <c r="P205" s="849"/>
      <c r="Q205" s="849"/>
      <c r="R205" s="837"/>
      <c r="S205" s="850"/>
    </row>
    <row r="206" spans="1:19" ht="14.4" customHeight="1" x14ac:dyDescent="0.3">
      <c r="A206" s="831" t="s">
        <v>3384</v>
      </c>
      <c r="B206" s="832" t="s">
        <v>3385</v>
      </c>
      <c r="C206" s="832" t="s">
        <v>602</v>
      </c>
      <c r="D206" s="832" t="s">
        <v>1222</v>
      </c>
      <c r="E206" s="832" t="s">
        <v>3371</v>
      </c>
      <c r="F206" s="832" t="s">
        <v>3491</v>
      </c>
      <c r="G206" s="832" t="s">
        <v>3492</v>
      </c>
      <c r="H206" s="849">
        <v>108</v>
      </c>
      <c r="I206" s="849">
        <v>3996</v>
      </c>
      <c r="J206" s="832">
        <v>1.7142857142857142</v>
      </c>
      <c r="K206" s="832">
        <v>37</v>
      </c>
      <c r="L206" s="849">
        <v>63</v>
      </c>
      <c r="M206" s="849">
        <v>2331</v>
      </c>
      <c r="N206" s="832">
        <v>1</v>
      </c>
      <c r="O206" s="832">
        <v>37</v>
      </c>
      <c r="P206" s="849">
        <v>70</v>
      </c>
      <c r="Q206" s="849">
        <v>2660</v>
      </c>
      <c r="R206" s="837">
        <v>1.1411411411411412</v>
      </c>
      <c r="S206" s="850">
        <v>38</v>
      </c>
    </row>
    <row r="207" spans="1:19" ht="14.4" customHeight="1" x14ac:dyDescent="0.3">
      <c r="A207" s="831" t="s">
        <v>3384</v>
      </c>
      <c r="B207" s="832" t="s">
        <v>3385</v>
      </c>
      <c r="C207" s="832" t="s">
        <v>602</v>
      </c>
      <c r="D207" s="832" t="s">
        <v>1222</v>
      </c>
      <c r="E207" s="832" t="s">
        <v>3371</v>
      </c>
      <c r="F207" s="832" t="s">
        <v>3493</v>
      </c>
      <c r="G207" s="832" t="s">
        <v>3494</v>
      </c>
      <c r="H207" s="849">
        <v>2</v>
      </c>
      <c r="I207" s="849">
        <v>20</v>
      </c>
      <c r="J207" s="832"/>
      <c r="K207" s="832">
        <v>10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3384</v>
      </c>
      <c r="B208" s="832" t="s">
        <v>3385</v>
      </c>
      <c r="C208" s="832" t="s">
        <v>602</v>
      </c>
      <c r="D208" s="832" t="s">
        <v>1222</v>
      </c>
      <c r="E208" s="832" t="s">
        <v>3371</v>
      </c>
      <c r="F208" s="832" t="s">
        <v>3372</v>
      </c>
      <c r="G208" s="832" t="s">
        <v>3373</v>
      </c>
      <c r="H208" s="849">
        <v>177</v>
      </c>
      <c r="I208" s="849">
        <v>44427</v>
      </c>
      <c r="J208" s="832">
        <v>1.1832054969638863</v>
      </c>
      <c r="K208" s="832">
        <v>251</v>
      </c>
      <c r="L208" s="849">
        <v>149</v>
      </c>
      <c r="M208" s="849">
        <v>37548</v>
      </c>
      <c r="N208" s="832">
        <v>1</v>
      </c>
      <c r="O208" s="832">
        <v>252</v>
      </c>
      <c r="P208" s="849">
        <v>168</v>
      </c>
      <c r="Q208" s="849">
        <v>42672</v>
      </c>
      <c r="R208" s="837">
        <v>1.1364653243847875</v>
      </c>
      <c r="S208" s="850">
        <v>254</v>
      </c>
    </row>
    <row r="209" spans="1:19" ht="14.4" customHeight="1" x14ac:dyDescent="0.3">
      <c r="A209" s="831" t="s">
        <v>3384</v>
      </c>
      <c r="B209" s="832" t="s">
        <v>3385</v>
      </c>
      <c r="C209" s="832" t="s">
        <v>602</v>
      </c>
      <c r="D209" s="832" t="s">
        <v>1222</v>
      </c>
      <c r="E209" s="832" t="s">
        <v>3371</v>
      </c>
      <c r="F209" s="832" t="s">
        <v>3499</v>
      </c>
      <c r="G209" s="832" t="s">
        <v>3500</v>
      </c>
      <c r="H209" s="849">
        <v>124</v>
      </c>
      <c r="I209" s="849">
        <v>15624</v>
      </c>
      <c r="J209" s="832">
        <v>1.0251968503937008</v>
      </c>
      <c r="K209" s="832">
        <v>126</v>
      </c>
      <c r="L209" s="849">
        <v>120</v>
      </c>
      <c r="M209" s="849">
        <v>15240</v>
      </c>
      <c r="N209" s="832">
        <v>1</v>
      </c>
      <c r="O209" s="832">
        <v>127</v>
      </c>
      <c r="P209" s="849">
        <v>149</v>
      </c>
      <c r="Q209" s="849">
        <v>18774</v>
      </c>
      <c r="R209" s="837">
        <v>1.2318897637795276</v>
      </c>
      <c r="S209" s="850">
        <v>126</v>
      </c>
    </row>
    <row r="210" spans="1:19" ht="14.4" customHeight="1" x14ac:dyDescent="0.3">
      <c r="A210" s="831" t="s">
        <v>3384</v>
      </c>
      <c r="B210" s="832" t="s">
        <v>3385</v>
      </c>
      <c r="C210" s="832" t="s">
        <v>602</v>
      </c>
      <c r="D210" s="832" t="s">
        <v>1222</v>
      </c>
      <c r="E210" s="832" t="s">
        <v>3371</v>
      </c>
      <c r="F210" s="832" t="s">
        <v>3501</v>
      </c>
      <c r="G210" s="832" t="s">
        <v>3502</v>
      </c>
      <c r="H210" s="849">
        <v>4</v>
      </c>
      <c r="I210" s="849">
        <v>1244</v>
      </c>
      <c r="J210" s="832">
        <v>1.329059829059829</v>
      </c>
      <c r="K210" s="832">
        <v>311</v>
      </c>
      <c r="L210" s="849">
        <v>3</v>
      </c>
      <c r="M210" s="849">
        <v>936</v>
      </c>
      <c r="N210" s="832">
        <v>1</v>
      </c>
      <c r="O210" s="832">
        <v>312</v>
      </c>
      <c r="P210" s="849">
        <v>6</v>
      </c>
      <c r="Q210" s="849">
        <v>1884</v>
      </c>
      <c r="R210" s="837">
        <v>2.0128205128205128</v>
      </c>
      <c r="S210" s="850">
        <v>314</v>
      </c>
    </row>
    <row r="211" spans="1:19" ht="14.4" customHeight="1" x14ac:dyDescent="0.3">
      <c r="A211" s="831" t="s">
        <v>3384</v>
      </c>
      <c r="B211" s="832" t="s">
        <v>3385</v>
      </c>
      <c r="C211" s="832" t="s">
        <v>602</v>
      </c>
      <c r="D211" s="832" t="s">
        <v>1222</v>
      </c>
      <c r="E211" s="832" t="s">
        <v>3371</v>
      </c>
      <c r="F211" s="832" t="s">
        <v>3507</v>
      </c>
      <c r="G211" s="832" t="s">
        <v>3508</v>
      </c>
      <c r="H211" s="849">
        <v>7</v>
      </c>
      <c r="I211" s="849">
        <v>2331</v>
      </c>
      <c r="J211" s="832"/>
      <c r="K211" s="832">
        <v>333</v>
      </c>
      <c r="L211" s="849"/>
      <c r="M211" s="849"/>
      <c r="N211" s="832"/>
      <c r="O211" s="832"/>
      <c r="P211" s="849">
        <v>8</v>
      </c>
      <c r="Q211" s="849">
        <v>2680</v>
      </c>
      <c r="R211" s="837"/>
      <c r="S211" s="850">
        <v>335</v>
      </c>
    </row>
    <row r="212" spans="1:19" ht="14.4" customHeight="1" x14ac:dyDescent="0.3">
      <c r="A212" s="831" t="s">
        <v>3384</v>
      </c>
      <c r="B212" s="832" t="s">
        <v>3385</v>
      </c>
      <c r="C212" s="832" t="s">
        <v>602</v>
      </c>
      <c r="D212" s="832" t="s">
        <v>1222</v>
      </c>
      <c r="E212" s="832" t="s">
        <v>3371</v>
      </c>
      <c r="F212" s="832" t="s">
        <v>3511</v>
      </c>
      <c r="G212" s="832" t="s">
        <v>3512</v>
      </c>
      <c r="H212" s="849">
        <v>1</v>
      </c>
      <c r="I212" s="849">
        <v>351</v>
      </c>
      <c r="J212" s="832"/>
      <c r="K212" s="832">
        <v>351</v>
      </c>
      <c r="L212" s="849"/>
      <c r="M212" s="849"/>
      <c r="N212" s="832"/>
      <c r="O212" s="832"/>
      <c r="P212" s="849">
        <v>2</v>
      </c>
      <c r="Q212" s="849">
        <v>714</v>
      </c>
      <c r="R212" s="837"/>
      <c r="S212" s="850">
        <v>357</v>
      </c>
    </row>
    <row r="213" spans="1:19" ht="14.4" customHeight="1" x14ac:dyDescent="0.3">
      <c r="A213" s="831" t="s">
        <v>3384</v>
      </c>
      <c r="B213" s="832" t="s">
        <v>3385</v>
      </c>
      <c r="C213" s="832" t="s">
        <v>602</v>
      </c>
      <c r="D213" s="832" t="s">
        <v>1222</v>
      </c>
      <c r="E213" s="832" t="s">
        <v>3371</v>
      </c>
      <c r="F213" s="832" t="s">
        <v>3519</v>
      </c>
      <c r="G213" s="832" t="s">
        <v>3520</v>
      </c>
      <c r="H213" s="849"/>
      <c r="I213" s="849"/>
      <c r="J213" s="832"/>
      <c r="K213" s="832"/>
      <c r="L213" s="849">
        <v>1</v>
      </c>
      <c r="M213" s="849">
        <v>296</v>
      </c>
      <c r="N213" s="832">
        <v>1</v>
      </c>
      <c r="O213" s="832">
        <v>296</v>
      </c>
      <c r="P213" s="849"/>
      <c r="Q213" s="849"/>
      <c r="R213" s="837"/>
      <c r="S213" s="850"/>
    </row>
    <row r="214" spans="1:19" ht="14.4" customHeight="1" x14ac:dyDescent="0.3">
      <c r="A214" s="831" t="s">
        <v>3384</v>
      </c>
      <c r="B214" s="832" t="s">
        <v>3385</v>
      </c>
      <c r="C214" s="832" t="s">
        <v>602</v>
      </c>
      <c r="D214" s="832" t="s">
        <v>1222</v>
      </c>
      <c r="E214" s="832" t="s">
        <v>3371</v>
      </c>
      <c r="F214" s="832" t="s">
        <v>3523</v>
      </c>
      <c r="G214" s="832" t="s">
        <v>3524</v>
      </c>
      <c r="H214" s="849">
        <v>5</v>
      </c>
      <c r="I214" s="849">
        <v>5905</v>
      </c>
      <c r="J214" s="832">
        <v>1.6652566271855611</v>
      </c>
      <c r="K214" s="832">
        <v>1181</v>
      </c>
      <c r="L214" s="849">
        <v>3</v>
      </c>
      <c r="M214" s="849">
        <v>3546</v>
      </c>
      <c r="N214" s="832">
        <v>1</v>
      </c>
      <c r="O214" s="832">
        <v>1182</v>
      </c>
      <c r="P214" s="849">
        <v>7</v>
      </c>
      <c r="Q214" s="849">
        <v>8309</v>
      </c>
      <c r="R214" s="837">
        <v>2.3432036097010718</v>
      </c>
      <c r="S214" s="850">
        <v>1187</v>
      </c>
    </row>
    <row r="215" spans="1:19" ht="14.4" customHeight="1" x14ac:dyDescent="0.3">
      <c r="A215" s="831" t="s">
        <v>3384</v>
      </c>
      <c r="B215" s="832" t="s">
        <v>3385</v>
      </c>
      <c r="C215" s="832" t="s">
        <v>602</v>
      </c>
      <c r="D215" s="832" t="s">
        <v>1222</v>
      </c>
      <c r="E215" s="832" t="s">
        <v>3371</v>
      </c>
      <c r="F215" s="832" t="s">
        <v>3525</v>
      </c>
      <c r="G215" s="832" t="s">
        <v>3526</v>
      </c>
      <c r="H215" s="849"/>
      <c r="I215" s="849"/>
      <c r="J215" s="832"/>
      <c r="K215" s="832"/>
      <c r="L215" s="849">
        <v>2</v>
      </c>
      <c r="M215" s="849">
        <v>1420</v>
      </c>
      <c r="N215" s="832">
        <v>1</v>
      </c>
      <c r="O215" s="832">
        <v>710</v>
      </c>
      <c r="P215" s="849">
        <v>1</v>
      </c>
      <c r="Q215" s="849">
        <v>715</v>
      </c>
      <c r="R215" s="837">
        <v>0.50352112676056338</v>
      </c>
      <c r="S215" s="850">
        <v>715</v>
      </c>
    </row>
    <row r="216" spans="1:19" ht="14.4" customHeight="1" x14ac:dyDescent="0.3">
      <c r="A216" s="831" t="s">
        <v>3384</v>
      </c>
      <c r="B216" s="832" t="s">
        <v>3385</v>
      </c>
      <c r="C216" s="832" t="s">
        <v>602</v>
      </c>
      <c r="D216" s="832" t="s">
        <v>1222</v>
      </c>
      <c r="E216" s="832" t="s">
        <v>3371</v>
      </c>
      <c r="F216" s="832" t="s">
        <v>3376</v>
      </c>
      <c r="G216" s="832" t="s">
        <v>3377</v>
      </c>
      <c r="H216" s="849">
        <v>301</v>
      </c>
      <c r="I216" s="849">
        <v>10033.33</v>
      </c>
      <c r="J216" s="832">
        <v>1.1189595679996789</v>
      </c>
      <c r="K216" s="832">
        <v>33.33332225913621</v>
      </c>
      <c r="L216" s="849">
        <v>269</v>
      </c>
      <c r="M216" s="849">
        <v>8966.66</v>
      </c>
      <c r="N216" s="832">
        <v>1</v>
      </c>
      <c r="O216" s="832">
        <v>33.333308550185876</v>
      </c>
      <c r="P216" s="849">
        <v>319</v>
      </c>
      <c r="Q216" s="849">
        <v>10633.34</v>
      </c>
      <c r="R216" s="837">
        <v>1.1858752311340008</v>
      </c>
      <c r="S216" s="850">
        <v>33.333354231974923</v>
      </c>
    </row>
    <row r="217" spans="1:19" ht="14.4" customHeight="1" x14ac:dyDescent="0.3">
      <c r="A217" s="831" t="s">
        <v>3384</v>
      </c>
      <c r="B217" s="832" t="s">
        <v>3385</v>
      </c>
      <c r="C217" s="832" t="s">
        <v>602</v>
      </c>
      <c r="D217" s="832" t="s">
        <v>1222</v>
      </c>
      <c r="E217" s="832" t="s">
        <v>3371</v>
      </c>
      <c r="F217" s="832" t="s">
        <v>3527</v>
      </c>
      <c r="G217" s="832" t="s">
        <v>3528</v>
      </c>
      <c r="H217" s="849">
        <v>170</v>
      </c>
      <c r="I217" s="849">
        <v>52360</v>
      </c>
      <c r="J217" s="832">
        <v>1.1724137931034482</v>
      </c>
      <c r="K217" s="832">
        <v>308</v>
      </c>
      <c r="L217" s="849">
        <v>145</v>
      </c>
      <c r="M217" s="849">
        <v>44660</v>
      </c>
      <c r="N217" s="832">
        <v>1</v>
      </c>
      <c r="O217" s="832">
        <v>308</v>
      </c>
      <c r="P217" s="849">
        <v>165</v>
      </c>
      <c r="Q217" s="849">
        <v>51315</v>
      </c>
      <c r="R217" s="837">
        <v>1.1490147783251232</v>
      </c>
      <c r="S217" s="850">
        <v>311</v>
      </c>
    </row>
    <row r="218" spans="1:19" ht="14.4" customHeight="1" x14ac:dyDescent="0.3">
      <c r="A218" s="831" t="s">
        <v>3384</v>
      </c>
      <c r="B218" s="832" t="s">
        <v>3385</v>
      </c>
      <c r="C218" s="832" t="s">
        <v>602</v>
      </c>
      <c r="D218" s="832" t="s">
        <v>1222</v>
      </c>
      <c r="E218" s="832" t="s">
        <v>3371</v>
      </c>
      <c r="F218" s="832" t="s">
        <v>3529</v>
      </c>
      <c r="G218" s="832" t="s">
        <v>3530</v>
      </c>
      <c r="H218" s="849">
        <v>7</v>
      </c>
      <c r="I218" s="849">
        <v>1820</v>
      </c>
      <c r="J218" s="832">
        <v>1.3946360153256705</v>
      </c>
      <c r="K218" s="832">
        <v>260</v>
      </c>
      <c r="L218" s="849">
        <v>5</v>
      </c>
      <c r="M218" s="849">
        <v>1305</v>
      </c>
      <c r="N218" s="832">
        <v>1</v>
      </c>
      <c r="O218" s="832">
        <v>261</v>
      </c>
      <c r="P218" s="849">
        <v>20</v>
      </c>
      <c r="Q218" s="849">
        <v>5260</v>
      </c>
      <c r="R218" s="837">
        <v>4.0306513409961688</v>
      </c>
      <c r="S218" s="850">
        <v>263</v>
      </c>
    </row>
    <row r="219" spans="1:19" ht="14.4" customHeight="1" x14ac:dyDescent="0.3">
      <c r="A219" s="831" t="s">
        <v>3384</v>
      </c>
      <c r="B219" s="832" t="s">
        <v>3385</v>
      </c>
      <c r="C219" s="832" t="s">
        <v>602</v>
      </c>
      <c r="D219" s="832" t="s">
        <v>1222</v>
      </c>
      <c r="E219" s="832" t="s">
        <v>3371</v>
      </c>
      <c r="F219" s="832" t="s">
        <v>3531</v>
      </c>
      <c r="G219" s="832" t="s">
        <v>3532</v>
      </c>
      <c r="H219" s="849">
        <v>50</v>
      </c>
      <c r="I219" s="849">
        <v>1850</v>
      </c>
      <c r="J219" s="832">
        <v>2.7777777777777777</v>
      </c>
      <c r="K219" s="832">
        <v>37</v>
      </c>
      <c r="L219" s="849">
        <v>18</v>
      </c>
      <c r="M219" s="849">
        <v>666</v>
      </c>
      <c r="N219" s="832">
        <v>1</v>
      </c>
      <c r="O219" s="832">
        <v>37</v>
      </c>
      <c r="P219" s="849"/>
      <c r="Q219" s="849"/>
      <c r="R219" s="837"/>
      <c r="S219" s="850"/>
    </row>
    <row r="220" spans="1:19" ht="14.4" customHeight="1" x14ac:dyDescent="0.3">
      <c r="A220" s="831" t="s">
        <v>3384</v>
      </c>
      <c r="B220" s="832" t="s">
        <v>3385</v>
      </c>
      <c r="C220" s="832" t="s">
        <v>602</v>
      </c>
      <c r="D220" s="832" t="s">
        <v>1222</v>
      </c>
      <c r="E220" s="832" t="s">
        <v>3371</v>
      </c>
      <c r="F220" s="832" t="s">
        <v>3533</v>
      </c>
      <c r="G220" s="832" t="s">
        <v>3534</v>
      </c>
      <c r="H220" s="849">
        <v>4</v>
      </c>
      <c r="I220" s="849">
        <v>344</v>
      </c>
      <c r="J220" s="832">
        <v>1</v>
      </c>
      <c r="K220" s="832">
        <v>86</v>
      </c>
      <c r="L220" s="849">
        <v>4</v>
      </c>
      <c r="M220" s="849">
        <v>344</v>
      </c>
      <c r="N220" s="832">
        <v>1</v>
      </c>
      <c r="O220" s="832">
        <v>86</v>
      </c>
      <c r="P220" s="849">
        <v>5</v>
      </c>
      <c r="Q220" s="849">
        <v>435</v>
      </c>
      <c r="R220" s="837">
        <v>1.2645348837209303</v>
      </c>
      <c r="S220" s="850">
        <v>87</v>
      </c>
    </row>
    <row r="221" spans="1:19" ht="14.4" customHeight="1" x14ac:dyDescent="0.3">
      <c r="A221" s="831" t="s">
        <v>3384</v>
      </c>
      <c r="B221" s="832" t="s">
        <v>3385</v>
      </c>
      <c r="C221" s="832" t="s">
        <v>602</v>
      </c>
      <c r="D221" s="832" t="s">
        <v>1222</v>
      </c>
      <c r="E221" s="832" t="s">
        <v>3371</v>
      </c>
      <c r="F221" s="832" t="s">
        <v>3535</v>
      </c>
      <c r="G221" s="832" t="s">
        <v>3536</v>
      </c>
      <c r="H221" s="849">
        <v>17</v>
      </c>
      <c r="I221" s="849">
        <v>2618</v>
      </c>
      <c r="J221" s="832">
        <v>1.4075268817204301</v>
      </c>
      <c r="K221" s="832">
        <v>154</v>
      </c>
      <c r="L221" s="849">
        <v>12</v>
      </c>
      <c r="M221" s="849">
        <v>1860</v>
      </c>
      <c r="N221" s="832">
        <v>1</v>
      </c>
      <c r="O221" s="832">
        <v>155</v>
      </c>
      <c r="P221" s="849">
        <v>16</v>
      </c>
      <c r="Q221" s="849">
        <v>2496</v>
      </c>
      <c r="R221" s="837">
        <v>1.3419354838709678</v>
      </c>
      <c r="S221" s="850">
        <v>156</v>
      </c>
    </row>
    <row r="222" spans="1:19" ht="14.4" customHeight="1" x14ac:dyDescent="0.3">
      <c r="A222" s="831" t="s">
        <v>3384</v>
      </c>
      <c r="B222" s="832" t="s">
        <v>3385</v>
      </c>
      <c r="C222" s="832" t="s">
        <v>602</v>
      </c>
      <c r="D222" s="832" t="s">
        <v>1222</v>
      </c>
      <c r="E222" s="832" t="s">
        <v>3371</v>
      </c>
      <c r="F222" s="832" t="s">
        <v>3537</v>
      </c>
      <c r="G222" s="832" t="s">
        <v>3538</v>
      </c>
      <c r="H222" s="849">
        <v>17</v>
      </c>
      <c r="I222" s="849">
        <v>544</v>
      </c>
      <c r="J222" s="832">
        <v>1.8888888888888888</v>
      </c>
      <c r="K222" s="832">
        <v>32</v>
      </c>
      <c r="L222" s="849">
        <v>9</v>
      </c>
      <c r="M222" s="849">
        <v>288</v>
      </c>
      <c r="N222" s="832">
        <v>1</v>
      </c>
      <c r="O222" s="832">
        <v>32</v>
      </c>
      <c r="P222" s="849">
        <v>5</v>
      </c>
      <c r="Q222" s="849">
        <v>165</v>
      </c>
      <c r="R222" s="837">
        <v>0.57291666666666663</v>
      </c>
      <c r="S222" s="850">
        <v>33</v>
      </c>
    </row>
    <row r="223" spans="1:19" ht="14.4" customHeight="1" x14ac:dyDescent="0.3">
      <c r="A223" s="831" t="s">
        <v>3384</v>
      </c>
      <c r="B223" s="832" t="s">
        <v>3385</v>
      </c>
      <c r="C223" s="832" t="s">
        <v>602</v>
      </c>
      <c r="D223" s="832" t="s">
        <v>1222</v>
      </c>
      <c r="E223" s="832" t="s">
        <v>3371</v>
      </c>
      <c r="F223" s="832" t="s">
        <v>3378</v>
      </c>
      <c r="G223" s="832" t="s">
        <v>3379</v>
      </c>
      <c r="H223" s="849">
        <v>3</v>
      </c>
      <c r="I223" s="849">
        <v>1776</v>
      </c>
      <c r="J223" s="832">
        <v>0.59898819561551431</v>
      </c>
      <c r="K223" s="832">
        <v>592</v>
      </c>
      <c r="L223" s="849">
        <v>5</v>
      </c>
      <c r="M223" s="849">
        <v>2965</v>
      </c>
      <c r="N223" s="832">
        <v>1</v>
      </c>
      <c r="O223" s="832">
        <v>593</v>
      </c>
      <c r="P223" s="849">
        <v>24</v>
      </c>
      <c r="Q223" s="849">
        <v>14280</v>
      </c>
      <c r="R223" s="837">
        <v>4.8161888701517706</v>
      </c>
      <c r="S223" s="850">
        <v>595</v>
      </c>
    </row>
    <row r="224" spans="1:19" ht="14.4" customHeight="1" x14ac:dyDescent="0.3">
      <c r="A224" s="831" t="s">
        <v>3384</v>
      </c>
      <c r="B224" s="832" t="s">
        <v>3385</v>
      </c>
      <c r="C224" s="832" t="s">
        <v>602</v>
      </c>
      <c r="D224" s="832" t="s">
        <v>1222</v>
      </c>
      <c r="E224" s="832" t="s">
        <v>3371</v>
      </c>
      <c r="F224" s="832" t="s">
        <v>3549</v>
      </c>
      <c r="G224" s="832" t="s">
        <v>3550</v>
      </c>
      <c r="H224" s="849">
        <v>4</v>
      </c>
      <c r="I224" s="849">
        <v>3068</v>
      </c>
      <c r="J224" s="832">
        <v>0.44386574074074076</v>
      </c>
      <c r="K224" s="832">
        <v>767</v>
      </c>
      <c r="L224" s="849">
        <v>9</v>
      </c>
      <c r="M224" s="849">
        <v>6912</v>
      </c>
      <c r="N224" s="832">
        <v>1</v>
      </c>
      <c r="O224" s="832">
        <v>768</v>
      </c>
      <c r="P224" s="849">
        <v>22</v>
      </c>
      <c r="Q224" s="849">
        <v>16940</v>
      </c>
      <c r="R224" s="837">
        <v>2.4508101851851851</v>
      </c>
      <c r="S224" s="850">
        <v>770</v>
      </c>
    </row>
    <row r="225" spans="1:19" ht="14.4" customHeight="1" x14ac:dyDescent="0.3">
      <c r="A225" s="831" t="s">
        <v>3384</v>
      </c>
      <c r="B225" s="832" t="s">
        <v>3385</v>
      </c>
      <c r="C225" s="832" t="s">
        <v>602</v>
      </c>
      <c r="D225" s="832" t="s">
        <v>1222</v>
      </c>
      <c r="E225" s="832" t="s">
        <v>3371</v>
      </c>
      <c r="F225" s="832" t="s">
        <v>3551</v>
      </c>
      <c r="G225" s="832" t="s">
        <v>3552</v>
      </c>
      <c r="H225" s="849">
        <v>16</v>
      </c>
      <c r="I225" s="849">
        <v>70432</v>
      </c>
      <c r="J225" s="832">
        <v>0.79891107078039925</v>
      </c>
      <c r="K225" s="832">
        <v>4402</v>
      </c>
      <c r="L225" s="849">
        <v>20</v>
      </c>
      <c r="M225" s="849">
        <v>88160</v>
      </c>
      <c r="N225" s="832">
        <v>1</v>
      </c>
      <c r="O225" s="832">
        <v>4408</v>
      </c>
      <c r="P225" s="849">
        <v>30</v>
      </c>
      <c r="Q225" s="849">
        <v>132870</v>
      </c>
      <c r="R225" s="837">
        <v>1.5071460980036298</v>
      </c>
      <c r="S225" s="850">
        <v>4429</v>
      </c>
    </row>
    <row r="226" spans="1:19" ht="14.4" customHeight="1" x14ac:dyDescent="0.3">
      <c r="A226" s="831" t="s">
        <v>3384</v>
      </c>
      <c r="B226" s="832" t="s">
        <v>3385</v>
      </c>
      <c r="C226" s="832" t="s">
        <v>602</v>
      </c>
      <c r="D226" s="832" t="s">
        <v>1222</v>
      </c>
      <c r="E226" s="832" t="s">
        <v>3371</v>
      </c>
      <c r="F226" s="832" t="s">
        <v>3555</v>
      </c>
      <c r="G226" s="832" t="s">
        <v>3556</v>
      </c>
      <c r="H226" s="849">
        <v>15</v>
      </c>
      <c r="I226" s="849">
        <v>1740</v>
      </c>
      <c r="J226" s="832">
        <v>0.625</v>
      </c>
      <c r="K226" s="832">
        <v>116</v>
      </c>
      <c r="L226" s="849">
        <v>24</v>
      </c>
      <c r="M226" s="849">
        <v>2784</v>
      </c>
      <c r="N226" s="832">
        <v>1</v>
      </c>
      <c r="O226" s="832">
        <v>116</v>
      </c>
      <c r="P226" s="849">
        <v>6</v>
      </c>
      <c r="Q226" s="849">
        <v>696</v>
      </c>
      <c r="R226" s="837">
        <v>0.25</v>
      </c>
      <c r="S226" s="850">
        <v>116</v>
      </c>
    </row>
    <row r="227" spans="1:19" ht="14.4" customHeight="1" x14ac:dyDescent="0.3">
      <c r="A227" s="831" t="s">
        <v>3384</v>
      </c>
      <c r="B227" s="832" t="s">
        <v>3385</v>
      </c>
      <c r="C227" s="832" t="s">
        <v>602</v>
      </c>
      <c r="D227" s="832" t="s">
        <v>1222</v>
      </c>
      <c r="E227" s="832" t="s">
        <v>3371</v>
      </c>
      <c r="F227" s="832" t="s">
        <v>3559</v>
      </c>
      <c r="G227" s="832" t="s">
        <v>3560</v>
      </c>
      <c r="H227" s="849">
        <v>11</v>
      </c>
      <c r="I227" s="849">
        <v>1760</v>
      </c>
      <c r="J227" s="832">
        <v>1.0931677018633541</v>
      </c>
      <c r="K227" s="832">
        <v>160</v>
      </c>
      <c r="L227" s="849">
        <v>10</v>
      </c>
      <c r="M227" s="849">
        <v>1610</v>
      </c>
      <c r="N227" s="832">
        <v>1</v>
      </c>
      <c r="O227" s="832">
        <v>161</v>
      </c>
      <c r="P227" s="849">
        <v>12</v>
      </c>
      <c r="Q227" s="849">
        <v>1944</v>
      </c>
      <c r="R227" s="837">
        <v>1.2074534161490684</v>
      </c>
      <c r="S227" s="850">
        <v>162</v>
      </c>
    </row>
    <row r="228" spans="1:19" ht="14.4" customHeight="1" x14ac:dyDescent="0.3">
      <c r="A228" s="831" t="s">
        <v>3384</v>
      </c>
      <c r="B228" s="832" t="s">
        <v>3385</v>
      </c>
      <c r="C228" s="832" t="s">
        <v>602</v>
      </c>
      <c r="D228" s="832" t="s">
        <v>1222</v>
      </c>
      <c r="E228" s="832" t="s">
        <v>3371</v>
      </c>
      <c r="F228" s="832" t="s">
        <v>3565</v>
      </c>
      <c r="G228" s="832" t="s">
        <v>3566</v>
      </c>
      <c r="H228" s="849"/>
      <c r="I228" s="849"/>
      <c r="J228" s="832"/>
      <c r="K228" s="832"/>
      <c r="L228" s="849"/>
      <c r="M228" s="849"/>
      <c r="N228" s="832"/>
      <c r="O228" s="832"/>
      <c r="P228" s="849">
        <v>1</v>
      </c>
      <c r="Q228" s="849">
        <v>44</v>
      </c>
      <c r="R228" s="837"/>
      <c r="S228" s="850">
        <v>44</v>
      </c>
    </row>
    <row r="229" spans="1:19" ht="14.4" customHeight="1" x14ac:dyDescent="0.3">
      <c r="A229" s="831" t="s">
        <v>3384</v>
      </c>
      <c r="B229" s="832" t="s">
        <v>3385</v>
      </c>
      <c r="C229" s="832" t="s">
        <v>602</v>
      </c>
      <c r="D229" s="832" t="s">
        <v>1222</v>
      </c>
      <c r="E229" s="832" t="s">
        <v>3371</v>
      </c>
      <c r="F229" s="832" t="s">
        <v>3571</v>
      </c>
      <c r="G229" s="832" t="s">
        <v>3572</v>
      </c>
      <c r="H229" s="849"/>
      <c r="I229" s="849"/>
      <c r="J229" s="832"/>
      <c r="K229" s="832"/>
      <c r="L229" s="849"/>
      <c r="M229" s="849"/>
      <c r="N229" s="832"/>
      <c r="O229" s="832"/>
      <c r="P229" s="849">
        <v>3</v>
      </c>
      <c r="Q229" s="849">
        <v>1128</v>
      </c>
      <c r="R229" s="837"/>
      <c r="S229" s="850">
        <v>376</v>
      </c>
    </row>
    <row r="230" spans="1:19" ht="14.4" customHeight="1" x14ac:dyDescent="0.3">
      <c r="A230" s="831" t="s">
        <v>3384</v>
      </c>
      <c r="B230" s="832" t="s">
        <v>3385</v>
      </c>
      <c r="C230" s="832" t="s">
        <v>602</v>
      </c>
      <c r="D230" s="832" t="s">
        <v>1222</v>
      </c>
      <c r="E230" s="832" t="s">
        <v>3371</v>
      </c>
      <c r="F230" s="832" t="s">
        <v>3380</v>
      </c>
      <c r="G230" s="832" t="s">
        <v>3381</v>
      </c>
      <c r="H230" s="849">
        <v>4</v>
      </c>
      <c r="I230" s="849">
        <v>5348</v>
      </c>
      <c r="J230" s="832">
        <v>0.36309321746214951</v>
      </c>
      <c r="K230" s="832">
        <v>1337</v>
      </c>
      <c r="L230" s="849">
        <v>11</v>
      </c>
      <c r="M230" s="849">
        <v>14729</v>
      </c>
      <c r="N230" s="832">
        <v>1</v>
      </c>
      <c r="O230" s="832">
        <v>1339</v>
      </c>
      <c r="P230" s="849">
        <v>3</v>
      </c>
      <c r="Q230" s="849">
        <v>4032</v>
      </c>
      <c r="R230" s="837">
        <v>0.27374567180392423</v>
      </c>
      <c r="S230" s="850">
        <v>1344</v>
      </c>
    </row>
    <row r="231" spans="1:19" ht="14.4" customHeight="1" x14ac:dyDescent="0.3">
      <c r="A231" s="831" t="s">
        <v>3384</v>
      </c>
      <c r="B231" s="832" t="s">
        <v>3385</v>
      </c>
      <c r="C231" s="832" t="s">
        <v>602</v>
      </c>
      <c r="D231" s="832" t="s">
        <v>1222</v>
      </c>
      <c r="E231" s="832" t="s">
        <v>3371</v>
      </c>
      <c r="F231" s="832" t="s">
        <v>3382</v>
      </c>
      <c r="G231" s="832" t="s">
        <v>3383</v>
      </c>
      <c r="H231" s="849">
        <v>2</v>
      </c>
      <c r="I231" s="849">
        <v>724</v>
      </c>
      <c r="J231" s="832">
        <v>0.19944903581267218</v>
      </c>
      <c r="K231" s="832">
        <v>362</v>
      </c>
      <c r="L231" s="849">
        <v>10</v>
      </c>
      <c r="M231" s="849">
        <v>3630</v>
      </c>
      <c r="N231" s="832">
        <v>1</v>
      </c>
      <c r="O231" s="832">
        <v>363</v>
      </c>
      <c r="P231" s="849">
        <v>5</v>
      </c>
      <c r="Q231" s="849">
        <v>1820</v>
      </c>
      <c r="R231" s="837">
        <v>0.50137741046831952</v>
      </c>
      <c r="S231" s="850">
        <v>364</v>
      </c>
    </row>
    <row r="232" spans="1:19" ht="14.4" customHeight="1" x14ac:dyDescent="0.3">
      <c r="A232" s="831" t="s">
        <v>3384</v>
      </c>
      <c r="B232" s="832" t="s">
        <v>3385</v>
      </c>
      <c r="C232" s="832" t="s">
        <v>602</v>
      </c>
      <c r="D232" s="832" t="s">
        <v>1222</v>
      </c>
      <c r="E232" s="832" t="s">
        <v>3371</v>
      </c>
      <c r="F232" s="832" t="s">
        <v>3575</v>
      </c>
      <c r="G232" s="832" t="s">
        <v>3576</v>
      </c>
      <c r="H232" s="849">
        <v>1</v>
      </c>
      <c r="I232" s="849">
        <v>98</v>
      </c>
      <c r="J232" s="832"/>
      <c r="K232" s="832">
        <v>98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3384</v>
      </c>
      <c r="B233" s="832" t="s">
        <v>3385</v>
      </c>
      <c r="C233" s="832" t="s">
        <v>602</v>
      </c>
      <c r="D233" s="832" t="s">
        <v>1222</v>
      </c>
      <c r="E233" s="832" t="s">
        <v>3371</v>
      </c>
      <c r="F233" s="832" t="s">
        <v>3579</v>
      </c>
      <c r="G233" s="832" t="s">
        <v>3580</v>
      </c>
      <c r="H233" s="849"/>
      <c r="I233" s="849"/>
      <c r="J233" s="832"/>
      <c r="K233" s="832"/>
      <c r="L233" s="849">
        <v>1</v>
      </c>
      <c r="M233" s="849">
        <v>173</v>
      </c>
      <c r="N233" s="832">
        <v>1</v>
      </c>
      <c r="O233" s="832">
        <v>173</v>
      </c>
      <c r="P233" s="849"/>
      <c r="Q233" s="849"/>
      <c r="R233" s="837"/>
      <c r="S233" s="850"/>
    </row>
    <row r="234" spans="1:19" ht="14.4" customHeight="1" x14ac:dyDescent="0.3">
      <c r="A234" s="831" t="s">
        <v>3384</v>
      </c>
      <c r="B234" s="832" t="s">
        <v>3385</v>
      </c>
      <c r="C234" s="832" t="s">
        <v>602</v>
      </c>
      <c r="D234" s="832" t="s">
        <v>1223</v>
      </c>
      <c r="E234" s="832" t="s">
        <v>3386</v>
      </c>
      <c r="F234" s="832" t="s">
        <v>3391</v>
      </c>
      <c r="G234" s="832" t="s">
        <v>3390</v>
      </c>
      <c r="H234" s="849"/>
      <c r="I234" s="849"/>
      <c r="J234" s="832"/>
      <c r="K234" s="832"/>
      <c r="L234" s="849">
        <v>1</v>
      </c>
      <c r="M234" s="849">
        <v>4742.3999999999996</v>
      </c>
      <c r="N234" s="832">
        <v>1</v>
      </c>
      <c r="O234" s="832">
        <v>4742.3999999999996</v>
      </c>
      <c r="P234" s="849"/>
      <c r="Q234" s="849"/>
      <c r="R234" s="837"/>
      <c r="S234" s="850"/>
    </row>
    <row r="235" spans="1:19" ht="14.4" customHeight="1" x14ac:dyDescent="0.3">
      <c r="A235" s="831" t="s">
        <v>3384</v>
      </c>
      <c r="B235" s="832" t="s">
        <v>3385</v>
      </c>
      <c r="C235" s="832" t="s">
        <v>602</v>
      </c>
      <c r="D235" s="832" t="s">
        <v>1223</v>
      </c>
      <c r="E235" s="832" t="s">
        <v>3386</v>
      </c>
      <c r="F235" s="832" t="s">
        <v>3413</v>
      </c>
      <c r="G235" s="832" t="s">
        <v>3411</v>
      </c>
      <c r="H235" s="849"/>
      <c r="I235" s="849"/>
      <c r="J235" s="832"/>
      <c r="K235" s="832"/>
      <c r="L235" s="849">
        <v>0.5</v>
      </c>
      <c r="M235" s="849">
        <v>3640.36</v>
      </c>
      <c r="N235" s="832">
        <v>1</v>
      </c>
      <c r="O235" s="832">
        <v>7280.72</v>
      </c>
      <c r="P235" s="849"/>
      <c r="Q235" s="849"/>
      <c r="R235" s="837"/>
      <c r="S235" s="850"/>
    </row>
    <row r="236" spans="1:19" ht="14.4" customHeight="1" x14ac:dyDescent="0.3">
      <c r="A236" s="831" t="s">
        <v>3384</v>
      </c>
      <c r="B236" s="832" t="s">
        <v>3385</v>
      </c>
      <c r="C236" s="832" t="s">
        <v>602</v>
      </c>
      <c r="D236" s="832" t="s">
        <v>1223</v>
      </c>
      <c r="E236" s="832" t="s">
        <v>3386</v>
      </c>
      <c r="F236" s="832" t="s">
        <v>3419</v>
      </c>
      <c r="G236" s="832" t="s">
        <v>3390</v>
      </c>
      <c r="H236" s="849"/>
      <c r="I236" s="849"/>
      <c r="J236" s="832"/>
      <c r="K236" s="832"/>
      <c r="L236" s="849"/>
      <c r="M236" s="849"/>
      <c r="N236" s="832"/>
      <c r="O236" s="832"/>
      <c r="P236" s="849">
        <v>5</v>
      </c>
      <c r="Q236" s="849">
        <v>20436.66</v>
      </c>
      <c r="R236" s="837"/>
      <c r="S236" s="850">
        <v>4087.3319999999999</v>
      </c>
    </row>
    <row r="237" spans="1:19" ht="14.4" customHeight="1" x14ac:dyDescent="0.3">
      <c r="A237" s="831" t="s">
        <v>3384</v>
      </c>
      <c r="B237" s="832" t="s">
        <v>3385</v>
      </c>
      <c r="C237" s="832" t="s">
        <v>602</v>
      </c>
      <c r="D237" s="832" t="s">
        <v>1223</v>
      </c>
      <c r="E237" s="832" t="s">
        <v>3424</v>
      </c>
      <c r="F237" s="832" t="s">
        <v>3437</v>
      </c>
      <c r="G237" s="832" t="s">
        <v>3438</v>
      </c>
      <c r="H237" s="849"/>
      <c r="I237" s="849"/>
      <c r="J237" s="832"/>
      <c r="K237" s="832"/>
      <c r="L237" s="849">
        <v>0</v>
      </c>
      <c r="M237" s="849">
        <v>0</v>
      </c>
      <c r="N237" s="832"/>
      <c r="O237" s="832"/>
      <c r="P237" s="849">
        <v>1</v>
      </c>
      <c r="Q237" s="849">
        <v>408.74</v>
      </c>
      <c r="R237" s="837"/>
      <c r="S237" s="850">
        <v>408.74</v>
      </c>
    </row>
    <row r="238" spans="1:19" ht="14.4" customHeight="1" x14ac:dyDescent="0.3">
      <c r="A238" s="831" t="s">
        <v>3384</v>
      </c>
      <c r="B238" s="832" t="s">
        <v>3385</v>
      </c>
      <c r="C238" s="832" t="s">
        <v>602</v>
      </c>
      <c r="D238" s="832" t="s">
        <v>1223</v>
      </c>
      <c r="E238" s="832" t="s">
        <v>3424</v>
      </c>
      <c r="F238" s="832" t="s">
        <v>3443</v>
      </c>
      <c r="G238" s="832" t="s">
        <v>3444</v>
      </c>
      <c r="H238" s="849"/>
      <c r="I238" s="849"/>
      <c r="J238" s="832"/>
      <c r="K238" s="832"/>
      <c r="L238" s="849">
        <v>1</v>
      </c>
      <c r="M238" s="849">
        <v>1665</v>
      </c>
      <c r="N238" s="832">
        <v>1</v>
      </c>
      <c r="O238" s="832">
        <v>1665</v>
      </c>
      <c r="P238" s="849"/>
      <c r="Q238" s="849"/>
      <c r="R238" s="837"/>
      <c r="S238" s="850"/>
    </row>
    <row r="239" spans="1:19" ht="14.4" customHeight="1" x14ac:dyDescent="0.3">
      <c r="A239" s="831" t="s">
        <v>3384</v>
      </c>
      <c r="B239" s="832" t="s">
        <v>3385</v>
      </c>
      <c r="C239" s="832" t="s">
        <v>602</v>
      </c>
      <c r="D239" s="832" t="s">
        <v>1223</v>
      </c>
      <c r="E239" s="832" t="s">
        <v>3424</v>
      </c>
      <c r="F239" s="832" t="s">
        <v>3445</v>
      </c>
      <c r="G239" s="832" t="s">
        <v>3446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2170.0300000000002</v>
      </c>
      <c r="R239" s="837"/>
      <c r="S239" s="850">
        <v>2170.0300000000002</v>
      </c>
    </row>
    <row r="240" spans="1:19" ht="14.4" customHeight="1" x14ac:dyDescent="0.3">
      <c r="A240" s="831" t="s">
        <v>3384</v>
      </c>
      <c r="B240" s="832" t="s">
        <v>3385</v>
      </c>
      <c r="C240" s="832" t="s">
        <v>602</v>
      </c>
      <c r="D240" s="832" t="s">
        <v>1223</v>
      </c>
      <c r="E240" s="832" t="s">
        <v>3371</v>
      </c>
      <c r="F240" s="832" t="s">
        <v>3481</v>
      </c>
      <c r="G240" s="832" t="s">
        <v>3482</v>
      </c>
      <c r="H240" s="849">
        <v>74</v>
      </c>
      <c r="I240" s="849">
        <v>15170</v>
      </c>
      <c r="J240" s="832">
        <v>6.6946160635481027</v>
      </c>
      <c r="K240" s="832">
        <v>205</v>
      </c>
      <c r="L240" s="849">
        <v>11</v>
      </c>
      <c r="M240" s="849">
        <v>2266</v>
      </c>
      <c r="N240" s="832">
        <v>1</v>
      </c>
      <c r="O240" s="832">
        <v>206</v>
      </c>
      <c r="P240" s="849">
        <v>24</v>
      </c>
      <c r="Q240" s="849">
        <v>4968</v>
      </c>
      <c r="R240" s="837">
        <v>2.1924095322153576</v>
      </c>
      <c r="S240" s="850">
        <v>207</v>
      </c>
    </row>
    <row r="241" spans="1:19" ht="14.4" customHeight="1" x14ac:dyDescent="0.3">
      <c r="A241" s="831" t="s">
        <v>3384</v>
      </c>
      <c r="B241" s="832" t="s">
        <v>3385</v>
      </c>
      <c r="C241" s="832" t="s">
        <v>602</v>
      </c>
      <c r="D241" s="832" t="s">
        <v>1223</v>
      </c>
      <c r="E241" s="832" t="s">
        <v>3371</v>
      </c>
      <c r="F241" s="832" t="s">
        <v>3491</v>
      </c>
      <c r="G241" s="832" t="s">
        <v>3492</v>
      </c>
      <c r="H241" s="849">
        <v>59</v>
      </c>
      <c r="I241" s="849">
        <v>2183</v>
      </c>
      <c r="J241" s="832">
        <v>1.3720930232558139</v>
      </c>
      <c r="K241" s="832">
        <v>37</v>
      </c>
      <c r="L241" s="849">
        <v>43</v>
      </c>
      <c r="M241" s="849">
        <v>1591</v>
      </c>
      <c r="N241" s="832">
        <v>1</v>
      </c>
      <c r="O241" s="832">
        <v>37</v>
      </c>
      <c r="P241" s="849">
        <v>39</v>
      </c>
      <c r="Q241" s="849">
        <v>1482</v>
      </c>
      <c r="R241" s="837">
        <v>0.93148962916404776</v>
      </c>
      <c r="S241" s="850">
        <v>38</v>
      </c>
    </row>
    <row r="242" spans="1:19" ht="14.4" customHeight="1" x14ac:dyDescent="0.3">
      <c r="A242" s="831" t="s">
        <v>3384</v>
      </c>
      <c r="B242" s="832" t="s">
        <v>3385</v>
      </c>
      <c r="C242" s="832" t="s">
        <v>602</v>
      </c>
      <c r="D242" s="832" t="s">
        <v>1223</v>
      </c>
      <c r="E242" s="832" t="s">
        <v>3371</v>
      </c>
      <c r="F242" s="832" t="s">
        <v>3372</v>
      </c>
      <c r="G242" s="832" t="s">
        <v>3373</v>
      </c>
      <c r="H242" s="849">
        <v>58</v>
      </c>
      <c r="I242" s="849">
        <v>14558</v>
      </c>
      <c r="J242" s="832">
        <v>0.84955648926237159</v>
      </c>
      <c r="K242" s="832">
        <v>251</v>
      </c>
      <c r="L242" s="849">
        <v>68</v>
      </c>
      <c r="M242" s="849">
        <v>17136</v>
      </c>
      <c r="N242" s="832">
        <v>1</v>
      </c>
      <c r="O242" s="832">
        <v>252</v>
      </c>
      <c r="P242" s="849">
        <v>113</v>
      </c>
      <c r="Q242" s="849">
        <v>28702</v>
      </c>
      <c r="R242" s="837">
        <v>1.6749533146591971</v>
      </c>
      <c r="S242" s="850">
        <v>254</v>
      </c>
    </row>
    <row r="243" spans="1:19" ht="14.4" customHeight="1" x14ac:dyDescent="0.3">
      <c r="A243" s="831" t="s">
        <v>3384</v>
      </c>
      <c r="B243" s="832" t="s">
        <v>3385</v>
      </c>
      <c r="C243" s="832" t="s">
        <v>602</v>
      </c>
      <c r="D243" s="832" t="s">
        <v>1223</v>
      </c>
      <c r="E243" s="832" t="s">
        <v>3371</v>
      </c>
      <c r="F243" s="832" t="s">
        <v>3499</v>
      </c>
      <c r="G243" s="832" t="s">
        <v>3500</v>
      </c>
      <c r="H243" s="849">
        <v>46</v>
      </c>
      <c r="I243" s="849">
        <v>5796</v>
      </c>
      <c r="J243" s="832">
        <v>0.46569178852643417</v>
      </c>
      <c r="K243" s="832">
        <v>126</v>
      </c>
      <c r="L243" s="849">
        <v>98</v>
      </c>
      <c r="M243" s="849">
        <v>12446</v>
      </c>
      <c r="N243" s="832">
        <v>1</v>
      </c>
      <c r="O243" s="832">
        <v>127</v>
      </c>
      <c r="P243" s="849">
        <v>116</v>
      </c>
      <c r="Q243" s="849">
        <v>14616</v>
      </c>
      <c r="R243" s="837">
        <v>1.1743532058492689</v>
      </c>
      <c r="S243" s="850">
        <v>126</v>
      </c>
    </row>
    <row r="244" spans="1:19" ht="14.4" customHeight="1" x14ac:dyDescent="0.3">
      <c r="A244" s="831" t="s">
        <v>3384</v>
      </c>
      <c r="B244" s="832" t="s">
        <v>3385</v>
      </c>
      <c r="C244" s="832" t="s">
        <v>602</v>
      </c>
      <c r="D244" s="832" t="s">
        <v>1223</v>
      </c>
      <c r="E244" s="832" t="s">
        <v>3371</v>
      </c>
      <c r="F244" s="832" t="s">
        <v>3507</v>
      </c>
      <c r="G244" s="832" t="s">
        <v>3508</v>
      </c>
      <c r="H244" s="849">
        <v>5</v>
      </c>
      <c r="I244" s="849">
        <v>1665</v>
      </c>
      <c r="J244" s="832">
        <v>2.4925149700598803</v>
      </c>
      <c r="K244" s="832">
        <v>333</v>
      </c>
      <c r="L244" s="849">
        <v>2</v>
      </c>
      <c r="M244" s="849">
        <v>668</v>
      </c>
      <c r="N244" s="832">
        <v>1</v>
      </c>
      <c r="O244" s="832">
        <v>334</v>
      </c>
      <c r="P244" s="849">
        <v>3</v>
      </c>
      <c r="Q244" s="849">
        <v>1005</v>
      </c>
      <c r="R244" s="837">
        <v>1.5044910179640718</v>
      </c>
      <c r="S244" s="850">
        <v>335</v>
      </c>
    </row>
    <row r="245" spans="1:19" ht="14.4" customHeight="1" x14ac:dyDescent="0.3">
      <c r="A245" s="831" t="s">
        <v>3384</v>
      </c>
      <c r="B245" s="832" t="s">
        <v>3385</v>
      </c>
      <c r="C245" s="832" t="s">
        <v>602</v>
      </c>
      <c r="D245" s="832" t="s">
        <v>1223</v>
      </c>
      <c r="E245" s="832" t="s">
        <v>3371</v>
      </c>
      <c r="F245" s="832" t="s">
        <v>3519</v>
      </c>
      <c r="G245" s="832" t="s">
        <v>3520</v>
      </c>
      <c r="H245" s="849">
        <v>1</v>
      </c>
      <c r="I245" s="849">
        <v>296</v>
      </c>
      <c r="J245" s="832">
        <v>1</v>
      </c>
      <c r="K245" s="832">
        <v>296</v>
      </c>
      <c r="L245" s="849">
        <v>1</v>
      </c>
      <c r="M245" s="849">
        <v>296</v>
      </c>
      <c r="N245" s="832">
        <v>1</v>
      </c>
      <c r="O245" s="832">
        <v>296</v>
      </c>
      <c r="P245" s="849"/>
      <c r="Q245" s="849"/>
      <c r="R245" s="837"/>
      <c r="S245" s="850"/>
    </row>
    <row r="246" spans="1:19" ht="14.4" customHeight="1" x14ac:dyDescent="0.3">
      <c r="A246" s="831" t="s">
        <v>3384</v>
      </c>
      <c r="B246" s="832" t="s">
        <v>3385</v>
      </c>
      <c r="C246" s="832" t="s">
        <v>602</v>
      </c>
      <c r="D246" s="832" t="s">
        <v>1223</v>
      </c>
      <c r="E246" s="832" t="s">
        <v>3371</v>
      </c>
      <c r="F246" s="832" t="s">
        <v>3523</v>
      </c>
      <c r="G246" s="832" t="s">
        <v>3524</v>
      </c>
      <c r="H246" s="849">
        <v>1</v>
      </c>
      <c r="I246" s="849">
        <v>1181</v>
      </c>
      <c r="J246" s="832"/>
      <c r="K246" s="832">
        <v>1181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3384</v>
      </c>
      <c r="B247" s="832" t="s">
        <v>3385</v>
      </c>
      <c r="C247" s="832" t="s">
        <v>602</v>
      </c>
      <c r="D247" s="832" t="s">
        <v>1223</v>
      </c>
      <c r="E247" s="832" t="s">
        <v>3371</v>
      </c>
      <c r="F247" s="832" t="s">
        <v>3376</v>
      </c>
      <c r="G247" s="832" t="s">
        <v>3377</v>
      </c>
      <c r="H247" s="849">
        <v>124</v>
      </c>
      <c r="I247" s="849">
        <v>4133.34</v>
      </c>
      <c r="J247" s="832">
        <v>0.62626458524937167</v>
      </c>
      <c r="K247" s="832">
        <v>33.333387096774196</v>
      </c>
      <c r="L247" s="849">
        <v>198</v>
      </c>
      <c r="M247" s="849">
        <v>6599.99</v>
      </c>
      <c r="N247" s="832">
        <v>1</v>
      </c>
      <c r="O247" s="832">
        <v>33.333282828282826</v>
      </c>
      <c r="P247" s="849">
        <v>257</v>
      </c>
      <c r="Q247" s="849">
        <v>8566.66</v>
      </c>
      <c r="R247" s="837">
        <v>1.2979807545162947</v>
      </c>
      <c r="S247" s="850">
        <v>33.333307392996112</v>
      </c>
    </row>
    <row r="248" spans="1:19" ht="14.4" customHeight="1" x14ac:dyDescent="0.3">
      <c r="A248" s="831" t="s">
        <v>3384</v>
      </c>
      <c r="B248" s="832" t="s">
        <v>3385</v>
      </c>
      <c r="C248" s="832" t="s">
        <v>602</v>
      </c>
      <c r="D248" s="832" t="s">
        <v>1223</v>
      </c>
      <c r="E248" s="832" t="s">
        <v>3371</v>
      </c>
      <c r="F248" s="832" t="s">
        <v>3527</v>
      </c>
      <c r="G248" s="832" t="s">
        <v>3528</v>
      </c>
      <c r="H248" s="849">
        <v>7</v>
      </c>
      <c r="I248" s="849">
        <v>2156</v>
      </c>
      <c r="J248" s="832">
        <v>8.0459770114942528E-2</v>
      </c>
      <c r="K248" s="832">
        <v>308</v>
      </c>
      <c r="L248" s="849">
        <v>87</v>
      </c>
      <c r="M248" s="849">
        <v>26796</v>
      </c>
      <c r="N248" s="832">
        <v>1</v>
      </c>
      <c r="O248" s="832">
        <v>308</v>
      </c>
      <c r="P248" s="849">
        <v>110</v>
      </c>
      <c r="Q248" s="849">
        <v>34210</v>
      </c>
      <c r="R248" s="837">
        <v>1.2766830870279147</v>
      </c>
      <c r="S248" s="850">
        <v>311</v>
      </c>
    </row>
    <row r="249" spans="1:19" ht="14.4" customHeight="1" x14ac:dyDescent="0.3">
      <c r="A249" s="831" t="s">
        <v>3384</v>
      </c>
      <c r="B249" s="832" t="s">
        <v>3385</v>
      </c>
      <c r="C249" s="832" t="s">
        <v>602</v>
      </c>
      <c r="D249" s="832" t="s">
        <v>1223</v>
      </c>
      <c r="E249" s="832" t="s">
        <v>3371</v>
      </c>
      <c r="F249" s="832" t="s">
        <v>3529</v>
      </c>
      <c r="G249" s="832" t="s">
        <v>3530</v>
      </c>
      <c r="H249" s="849">
        <v>1</v>
      </c>
      <c r="I249" s="849">
        <v>260</v>
      </c>
      <c r="J249" s="832"/>
      <c r="K249" s="832">
        <v>260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3384</v>
      </c>
      <c r="B250" s="832" t="s">
        <v>3385</v>
      </c>
      <c r="C250" s="832" t="s">
        <v>602</v>
      </c>
      <c r="D250" s="832" t="s">
        <v>1223</v>
      </c>
      <c r="E250" s="832" t="s">
        <v>3371</v>
      </c>
      <c r="F250" s="832" t="s">
        <v>3531</v>
      </c>
      <c r="G250" s="832" t="s">
        <v>3532</v>
      </c>
      <c r="H250" s="849"/>
      <c r="I250" s="849"/>
      <c r="J250" s="832"/>
      <c r="K250" s="832"/>
      <c r="L250" s="849">
        <v>18</v>
      </c>
      <c r="M250" s="849">
        <v>666</v>
      </c>
      <c r="N250" s="832">
        <v>1</v>
      </c>
      <c r="O250" s="832">
        <v>37</v>
      </c>
      <c r="P250" s="849">
        <v>1</v>
      </c>
      <c r="Q250" s="849">
        <v>38</v>
      </c>
      <c r="R250" s="837">
        <v>5.7057057057057055E-2</v>
      </c>
      <c r="S250" s="850">
        <v>38</v>
      </c>
    </row>
    <row r="251" spans="1:19" ht="14.4" customHeight="1" x14ac:dyDescent="0.3">
      <c r="A251" s="831" t="s">
        <v>3384</v>
      </c>
      <c r="B251" s="832" t="s">
        <v>3385</v>
      </c>
      <c r="C251" s="832" t="s">
        <v>602</v>
      </c>
      <c r="D251" s="832" t="s">
        <v>1223</v>
      </c>
      <c r="E251" s="832" t="s">
        <v>3371</v>
      </c>
      <c r="F251" s="832" t="s">
        <v>3537</v>
      </c>
      <c r="G251" s="832" t="s">
        <v>3538</v>
      </c>
      <c r="H251" s="849"/>
      <c r="I251" s="849"/>
      <c r="J251" s="832"/>
      <c r="K251" s="832"/>
      <c r="L251" s="849">
        <v>3</v>
      </c>
      <c r="M251" s="849">
        <v>96</v>
      </c>
      <c r="N251" s="832">
        <v>1</v>
      </c>
      <c r="O251" s="832">
        <v>32</v>
      </c>
      <c r="P251" s="849">
        <v>5</v>
      </c>
      <c r="Q251" s="849">
        <v>165</v>
      </c>
      <c r="R251" s="837">
        <v>1.71875</v>
      </c>
      <c r="S251" s="850">
        <v>33</v>
      </c>
    </row>
    <row r="252" spans="1:19" ht="14.4" customHeight="1" x14ac:dyDescent="0.3">
      <c r="A252" s="831" t="s">
        <v>3384</v>
      </c>
      <c r="B252" s="832" t="s">
        <v>3385</v>
      </c>
      <c r="C252" s="832" t="s">
        <v>602</v>
      </c>
      <c r="D252" s="832" t="s">
        <v>1223</v>
      </c>
      <c r="E252" s="832" t="s">
        <v>3371</v>
      </c>
      <c r="F252" s="832" t="s">
        <v>3543</v>
      </c>
      <c r="G252" s="832" t="s">
        <v>3544</v>
      </c>
      <c r="H252" s="849">
        <v>1</v>
      </c>
      <c r="I252" s="849">
        <v>958</v>
      </c>
      <c r="J252" s="832"/>
      <c r="K252" s="832">
        <v>958</v>
      </c>
      <c r="L252" s="849"/>
      <c r="M252" s="849"/>
      <c r="N252" s="832"/>
      <c r="O252" s="832"/>
      <c r="P252" s="849">
        <v>4</v>
      </c>
      <c r="Q252" s="849">
        <v>3856</v>
      </c>
      <c r="R252" s="837"/>
      <c r="S252" s="850">
        <v>964</v>
      </c>
    </row>
    <row r="253" spans="1:19" ht="14.4" customHeight="1" x14ac:dyDescent="0.3">
      <c r="A253" s="831" t="s">
        <v>3384</v>
      </c>
      <c r="B253" s="832" t="s">
        <v>3385</v>
      </c>
      <c r="C253" s="832" t="s">
        <v>602</v>
      </c>
      <c r="D253" s="832" t="s">
        <v>1223</v>
      </c>
      <c r="E253" s="832" t="s">
        <v>3371</v>
      </c>
      <c r="F253" s="832" t="s">
        <v>3378</v>
      </c>
      <c r="G253" s="832" t="s">
        <v>3379</v>
      </c>
      <c r="H253" s="849">
        <v>1</v>
      </c>
      <c r="I253" s="849">
        <v>592</v>
      </c>
      <c r="J253" s="832">
        <v>0.49915682967959529</v>
      </c>
      <c r="K253" s="832">
        <v>592</v>
      </c>
      <c r="L253" s="849">
        <v>2</v>
      </c>
      <c r="M253" s="849">
        <v>1186</v>
      </c>
      <c r="N253" s="832">
        <v>1</v>
      </c>
      <c r="O253" s="832">
        <v>593</v>
      </c>
      <c r="P253" s="849">
        <v>2</v>
      </c>
      <c r="Q253" s="849">
        <v>1190</v>
      </c>
      <c r="R253" s="837">
        <v>1.0033726812816188</v>
      </c>
      <c r="S253" s="850">
        <v>595</v>
      </c>
    </row>
    <row r="254" spans="1:19" ht="14.4" customHeight="1" x14ac:dyDescent="0.3">
      <c r="A254" s="831" t="s">
        <v>3384</v>
      </c>
      <c r="B254" s="832" t="s">
        <v>3385</v>
      </c>
      <c r="C254" s="832" t="s">
        <v>602</v>
      </c>
      <c r="D254" s="832" t="s">
        <v>1223</v>
      </c>
      <c r="E254" s="832" t="s">
        <v>3371</v>
      </c>
      <c r="F254" s="832" t="s">
        <v>3549</v>
      </c>
      <c r="G254" s="832" t="s">
        <v>3550</v>
      </c>
      <c r="H254" s="849">
        <v>1</v>
      </c>
      <c r="I254" s="849">
        <v>767</v>
      </c>
      <c r="J254" s="832"/>
      <c r="K254" s="832">
        <v>767</v>
      </c>
      <c r="L254" s="849"/>
      <c r="M254" s="849"/>
      <c r="N254" s="832"/>
      <c r="O254" s="832"/>
      <c r="P254" s="849">
        <v>1</v>
      </c>
      <c r="Q254" s="849">
        <v>770</v>
      </c>
      <c r="R254" s="837"/>
      <c r="S254" s="850">
        <v>770</v>
      </c>
    </row>
    <row r="255" spans="1:19" ht="14.4" customHeight="1" x14ac:dyDescent="0.3">
      <c r="A255" s="831" t="s">
        <v>3384</v>
      </c>
      <c r="B255" s="832" t="s">
        <v>3385</v>
      </c>
      <c r="C255" s="832" t="s">
        <v>602</v>
      </c>
      <c r="D255" s="832" t="s">
        <v>1223</v>
      </c>
      <c r="E255" s="832" t="s">
        <v>3371</v>
      </c>
      <c r="F255" s="832" t="s">
        <v>3551</v>
      </c>
      <c r="G255" s="832" t="s">
        <v>3552</v>
      </c>
      <c r="H255" s="849"/>
      <c r="I255" s="849"/>
      <c r="J255" s="832"/>
      <c r="K255" s="832"/>
      <c r="L255" s="849">
        <v>2</v>
      </c>
      <c r="M255" s="849">
        <v>8816</v>
      </c>
      <c r="N255" s="832">
        <v>1</v>
      </c>
      <c r="O255" s="832">
        <v>4408</v>
      </c>
      <c r="P255" s="849"/>
      <c r="Q255" s="849"/>
      <c r="R255" s="837"/>
      <c r="S255" s="850"/>
    </row>
    <row r="256" spans="1:19" ht="14.4" customHeight="1" x14ac:dyDescent="0.3">
      <c r="A256" s="831" t="s">
        <v>3384</v>
      </c>
      <c r="B256" s="832" t="s">
        <v>3385</v>
      </c>
      <c r="C256" s="832" t="s">
        <v>602</v>
      </c>
      <c r="D256" s="832" t="s">
        <v>1223</v>
      </c>
      <c r="E256" s="832" t="s">
        <v>3371</v>
      </c>
      <c r="F256" s="832" t="s">
        <v>3555</v>
      </c>
      <c r="G256" s="832" t="s">
        <v>3556</v>
      </c>
      <c r="H256" s="849">
        <v>48</v>
      </c>
      <c r="I256" s="849">
        <v>5568</v>
      </c>
      <c r="J256" s="832"/>
      <c r="K256" s="832">
        <v>116</v>
      </c>
      <c r="L256" s="849"/>
      <c r="M256" s="849"/>
      <c r="N256" s="832"/>
      <c r="O256" s="832"/>
      <c r="P256" s="849">
        <v>1</v>
      </c>
      <c r="Q256" s="849">
        <v>116</v>
      </c>
      <c r="R256" s="837"/>
      <c r="S256" s="850">
        <v>116</v>
      </c>
    </row>
    <row r="257" spans="1:19" ht="14.4" customHeight="1" x14ac:dyDescent="0.3">
      <c r="A257" s="831" t="s">
        <v>3384</v>
      </c>
      <c r="B257" s="832" t="s">
        <v>3385</v>
      </c>
      <c r="C257" s="832" t="s">
        <v>602</v>
      </c>
      <c r="D257" s="832" t="s">
        <v>1223</v>
      </c>
      <c r="E257" s="832" t="s">
        <v>3371</v>
      </c>
      <c r="F257" s="832" t="s">
        <v>3561</v>
      </c>
      <c r="G257" s="832" t="s">
        <v>3562</v>
      </c>
      <c r="H257" s="849">
        <v>2</v>
      </c>
      <c r="I257" s="849">
        <v>790</v>
      </c>
      <c r="J257" s="832"/>
      <c r="K257" s="832">
        <v>395</v>
      </c>
      <c r="L257" s="849"/>
      <c r="M257" s="849"/>
      <c r="N257" s="832"/>
      <c r="O257" s="832"/>
      <c r="P257" s="849">
        <v>6</v>
      </c>
      <c r="Q257" s="849">
        <v>2388</v>
      </c>
      <c r="R257" s="837"/>
      <c r="S257" s="850">
        <v>398</v>
      </c>
    </row>
    <row r="258" spans="1:19" ht="14.4" customHeight="1" x14ac:dyDescent="0.3">
      <c r="A258" s="831" t="s">
        <v>3384</v>
      </c>
      <c r="B258" s="832" t="s">
        <v>3385</v>
      </c>
      <c r="C258" s="832" t="s">
        <v>602</v>
      </c>
      <c r="D258" s="832" t="s">
        <v>1223</v>
      </c>
      <c r="E258" s="832" t="s">
        <v>3371</v>
      </c>
      <c r="F258" s="832" t="s">
        <v>3571</v>
      </c>
      <c r="G258" s="832" t="s">
        <v>3572</v>
      </c>
      <c r="H258" s="849">
        <v>20</v>
      </c>
      <c r="I258" s="849">
        <v>7460</v>
      </c>
      <c r="J258" s="832">
        <v>0.62332887700534756</v>
      </c>
      <c r="K258" s="832">
        <v>373</v>
      </c>
      <c r="L258" s="849">
        <v>32</v>
      </c>
      <c r="M258" s="849">
        <v>11968</v>
      </c>
      <c r="N258" s="832">
        <v>1</v>
      </c>
      <c r="O258" s="832">
        <v>374</v>
      </c>
      <c r="P258" s="849">
        <v>28</v>
      </c>
      <c r="Q258" s="849">
        <v>10528</v>
      </c>
      <c r="R258" s="837">
        <v>0.8796791443850267</v>
      </c>
      <c r="S258" s="850">
        <v>376</v>
      </c>
    </row>
    <row r="259" spans="1:19" ht="14.4" customHeight="1" x14ac:dyDescent="0.3">
      <c r="A259" s="831" t="s">
        <v>3384</v>
      </c>
      <c r="B259" s="832" t="s">
        <v>3385</v>
      </c>
      <c r="C259" s="832" t="s">
        <v>602</v>
      </c>
      <c r="D259" s="832" t="s">
        <v>1223</v>
      </c>
      <c r="E259" s="832" t="s">
        <v>3371</v>
      </c>
      <c r="F259" s="832" t="s">
        <v>3382</v>
      </c>
      <c r="G259" s="832" t="s">
        <v>3383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364</v>
      </c>
      <c r="R259" s="837"/>
      <c r="S259" s="850">
        <v>364</v>
      </c>
    </row>
    <row r="260" spans="1:19" ht="14.4" customHeight="1" x14ac:dyDescent="0.3">
      <c r="A260" s="831" t="s">
        <v>3384</v>
      </c>
      <c r="B260" s="832" t="s">
        <v>3385</v>
      </c>
      <c r="C260" s="832" t="s">
        <v>602</v>
      </c>
      <c r="D260" s="832" t="s">
        <v>1225</v>
      </c>
      <c r="E260" s="832" t="s">
        <v>3386</v>
      </c>
      <c r="F260" s="832" t="s">
        <v>3391</v>
      </c>
      <c r="G260" s="832" t="s">
        <v>3390</v>
      </c>
      <c r="H260" s="849">
        <v>1</v>
      </c>
      <c r="I260" s="849">
        <v>6372.54</v>
      </c>
      <c r="J260" s="832">
        <v>0.22395622469635629</v>
      </c>
      <c r="K260" s="832">
        <v>6372.54</v>
      </c>
      <c r="L260" s="849">
        <v>6</v>
      </c>
      <c r="M260" s="849">
        <v>28454.399999999998</v>
      </c>
      <c r="N260" s="832">
        <v>1</v>
      </c>
      <c r="O260" s="832">
        <v>4742.3999999999996</v>
      </c>
      <c r="P260" s="849"/>
      <c r="Q260" s="849"/>
      <c r="R260" s="837"/>
      <c r="S260" s="850"/>
    </row>
    <row r="261" spans="1:19" ht="14.4" customHeight="1" x14ac:dyDescent="0.3">
      <c r="A261" s="831" t="s">
        <v>3384</v>
      </c>
      <c r="B261" s="832" t="s">
        <v>3385</v>
      </c>
      <c r="C261" s="832" t="s">
        <v>602</v>
      </c>
      <c r="D261" s="832" t="s">
        <v>1225</v>
      </c>
      <c r="E261" s="832" t="s">
        <v>3386</v>
      </c>
      <c r="F261" s="832" t="s">
        <v>3393</v>
      </c>
      <c r="G261" s="832" t="s">
        <v>3394</v>
      </c>
      <c r="H261" s="849">
        <v>0.2</v>
      </c>
      <c r="I261" s="849">
        <v>11.62</v>
      </c>
      <c r="J261" s="832"/>
      <c r="K261" s="832">
        <v>58.099999999999994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3384</v>
      </c>
      <c r="B262" s="832" t="s">
        <v>3385</v>
      </c>
      <c r="C262" s="832" t="s">
        <v>602</v>
      </c>
      <c r="D262" s="832" t="s">
        <v>1225</v>
      </c>
      <c r="E262" s="832" t="s">
        <v>3386</v>
      </c>
      <c r="F262" s="832" t="s">
        <v>3398</v>
      </c>
      <c r="G262" s="832" t="s">
        <v>3399</v>
      </c>
      <c r="H262" s="849"/>
      <c r="I262" s="849"/>
      <c r="J262" s="832"/>
      <c r="K262" s="832"/>
      <c r="L262" s="849">
        <v>0.1</v>
      </c>
      <c r="M262" s="849">
        <v>454.76</v>
      </c>
      <c r="N262" s="832">
        <v>1</v>
      </c>
      <c r="O262" s="832">
        <v>4547.5999999999995</v>
      </c>
      <c r="P262" s="849">
        <v>0.1</v>
      </c>
      <c r="Q262" s="849">
        <v>454.76</v>
      </c>
      <c r="R262" s="837">
        <v>1</v>
      </c>
      <c r="S262" s="850">
        <v>4547.5999999999995</v>
      </c>
    </row>
    <row r="263" spans="1:19" ht="14.4" customHeight="1" x14ac:dyDescent="0.3">
      <c r="A263" s="831" t="s">
        <v>3384</v>
      </c>
      <c r="B263" s="832" t="s">
        <v>3385</v>
      </c>
      <c r="C263" s="832" t="s">
        <v>602</v>
      </c>
      <c r="D263" s="832" t="s">
        <v>1225</v>
      </c>
      <c r="E263" s="832" t="s">
        <v>3386</v>
      </c>
      <c r="F263" s="832" t="s">
        <v>3406</v>
      </c>
      <c r="G263" s="832" t="s">
        <v>805</v>
      </c>
      <c r="H263" s="849">
        <v>0.8</v>
      </c>
      <c r="I263" s="849">
        <v>3638.92</v>
      </c>
      <c r="J263" s="832"/>
      <c r="K263" s="832">
        <v>4548.6499999999996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3384</v>
      </c>
      <c r="B264" s="832" t="s">
        <v>3385</v>
      </c>
      <c r="C264" s="832" t="s">
        <v>602</v>
      </c>
      <c r="D264" s="832" t="s">
        <v>1225</v>
      </c>
      <c r="E264" s="832" t="s">
        <v>3386</v>
      </c>
      <c r="F264" s="832" t="s">
        <v>3410</v>
      </c>
      <c r="G264" s="832" t="s">
        <v>3411</v>
      </c>
      <c r="H264" s="849">
        <v>4</v>
      </c>
      <c r="I264" s="849">
        <v>15199.52</v>
      </c>
      <c r="J264" s="832">
        <v>2</v>
      </c>
      <c r="K264" s="832">
        <v>3799.88</v>
      </c>
      <c r="L264" s="849">
        <v>2</v>
      </c>
      <c r="M264" s="849">
        <v>7599.76</v>
      </c>
      <c r="N264" s="832">
        <v>1</v>
      </c>
      <c r="O264" s="832">
        <v>3799.88</v>
      </c>
      <c r="P264" s="849">
        <v>2</v>
      </c>
      <c r="Q264" s="849">
        <v>6506.11</v>
      </c>
      <c r="R264" s="837">
        <v>0.85609413981494142</v>
      </c>
      <c r="S264" s="850">
        <v>3253.0549999999998</v>
      </c>
    </row>
    <row r="265" spans="1:19" ht="14.4" customHeight="1" x14ac:dyDescent="0.3">
      <c r="A265" s="831" t="s">
        <v>3384</v>
      </c>
      <c r="B265" s="832" t="s">
        <v>3385</v>
      </c>
      <c r="C265" s="832" t="s">
        <v>602</v>
      </c>
      <c r="D265" s="832" t="s">
        <v>1225</v>
      </c>
      <c r="E265" s="832" t="s">
        <v>3386</v>
      </c>
      <c r="F265" s="832" t="s">
        <v>3412</v>
      </c>
      <c r="G265" s="832" t="s">
        <v>805</v>
      </c>
      <c r="H265" s="849"/>
      <c r="I265" s="849"/>
      <c r="J265" s="832"/>
      <c r="K265" s="832"/>
      <c r="L265" s="849">
        <v>2</v>
      </c>
      <c r="M265" s="849">
        <v>909.72</v>
      </c>
      <c r="N265" s="832">
        <v>1</v>
      </c>
      <c r="O265" s="832">
        <v>454.86</v>
      </c>
      <c r="P265" s="849"/>
      <c r="Q265" s="849"/>
      <c r="R265" s="837"/>
      <c r="S265" s="850"/>
    </row>
    <row r="266" spans="1:19" ht="14.4" customHeight="1" x14ac:dyDescent="0.3">
      <c r="A266" s="831" t="s">
        <v>3384</v>
      </c>
      <c r="B266" s="832" t="s">
        <v>3385</v>
      </c>
      <c r="C266" s="832" t="s">
        <v>602</v>
      </c>
      <c r="D266" s="832" t="s">
        <v>1225</v>
      </c>
      <c r="E266" s="832" t="s">
        <v>3386</v>
      </c>
      <c r="F266" s="832" t="s">
        <v>3414</v>
      </c>
      <c r="G266" s="832" t="s">
        <v>805</v>
      </c>
      <c r="H266" s="849">
        <v>0.4</v>
      </c>
      <c r="I266" s="849">
        <v>909.73</v>
      </c>
      <c r="J266" s="832">
        <v>0.5</v>
      </c>
      <c r="K266" s="832">
        <v>2274.3249999999998</v>
      </c>
      <c r="L266" s="849">
        <v>0.8</v>
      </c>
      <c r="M266" s="849">
        <v>1819.46</v>
      </c>
      <c r="N266" s="832">
        <v>1</v>
      </c>
      <c r="O266" s="832">
        <v>2274.3249999999998</v>
      </c>
      <c r="P266" s="849"/>
      <c r="Q266" s="849"/>
      <c r="R266" s="837"/>
      <c r="S266" s="850"/>
    </row>
    <row r="267" spans="1:19" ht="14.4" customHeight="1" x14ac:dyDescent="0.3">
      <c r="A267" s="831" t="s">
        <v>3384</v>
      </c>
      <c r="B267" s="832" t="s">
        <v>3385</v>
      </c>
      <c r="C267" s="832" t="s">
        <v>602</v>
      </c>
      <c r="D267" s="832" t="s">
        <v>1225</v>
      </c>
      <c r="E267" s="832" t="s">
        <v>3386</v>
      </c>
      <c r="F267" s="832" t="s">
        <v>3418</v>
      </c>
      <c r="G267" s="832" t="s">
        <v>1197</v>
      </c>
      <c r="H267" s="849">
        <v>2</v>
      </c>
      <c r="I267" s="849">
        <v>10162.76</v>
      </c>
      <c r="J267" s="832">
        <v>0.42859143049932524</v>
      </c>
      <c r="K267" s="832">
        <v>5081.38</v>
      </c>
      <c r="L267" s="849">
        <v>5</v>
      </c>
      <c r="M267" s="849">
        <v>23712</v>
      </c>
      <c r="N267" s="832">
        <v>1</v>
      </c>
      <c r="O267" s="832">
        <v>4742.3999999999996</v>
      </c>
      <c r="P267" s="849"/>
      <c r="Q267" s="849"/>
      <c r="R267" s="837"/>
      <c r="S267" s="850"/>
    </row>
    <row r="268" spans="1:19" ht="14.4" customHeight="1" x14ac:dyDescent="0.3">
      <c r="A268" s="831" t="s">
        <v>3384</v>
      </c>
      <c r="B268" s="832" t="s">
        <v>3385</v>
      </c>
      <c r="C268" s="832" t="s">
        <v>602</v>
      </c>
      <c r="D268" s="832" t="s">
        <v>1225</v>
      </c>
      <c r="E268" s="832" t="s">
        <v>3386</v>
      </c>
      <c r="F268" s="832" t="s">
        <v>3419</v>
      </c>
      <c r="G268" s="832" t="s">
        <v>3390</v>
      </c>
      <c r="H268" s="849"/>
      <c r="I268" s="849"/>
      <c r="J268" s="832"/>
      <c r="K268" s="832"/>
      <c r="L268" s="849"/>
      <c r="M268" s="849"/>
      <c r="N268" s="832"/>
      <c r="O268" s="832"/>
      <c r="P268" s="849">
        <v>3</v>
      </c>
      <c r="Q268" s="849">
        <v>12262.14</v>
      </c>
      <c r="R268" s="837"/>
      <c r="S268" s="850">
        <v>4087.3799999999997</v>
      </c>
    </row>
    <row r="269" spans="1:19" ht="14.4" customHeight="1" x14ac:dyDescent="0.3">
      <c r="A269" s="831" t="s">
        <v>3384</v>
      </c>
      <c r="B269" s="832" t="s">
        <v>3385</v>
      </c>
      <c r="C269" s="832" t="s">
        <v>602</v>
      </c>
      <c r="D269" s="832" t="s">
        <v>1225</v>
      </c>
      <c r="E269" s="832" t="s">
        <v>3386</v>
      </c>
      <c r="F269" s="832" t="s">
        <v>3423</v>
      </c>
      <c r="G269" s="832" t="s">
        <v>3399</v>
      </c>
      <c r="H269" s="849"/>
      <c r="I269" s="849"/>
      <c r="J269" s="832"/>
      <c r="K269" s="832"/>
      <c r="L269" s="849"/>
      <c r="M269" s="849"/>
      <c r="N269" s="832"/>
      <c r="O269" s="832"/>
      <c r="P269" s="849">
        <v>0.30000000000000004</v>
      </c>
      <c r="Q269" s="849">
        <v>491.84999999999997</v>
      </c>
      <c r="R269" s="837"/>
      <c r="S269" s="850">
        <v>1639.4999999999995</v>
      </c>
    </row>
    <row r="270" spans="1:19" ht="14.4" customHeight="1" x14ac:dyDescent="0.3">
      <c r="A270" s="831" t="s">
        <v>3384</v>
      </c>
      <c r="B270" s="832" t="s">
        <v>3385</v>
      </c>
      <c r="C270" s="832" t="s">
        <v>602</v>
      </c>
      <c r="D270" s="832" t="s">
        <v>1225</v>
      </c>
      <c r="E270" s="832" t="s">
        <v>3424</v>
      </c>
      <c r="F270" s="832" t="s">
        <v>3429</v>
      </c>
      <c r="G270" s="832" t="s">
        <v>3430</v>
      </c>
      <c r="H270" s="849"/>
      <c r="I270" s="849"/>
      <c r="J270" s="832"/>
      <c r="K270" s="832"/>
      <c r="L270" s="849"/>
      <c r="M270" s="849"/>
      <c r="N270" s="832"/>
      <c r="O270" s="832"/>
      <c r="P270" s="849">
        <v>2</v>
      </c>
      <c r="Q270" s="849">
        <v>2093.46</v>
      </c>
      <c r="R270" s="837"/>
      <c r="S270" s="850">
        <v>1046.73</v>
      </c>
    </row>
    <row r="271" spans="1:19" ht="14.4" customHeight="1" x14ac:dyDescent="0.3">
      <c r="A271" s="831" t="s">
        <v>3384</v>
      </c>
      <c r="B271" s="832" t="s">
        <v>3385</v>
      </c>
      <c r="C271" s="832" t="s">
        <v>602</v>
      </c>
      <c r="D271" s="832" t="s">
        <v>1225</v>
      </c>
      <c r="E271" s="832" t="s">
        <v>3424</v>
      </c>
      <c r="F271" s="832" t="s">
        <v>3433</v>
      </c>
      <c r="G271" s="832" t="s">
        <v>3434</v>
      </c>
      <c r="H271" s="849"/>
      <c r="I271" s="849"/>
      <c r="J271" s="832"/>
      <c r="K271" s="832"/>
      <c r="L271" s="849"/>
      <c r="M271" s="849"/>
      <c r="N271" s="832"/>
      <c r="O271" s="832"/>
      <c r="P271" s="849">
        <v>2</v>
      </c>
      <c r="Q271" s="849">
        <v>478.8</v>
      </c>
      <c r="R271" s="837"/>
      <c r="S271" s="850">
        <v>239.4</v>
      </c>
    </row>
    <row r="272" spans="1:19" ht="14.4" customHeight="1" x14ac:dyDescent="0.3">
      <c r="A272" s="831" t="s">
        <v>3384</v>
      </c>
      <c r="B272" s="832" t="s">
        <v>3385</v>
      </c>
      <c r="C272" s="832" t="s">
        <v>602</v>
      </c>
      <c r="D272" s="832" t="s">
        <v>1225</v>
      </c>
      <c r="E272" s="832" t="s">
        <v>3424</v>
      </c>
      <c r="F272" s="832" t="s">
        <v>3435</v>
      </c>
      <c r="G272" s="832" t="s">
        <v>3436</v>
      </c>
      <c r="H272" s="849"/>
      <c r="I272" s="849"/>
      <c r="J272" s="832"/>
      <c r="K272" s="832"/>
      <c r="L272" s="849"/>
      <c r="M272" s="849"/>
      <c r="N272" s="832"/>
      <c r="O272" s="832"/>
      <c r="P272" s="849">
        <v>1</v>
      </c>
      <c r="Q272" s="849">
        <v>901.64</v>
      </c>
      <c r="R272" s="837"/>
      <c r="S272" s="850">
        <v>901.64</v>
      </c>
    </row>
    <row r="273" spans="1:19" ht="14.4" customHeight="1" x14ac:dyDescent="0.3">
      <c r="A273" s="831" t="s">
        <v>3384</v>
      </c>
      <c r="B273" s="832" t="s">
        <v>3385</v>
      </c>
      <c r="C273" s="832" t="s">
        <v>602</v>
      </c>
      <c r="D273" s="832" t="s">
        <v>1225</v>
      </c>
      <c r="E273" s="832" t="s">
        <v>3424</v>
      </c>
      <c r="F273" s="832" t="s">
        <v>3437</v>
      </c>
      <c r="G273" s="832" t="s">
        <v>3438</v>
      </c>
      <c r="H273" s="849"/>
      <c r="I273" s="849"/>
      <c r="J273" s="832"/>
      <c r="K273" s="832"/>
      <c r="L273" s="849"/>
      <c r="M273" s="849"/>
      <c r="N273" s="832"/>
      <c r="O273" s="832"/>
      <c r="P273" s="849">
        <v>1</v>
      </c>
      <c r="Q273" s="849">
        <v>408.74</v>
      </c>
      <c r="R273" s="837"/>
      <c r="S273" s="850">
        <v>408.74</v>
      </c>
    </row>
    <row r="274" spans="1:19" ht="14.4" customHeight="1" x14ac:dyDescent="0.3">
      <c r="A274" s="831" t="s">
        <v>3384</v>
      </c>
      <c r="B274" s="832" t="s">
        <v>3385</v>
      </c>
      <c r="C274" s="832" t="s">
        <v>602</v>
      </c>
      <c r="D274" s="832" t="s">
        <v>1225</v>
      </c>
      <c r="E274" s="832" t="s">
        <v>3424</v>
      </c>
      <c r="F274" s="832" t="s">
        <v>3445</v>
      </c>
      <c r="G274" s="832" t="s">
        <v>3446</v>
      </c>
      <c r="H274" s="849"/>
      <c r="I274" s="849"/>
      <c r="J274" s="832"/>
      <c r="K274" s="832"/>
      <c r="L274" s="849">
        <v>1</v>
      </c>
      <c r="M274" s="849">
        <v>2436</v>
      </c>
      <c r="N274" s="832">
        <v>1</v>
      </c>
      <c r="O274" s="832">
        <v>2436</v>
      </c>
      <c r="P274" s="849"/>
      <c r="Q274" s="849"/>
      <c r="R274" s="837"/>
      <c r="S274" s="850"/>
    </row>
    <row r="275" spans="1:19" ht="14.4" customHeight="1" x14ac:dyDescent="0.3">
      <c r="A275" s="831" t="s">
        <v>3384</v>
      </c>
      <c r="B275" s="832" t="s">
        <v>3385</v>
      </c>
      <c r="C275" s="832" t="s">
        <v>602</v>
      </c>
      <c r="D275" s="832" t="s">
        <v>1225</v>
      </c>
      <c r="E275" s="832" t="s">
        <v>3424</v>
      </c>
      <c r="F275" s="832" t="s">
        <v>3447</v>
      </c>
      <c r="G275" s="832" t="s">
        <v>3448</v>
      </c>
      <c r="H275" s="849"/>
      <c r="I275" s="849"/>
      <c r="J275" s="832"/>
      <c r="K275" s="832"/>
      <c r="L275" s="849"/>
      <c r="M275" s="849"/>
      <c r="N275" s="832"/>
      <c r="O275" s="832"/>
      <c r="P275" s="849">
        <v>1</v>
      </c>
      <c r="Q275" s="849">
        <v>740</v>
      </c>
      <c r="R275" s="837"/>
      <c r="S275" s="850">
        <v>740</v>
      </c>
    </row>
    <row r="276" spans="1:19" ht="14.4" customHeight="1" x14ac:dyDescent="0.3">
      <c r="A276" s="831" t="s">
        <v>3384</v>
      </c>
      <c r="B276" s="832" t="s">
        <v>3385</v>
      </c>
      <c r="C276" s="832" t="s">
        <v>602</v>
      </c>
      <c r="D276" s="832" t="s">
        <v>1225</v>
      </c>
      <c r="E276" s="832" t="s">
        <v>3424</v>
      </c>
      <c r="F276" s="832" t="s">
        <v>3475</v>
      </c>
      <c r="G276" s="832" t="s">
        <v>3476</v>
      </c>
      <c r="H276" s="849"/>
      <c r="I276" s="849"/>
      <c r="J276" s="832"/>
      <c r="K276" s="832"/>
      <c r="L276" s="849"/>
      <c r="M276" s="849"/>
      <c r="N276" s="832"/>
      <c r="O276" s="832"/>
      <c r="P276" s="849">
        <v>2</v>
      </c>
      <c r="Q276" s="849">
        <v>1284</v>
      </c>
      <c r="R276" s="837"/>
      <c r="S276" s="850">
        <v>642</v>
      </c>
    </row>
    <row r="277" spans="1:19" ht="14.4" customHeight="1" x14ac:dyDescent="0.3">
      <c r="A277" s="831" t="s">
        <v>3384</v>
      </c>
      <c r="B277" s="832" t="s">
        <v>3385</v>
      </c>
      <c r="C277" s="832" t="s">
        <v>602</v>
      </c>
      <c r="D277" s="832" t="s">
        <v>1225</v>
      </c>
      <c r="E277" s="832" t="s">
        <v>3371</v>
      </c>
      <c r="F277" s="832" t="s">
        <v>3481</v>
      </c>
      <c r="G277" s="832" t="s">
        <v>3482</v>
      </c>
      <c r="H277" s="849">
        <v>4</v>
      </c>
      <c r="I277" s="849">
        <v>820</v>
      </c>
      <c r="J277" s="832">
        <v>0.56865464632454921</v>
      </c>
      <c r="K277" s="832">
        <v>205</v>
      </c>
      <c r="L277" s="849">
        <v>7</v>
      </c>
      <c r="M277" s="849">
        <v>1442</v>
      </c>
      <c r="N277" s="832">
        <v>1</v>
      </c>
      <c r="O277" s="832">
        <v>206</v>
      </c>
      <c r="P277" s="849">
        <v>3</v>
      </c>
      <c r="Q277" s="849">
        <v>621</v>
      </c>
      <c r="R277" s="837">
        <v>0.43065187239944519</v>
      </c>
      <c r="S277" s="850">
        <v>207</v>
      </c>
    </row>
    <row r="278" spans="1:19" ht="14.4" customHeight="1" x14ac:dyDescent="0.3">
      <c r="A278" s="831" t="s">
        <v>3384</v>
      </c>
      <c r="B278" s="832" t="s">
        <v>3385</v>
      </c>
      <c r="C278" s="832" t="s">
        <v>602</v>
      </c>
      <c r="D278" s="832" t="s">
        <v>1225</v>
      </c>
      <c r="E278" s="832" t="s">
        <v>3371</v>
      </c>
      <c r="F278" s="832" t="s">
        <v>3483</v>
      </c>
      <c r="G278" s="832" t="s">
        <v>3484</v>
      </c>
      <c r="H278" s="849">
        <v>8</v>
      </c>
      <c r="I278" s="849">
        <v>624</v>
      </c>
      <c r="J278" s="832">
        <v>0.61538461538461542</v>
      </c>
      <c r="K278" s="832">
        <v>78</v>
      </c>
      <c r="L278" s="849">
        <v>13</v>
      </c>
      <c r="M278" s="849">
        <v>1014</v>
      </c>
      <c r="N278" s="832">
        <v>1</v>
      </c>
      <c r="O278" s="832">
        <v>78</v>
      </c>
      <c r="P278" s="849">
        <v>5</v>
      </c>
      <c r="Q278" s="849">
        <v>395</v>
      </c>
      <c r="R278" s="837">
        <v>0.38954635108481261</v>
      </c>
      <c r="S278" s="850">
        <v>79</v>
      </c>
    </row>
    <row r="279" spans="1:19" ht="14.4" customHeight="1" x14ac:dyDescent="0.3">
      <c r="A279" s="831" t="s">
        <v>3384</v>
      </c>
      <c r="B279" s="832" t="s">
        <v>3385</v>
      </c>
      <c r="C279" s="832" t="s">
        <v>602</v>
      </c>
      <c r="D279" s="832" t="s">
        <v>1225</v>
      </c>
      <c r="E279" s="832" t="s">
        <v>3371</v>
      </c>
      <c r="F279" s="832" t="s">
        <v>3491</v>
      </c>
      <c r="G279" s="832" t="s">
        <v>3492</v>
      </c>
      <c r="H279" s="849">
        <v>170</v>
      </c>
      <c r="I279" s="849">
        <v>6290</v>
      </c>
      <c r="J279" s="832">
        <v>1.5596330275229358</v>
      </c>
      <c r="K279" s="832">
        <v>37</v>
      </c>
      <c r="L279" s="849">
        <v>109</v>
      </c>
      <c r="M279" s="849">
        <v>4033</v>
      </c>
      <c r="N279" s="832">
        <v>1</v>
      </c>
      <c r="O279" s="832">
        <v>37</v>
      </c>
      <c r="P279" s="849">
        <v>63</v>
      </c>
      <c r="Q279" s="849">
        <v>2394</v>
      </c>
      <c r="R279" s="837">
        <v>0.59360277708901565</v>
      </c>
      <c r="S279" s="850">
        <v>38</v>
      </c>
    </row>
    <row r="280" spans="1:19" ht="14.4" customHeight="1" x14ac:dyDescent="0.3">
      <c r="A280" s="831" t="s">
        <v>3384</v>
      </c>
      <c r="B280" s="832" t="s">
        <v>3385</v>
      </c>
      <c r="C280" s="832" t="s">
        <v>602</v>
      </c>
      <c r="D280" s="832" t="s">
        <v>1225</v>
      </c>
      <c r="E280" s="832" t="s">
        <v>3371</v>
      </c>
      <c r="F280" s="832" t="s">
        <v>3493</v>
      </c>
      <c r="G280" s="832" t="s">
        <v>3494</v>
      </c>
      <c r="H280" s="849">
        <v>2</v>
      </c>
      <c r="I280" s="849">
        <v>20</v>
      </c>
      <c r="J280" s="832">
        <v>1</v>
      </c>
      <c r="K280" s="832">
        <v>10</v>
      </c>
      <c r="L280" s="849">
        <v>2</v>
      </c>
      <c r="M280" s="849">
        <v>20</v>
      </c>
      <c r="N280" s="832">
        <v>1</v>
      </c>
      <c r="O280" s="832">
        <v>10</v>
      </c>
      <c r="P280" s="849">
        <v>3</v>
      </c>
      <c r="Q280" s="849">
        <v>30</v>
      </c>
      <c r="R280" s="837">
        <v>1.5</v>
      </c>
      <c r="S280" s="850">
        <v>10</v>
      </c>
    </row>
    <row r="281" spans="1:19" ht="14.4" customHeight="1" x14ac:dyDescent="0.3">
      <c r="A281" s="831" t="s">
        <v>3384</v>
      </c>
      <c r="B281" s="832" t="s">
        <v>3385</v>
      </c>
      <c r="C281" s="832" t="s">
        <v>602</v>
      </c>
      <c r="D281" s="832" t="s">
        <v>1225</v>
      </c>
      <c r="E281" s="832" t="s">
        <v>3371</v>
      </c>
      <c r="F281" s="832" t="s">
        <v>3372</v>
      </c>
      <c r="G281" s="832" t="s">
        <v>3373</v>
      </c>
      <c r="H281" s="849">
        <v>103</v>
      </c>
      <c r="I281" s="849">
        <v>25853</v>
      </c>
      <c r="J281" s="832">
        <v>1.0799081035923142</v>
      </c>
      <c r="K281" s="832">
        <v>251</v>
      </c>
      <c r="L281" s="849">
        <v>95</v>
      </c>
      <c r="M281" s="849">
        <v>23940</v>
      </c>
      <c r="N281" s="832">
        <v>1</v>
      </c>
      <c r="O281" s="832">
        <v>252</v>
      </c>
      <c r="P281" s="849">
        <v>93</v>
      </c>
      <c r="Q281" s="849">
        <v>23622</v>
      </c>
      <c r="R281" s="837">
        <v>0.98671679197994988</v>
      </c>
      <c r="S281" s="850">
        <v>254</v>
      </c>
    </row>
    <row r="282" spans="1:19" ht="14.4" customHeight="1" x14ac:dyDescent="0.3">
      <c r="A282" s="831" t="s">
        <v>3384</v>
      </c>
      <c r="B282" s="832" t="s">
        <v>3385</v>
      </c>
      <c r="C282" s="832" t="s">
        <v>602</v>
      </c>
      <c r="D282" s="832" t="s">
        <v>1225</v>
      </c>
      <c r="E282" s="832" t="s">
        <v>3371</v>
      </c>
      <c r="F282" s="832" t="s">
        <v>3499</v>
      </c>
      <c r="G282" s="832" t="s">
        <v>3500</v>
      </c>
      <c r="H282" s="849">
        <v>78</v>
      </c>
      <c r="I282" s="849">
        <v>9828</v>
      </c>
      <c r="J282" s="832">
        <v>1.1055118110236219</v>
      </c>
      <c r="K282" s="832">
        <v>126</v>
      </c>
      <c r="L282" s="849">
        <v>70</v>
      </c>
      <c r="M282" s="849">
        <v>8890</v>
      </c>
      <c r="N282" s="832">
        <v>1</v>
      </c>
      <c r="O282" s="832">
        <v>127</v>
      </c>
      <c r="P282" s="849">
        <v>50</v>
      </c>
      <c r="Q282" s="849">
        <v>6300</v>
      </c>
      <c r="R282" s="837">
        <v>0.70866141732283461</v>
      </c>
      <c r="S282" s="850">
        <v>126</v>
      </c>
    </row>
    <row r="283" spans="1:19" ht="14.4" customHeight="1" x14ac:dyDescent="0.3">
      <c r="A283" s="831" t="s">
        <v>3384</v>
      </c>
      <c r="B283" s="832" t="s">
        <v>3385</v>
      </c>
      <c r="C283" s="832" t="s">
        <v>602</v>
      </c>
      <c r="D283" s="832" t="s">
        <v>1225</v>
      </c>
      <c r="E283" s="832" t="s">
        <v>3371</v>
      </c>
      <c r="F283" s="832" t="s">
        <v>3501</v>
      </c>
      <c r="G283" s="832" t="s">
        <v>3502</v>
      </c>
      <c r="H283" s="849"/>
      <c r="I283" s="849"/>
      <c r="J283" s="832"/>
      <c r="K283" s="832"/>
      <c r="L283" s="849">
        <v>1</v>
      </c>
      <c r="M283" s="849">
        <v>312</v>
      </c>
      <c r="N283" s="832">
        <v>1</v>
      </c>
      <c r="O283" s="832">
        <v>312</v>
      </c>
      <c r="P283" s="849"/>
      <c r="Q283" s="849"/>
      <c r="R283" s="837"/>
      <c r="S283" s="850"/>
    </row>
    <row r="284" spans="1:19" ht="14.4" customHeight="1" x14ac:dyDescent="0.3">
      <c r="A284" s="831" t="s">
        <v>3384</v>
      </c>
      <c r="B284" s="832" t="s">
        <v>3385</v>
      </c>
      <c r="C284" s="832" t="s">
        <v>602</v>
      </c>
      <c r="D284" s="832" t="s">
        <v>1225</v>
      </c>
      <c r="E284" s="832" t="s">
        <v>3371</v>
      </c>
      <c r="F284" s="832" t="s">
        <v>3507</v>
      </c>
      <c r="G284" s="832" t="s">
        <v>3508</v>
      </c>
      <c r="H284" s="849">
        <v>4</v>
      </c>
      <c r="I284" s="849">
        <v>1332</v>
      </c>
      <c r="J284" s="832">
        <v>1.3293413173652695</v>
      </c>
      <c r="K284" s="832">
        <v>333</v>
      </c>
      <c r="L284" s="849">
        <v>3</v>
      </c>
      <c r="M284" s="849">
        <v>1002</v>
      </c>
      <c r="N284" s="832">
        <v>1</v>
      </c>
      <c r="O284" s="832">
        <v>334</v>
      </c>
      <c r="P284" s="849">
        <v>3</v>
      </c>
      <c r="Q284" s="849">
        <v>1005</v>
      </c>
      <c r="R284" s="837">
        <v>1.0029940119760479</v>
      </c>
      <c r="S284" s="850">
        <v>335</v>
      </c>
    </row>
    <row r="285" spans="1:19" ht="14.4" customHeight="1" x14ac:dyDescent="0.3">
      <c r="A285" s="831" t="s">
        <v>3384</v>
      </c>
      <c r="B285" s="832" t="s">
        <v>3385</v>
      </c>
      <c r="C285" s="832" t="s">
        <v>602</v>
      </c>
      <c r="D285" s="832" t="s">
        <v>1225</v>
      </c>
      <c r="E285" s="832" t="s">
        <v>3371</v>
      </c>
      <c r="F285" s="832" t="s">
        <v>3509</v>
      </c>
      <c r="G285" s="832" t="s">
        <v>3510</v>
      </c>
      <c r="H285" s="849">
        <v>4</v>
      </c>
      <c r="I285" s="849">
        <v>664</v>
      </c>
      <c r="J285" s="832">
        <v>1.3333333333333333</v>
      </c>
      <c r="K285" s="832">
        <v>166</v>
      </c>
      <c r="L285" s="849">
        <v>3</v>
      </c>
      <c r="M285" s="849">
        <v>498</v>
      </c>
      <c r="N285" s="832">
        <v>1</v>
      </c>
      <c r="O285" s="832">
        <v>166</v>
      </c>
      <c r="P285" s="849"/>
      <c r="Q285" s="849"/>
      <c r="R285" s="837"/>
      <c r="S285" s="850"/>
    </row>
    <row r="286" spans="1:19" ht="14.4" customHeight="1" x14ac:dyDescent="0.3">
      <c r="A286" s="831" t="s">
        <v>3384</v>
      </c>
      <c r="B286" s="832" t="s">
        <v>3385</v>
      </c>
      <c r="C286" s="832" t="s">
        <v>602</v>
      </c>
      <c r="D286" s="832" t="s">
        <v>1225</v>
      </c>
      <c r="E286" s="832" t="s">
        <v>3371</v>
      </c>
      <c r="F286" s="832" t="s">
        <v>3511</v>
      </c>
      <c r="G286" s="832" t="s">
        <v>3512</v>
      </c>
      <c r="H286" s="849">
        <v>1</v>
      </c>
      <c r="I286" s="849">
        <v>351</v>
      </c>
      <c r="J286" s="832">
        <v>0.99715909090909094</v>
      </c>
      <c r="K286" s="832">
        <v>351</v>
      </c>
      <c r="L286" s="849">
        <v>1</v>
      </c>
      <c r="M286" s="849">
        <v>352</v>
      </c>
      <c r="N286" s="832">
        <v>1</v>
      </c>
      <c r="O286" s="832">
        <v>352</v>
      </c>
      <c r="P286" s="849">
        <v>2</v>
      </c>
      <c r="Q286" s="849">
        <v>714</v>
      </c>
      <c r="R286" s="837">
        <v>2.0284090909090908</v>
      </c>
      <c r="S286" s="850">
        <v>357</v>
      </c>
    </row>
    <row r="287" spans="1:19" ht="14.4" customHeight="1" x14ac:dyDescent="0.3">
      <c r="A287" s="831" t="s">
        <v>3384</v>
      </c>
      <c r="B287" s="832" t="s">
        <v>3385</v>
      </c>
      <c r="C287" s="832" t="s">
        <v>602</v>
      </c>
      <c r="D287" s="832" t="s">
        <v>1225</v>
      </c>
      <c r="E287" s="832" t="s">
        <v>3371</v>
      </c>
      <c r="F287" s="832" t="s">
        <v>3523</v>
      </c>
      <c r="G287" s="832" t="s">
        <v>3524</v>
      </c>
      <c r="H287" s="849"/>
      <c r="I287" s="849"/>
      <c r="J287" s="832"/>
      <c r="K287" s="832"/>
      <c r="L287" s="849"/>
      <c r="M287" s="849"/>
      <c r="N287" s="832"/>
      <c r="O287" s="832"/>
      <c r="P287" s="849">
        <v>2</v>
      </c>
      <c r="Q287" s="849">
        <v>2374</v>
      </c>
      <c r="R287" s="837"/>
      <c r="S287" s="850">
        <v>1187</v>
      </c>
    </row>
    <row r="288" spans="1:19" ht="14.4" customHeight="1" x14ac:dyDescent="0.3">
      <c r="A288" s="831" t="s">
        <v>3384</v>
      </c>
      <c r="B288" s="832" t="s">
        <v>3385</v>
      </c>
      <c r="C288" s="832" t="s">
        <v>602</v>
      </c>
      <c r="D288" s="832" t="s">
        <v>1225</v>
      </c>
      <c r="E288" s="832" t="s">
        <v>3371</v>
      </c>
      <c r="F288" s="832" t="s">
        <v>3376</v>
      </c>
      <c r="G288" s="832" t="s">
        <v>3377</v>
      </c>
      <c r="H288" s="849">
        <v>183</v>
      </c>
      <c r="I288" s="849">
        <v>6100</v>
      </c>
      <c r="J288" s="832">
        <v>0.96315688088749374</v>
      </c>
      <c r="K288" s="832">
        <v>33.333333333333336</v>
      </c>
      <c r="L288" s="849">
        <v>190</v>
      </c>
      <c r="M288" s="849">
        <v>6333.34</v>
      </c>
      <c r="N288" s="832">
        <v>1</v>
      </c>
      <c r="O288" s="832">
        <v>33.333368421052633</v>
      </c>
      <c r="P288" s="849">
        <v>158</v>
      </c>
      <c r="Q288" s="849">
        <v>5266.66</v>
      </c>
      <c r="R288" s="837">
        <v>0.83157701939261108</v>
      </c>
      <c r="S288" s="850">
        <v>33.333291139240508</v>
      </c>
    </row>
    <row r="289" spans="1:19" ht="14.4" customHeight="1" x14ac:dyDescent="0.3">
      <c r="A289" s="831" t="s">
        <v>3384</v>
      </c>
      <c r="B289" s="832" t="s">
        <v>3385</v>
      </c>
      <c r="C289" s="832" t="s">
        <v>602</v>
      </c>
      <c r="D289" s="832" t="s">
        <v>1225</v>
      </c>
      <c r="E289" s="832" t="s">
        <v>3371</v>
      </c>
      <c r="F289" s="832" t="s">
        <v>3527</v>
      </c>
      <c r="G289" s="832" t="s">
        <v>3528</v>
      </c>
      <c r="H289" s="849">
        <v>86</v>
      </c>
      <c r="I289" s="849">
        <v>26488</v>
      </c>
      <c r="J289" s="832">
        <v>1.1025641025641026</v>
      </c>
      <c r="K289" s="832">
        <v>308</v>
      </c>
      <c r="L289" s="849">
        <v>78</v>
      </c>
      <c r="M289" s="849">
        <v>24024</v>
      </c>
      <c r="N289" s="832">
        <v>1</v>
      </c>
      <c r="O289" s="832">
        <v>308</v>
      </c>
      <c r="P289" s="849">
        <v>71</v>
      </c>
      <c r="Q289" s="849">
        <v>22081</v>
      </c>
      <c r="R289" s="837">
        <v>0.91912254412254413</v>
      </c>
      <c r="S289" s="850">
        <v>311</v>
      </c>
    </row>
    <row r="290" spans="1:19" ht="14.4" customHeight="1" x14ac:dyDescent="0.3">
      <c r="A290" s="831" t="s">
        <v>3384</v>
      </c>
      <c r="B290" s="832" t="s">
        <v>3385</v>
      </c>
      <c r="C290" s="832" t="s">
        <v>602</v>
      </c>
      <c r="D290" s="832" t="s">
        <v>1225</v>
      </c>
      <c r="E290" s="832" t="s">
        <v>3371</v>
      </c>
      <c r="F290" s="832" t="s">
        <v>3529</v>
      </c>
      <c r="G290" s="832" t="s">
        <v>3530</v>
      </c>
      <c r="H290" s="849"/>
      <c r="I290" s="849"/>
      <c r="J290" s="832"/>
      <c r="K290" s="832"/>
      <c r="L290" s="849"/>
      <c r="M290" s="849"/>
      <c r="N290" s="832"/>
      <c r="O290" s="832"/>
      <c r="P290" s="849">
        <v>2</v>
      </c>
      <c r="Q290" s="849">
        <v>526</v>
      </c>
      <c r="R290" s="837"/>
      <c r="S290" s="850">
        <v>263</v>
      </c>
    </row>
    <row r="291" spans="1:19" ht="14.4" customHeight="1" x14ac:dyDescent="0.3">
      <c r="A291" s="831" t="s">
        <v>3384</v>
      </c>
      <c r="B291" s="832" t="s">
        <v>3385</v>
      </c>
      <c r="C291" s="832" t="s">
        <v>602</v>
      </c>
      <c r="D291" s="832" t="s">
        <v>1225</v>
      </c>
      <c r="E291" s="832" t="s">
        <v>3371</v>
      </c>
      <c r="F291" s="832" t="s">
        <v>3531</v>
      </c>
      <c r="G291" s="832" t="s">
        <v>3532</v>
      </c>
      <c r="H291" s="849"/>
      <c r="I291" s="849"/>
      <c r="J291" s="832"/>
      <c r="K291" s="832"/>
      <c r="L291" s="849">
        <v>3</v>
      </c>
      <c r="M291" s="849">
        <v>111</v>
      </c>
      <c r="N291" s="832">
        <v>1</v>
      </c>
      <c r="O291" s="832">
        <v>37</v>
      </c>
      <c r="P291" s="849"/>
      <c r="Q291" s="849"/>
      <c r="R291" s="837"/>
      <c r="S291" s="850"/>
    </row>
    <row r="292" spans="1:19" ht="14.4" customHeight="1" x14ac:dyDescent="0.3">
      <c r="A292" s="831" t="s">
        <v>3384</v>
      </c>
      <c r="B292" s="832" t="s">
        <v>3385</v>
      </c>
      <c r="C292" s="832" t="s">
        <v>602</v>
      </c>
      <c r="D292" s="832" t="s">
        <v>1225</v>
      </c>
      <c r="E292" s="832" t="s">
        <v>3371</v>
      </c>
      <c r="F292" s="832" t="s">
        <v>3535</v>
      </c>
      <c r="G292" s="832" t="s">
        <v>3536</v>
      </c>
      <c r="H292" s="849">
        <v>22</v>
      </c>
      <c r="I292" s="849">
        <v>3388</v>
      </c>
      <c r="J292" s="832">
        <v>0.87432258064516133</v>
      </c>
      <c r="K292" s="832">
        <v>154</v>
      </c>
      <c r="L292" s="849">
        <v>25</v>
      </c>
      <c r="M292" s="849">
        <v>3875</v>
      </c>
      <c r="N292" s="832">
        <v>1</v>
      </c>
      <c r="O292" s="832">
        <v>155</v>
      </c>
      <c r="P292" s="849">
        <v>14</v>
      </c>
      <c r="Q292" s="849">
        <v>2184</v>
      </c>
      <c r="R292" s="837">
        <v>0.56361290322580648</v>
      </c>
      <c r="S292" s="850">
        <v>156</v>
      </c>
    </row>
    <row r="293" spans="1:19" ht="14.4" customHeight="1" x14ac:dyDescent="0.3">
      <c r="A293" s="831" t="s">
        <v>3384</v>
      </c>
      <c r="B293" s="832" t="s">
        <v>3385</v>
      </c>
      <c r="C293" s="832" t="s">
        <v>602</v>
      </c>
      <c r="D293" s="832" t="s">
        <v>1225</v>
      </c>
      <c r="E293" s="832" t="s">
        <v>3371</v>
      </c>
      <c r="F293" s="832" t="s">
        <v>3537</v>
      </c>
      <c r="G293" s="832" t="s">
        <v>3538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33</v>
      </c>
      <c r="R293" s="837"/>
      <c r="S293" s="850">
        <v>33</v>
      </c>
    </row>
    <row r="294" spans="1:19" ht="14.4" customHeight="1" x14ac:dyDescent="0.3">
      <c r="A294" s="831" t="s">
        <v>3384</v>
      </c>
      <c r="B294" s="832" t="s">
        <v>3385</v>
      </c>
      <c r="C294" s="832" t="s">
        <v>602</v>
      </c>
      <c r="D294" s="832" t="s">
        <v>1225</v>
      </c>
      <c r="E294" s="832" t="s">
        <v>3371</v>
      </c>
      <c r="F294" s="832" t="s">
        <v>3545</v>
      </c>
      <c r="G294" s="832" t="s">
        <v>3546</v>
      </c>
      <c r="H294" s="849">
        <v>1</v>
      </c>
      <c r="I294" s="849">
        <v>868</v>
      </c>
      <c r="J294" s="832"/>
      <c r="K294" s="832">
        <v>868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3384</v>
      </c>
      <c r="B295" s="832" t="s">
        <v>3385</v>
      </c>
      <c r="C295" s="832" t="s">
        <v>602</v>
      </c>
      <c r="D295" s="832" t="s">
        <v>1225</v>
      </c>
      <c r="E295" s="832" t="s">
        <v>3371</v>
      </c>
      <c r="F295" s="832" t="s">
        <v>3378</v>
      </c>
      <c r="G295" s="832" t="s">
        <v>3379</v>
      </c>
      <c r="H295" s="849">
        <v>1</v>
      </c>
      <c r="I295" s="849">
        <v>592</v>
      </c>
      <c r="J295" s="832"/>
      <c r="K295" s="832">
        <v>592</v>
      </c>
      <c r="L295" s="849"/>
      <c r="M295" s="849"/>
      <c r="N295" s="832"/>
      <c r="O295" s="832"/>
      <c r="P295" s="849">
        <v>1</v>
      </c>
      <c r="Q295" s="849">
        <v>595</v>
      </c>
      <c r="R295" s="837"/>
      <c r="S295" s="850">
        <v>595</v>
      </c>
    </row>
    <row r="296" spans="1:19" ht="14.4" customHeight="1" x14ac:dyDescent="0.3">
      <c r="A296" s="831" t="s">
        <v>3384</v>
      </c>
      <c r="B296" s="832" t="s">
        <v>3385</v>
      </c>
      <c r="C296" s="832" t="s">
        <v>602</v>
      </c>
      <c r="D296" s="832" t="s">
        <v>1225</v>
      </c>
      <c r="E296" s="832" t="s">
        <v>3371</v>
      </c>
      <c r="F296" s="832" t="s">
        <v>3549</v>
      </c>
      <c r="G296" s="832" t="s">
        <v>3550</v>
      </c>
      <c r="H296" s="849"/>
      <c r="I296" s="849"/>
      <c r="J296" s="832"/>
      <c r="K296" s="832"/>
      <c r="L296" s="849">
        <v>1</v>
      </c>
      <c r="M296" s="849">
        <v>768</v>
      </c>
      <c r="N296" s="832">
        <v>1</v>
      </c>
      <c r="O296" s="832">
        <v>768</v>
      </c>
      <c r="P296" s="849">
        <v>2</v>
      </c>
      <c r="Q296" s="849">
        <v>1540</v>
      </c>
      <c r="R296" s="837">
        <v>2.0052083333333335</v>
      </c>
      <c r="S296" s="850">
        <v>770</v>
      </c>
    </row>
    <row r="297" spans="1:19" ht="14.4" customHeight="1" x14ac:dyDescent="0.3">
      <c r="A297" s="831" t="s">
        <v>3384</v>
      </c>
      <c r="B297" s="832" t="s">
        <v>3385</v>
      </c>
      <c r="C297" s="832" t="s">
        <v>602</v>
      </c>
      <c r="D297" s="832" t="s">
        <v>1225</v>
      </c>
      <c r="E297" s="832" t="s">
        <v>3371</v>
      </c>
      <c r="F297" s="832" t="s">
        <v>3551</v>
      </c>
      <c r="G297" s="832" t="s">
        <v>3552</v>
      </c>
      <c r="H297" s="849">
        <v>3</v>
      </c>
      <c r="I297" s="849">
        <v>13206</v>
      </c>
      <c r="J297" s="832">
        <v>2.9959165154264973</v>
      </c>
      <c r="K297" s="832">
        <v>4402</v>
      </c>
      <c r="L297" s="849">
        <v>1</v>
      </c>
      <c r="M297" s="849">
        <v>4408</v>
      </c>
      <c r="N297" s="832">
        <v>1</v>
      </c>
      <c r="O297" s="832">
        <v>4408</v>
      </c>
      <c r="P297" s="849">
        <v>3</v>
      </c>
      <c r="Q297" s="849">
        <v>13287</v>
      </c>
      <c r="R297" s="837">
        <v>3.0142921960072595</v>
      </c>
      <c r="S297" s="850">
        <v>4429</v>
      </c>
    </row>
    <row r="298" spans="1:19" ht="14.4" customHeight="1" x14ac:dyDescent="0.3">
      <c r="A298" s="831" t="s">
        <v>3384</v>
      </c>
      <c r="B298" s="832" t="s">
        <v>3385</v>
      </c>
      <c r="C298" s="832" t="s">
        <v>602</v>
      </c>
      <c r="D298" s="832" t="s">
        <v>1225</v>
      </c>
      <c r="E298" s="832" t="s">
        <v>3371</v>
      </c>
      <c r="F298" s="832" t="s">
        <v>3555</v>
      </c>
      <c r="G298" s="832" t="s">
        <v>3556</v>
      </c>
      <c r="H298" s="849">
        <v>5</v>
      </c>
      <c r="I298" s="849">
        <v>580</v>
      </c>
      <c r="J298" s="832">
        <v>1.25</v>
      </c>
      <c r="K298" s="832">
        <v>116</v>
      </c>
      <c r="L298" s="849">
        <v>4</v>
      </c>
      <c r="M298" s="849">
        <v>464</v>
      </c>
      <c r="N298" s="832">
        <v>1</v>
      </c>
      <c r="O298" s="832">
        <v>116</v>
      </c>
      <c r="P298" s="849">
        <v>4</v>
      </c>
      <c r="Q298" s="849">
        <v>464</v>
      </c>
      <c r="R298" s="837">
        <v>1</v>
      </c>
      <c r="S298" s="850">
        <v>116</v>
      </c>
    </row>
    <row r="299" spans="1:19" ht="14.4" customHeight="1" x14ac:dyDescent="0.3">
      <c r="A299" s="831" t="s">
        <v>3384</v>
      </c>
      <c r="B299" s="832" t="s">
        <v>3385</v>
      </c>
      <c r="C299" s="832" t="s">
        <v>602</v>
      </c>
      <c r="D299" s="832" t="s">
        <v>1225</v>
      </c>
      <c r="E299" s="832" t="s">
        <v>3371</v>
      </c>
      <c r="F299" s="832" t="s">
        <v>3559</v>
      </c>
      <c r="G299" s="832" t="s">
        <v>3560</v>
      </c>
      <c r="H299" s="849">
        <v>14</v>
      </c>
      <c r="I299" s="849">
        <v>2240</v>
      </c>
      <c r="J299" s="832">
        <v>1.1594202898550725</v>
      </c>
      <c r="K299" s="832">
        <v>160</v>
      </c>
      <c r="L299" s="849">
        <v>12</v>
      </c>
      <c r="M299" s="849">
        <v>1932</v>
      </c>
      <c r="N299" s="832">
        <v>1</v>
      </c>
      <c r="O299" s="832">
        <v>161</v>
      </c>
      <c r="P299" s="849">
        <v>9</v>
      </c>
      <c r="Q299" s="849">
        <v>1458</v>
      </c>
      <c r="R299" s="837">
        <v>0.75465838509316774</v>
      </c>
      <c r="S299" s="850">
        <v>162</v>
      </c>
    </row>
    <row r="300" spans="1:19" ht="14.4" customHeight="1" x14ac:dyDescent="0.3">
      <c r="A300" s="831" t="s">
        <v>3384</v>
      </c>
      <c r="B300" s="832" t="s">
        <v>3385</v>
      </c>
      <c r="C300" s="832" t="s">
        <v>602</v>
      </c>
      <c r="D300" s="832" t="s">
        <v>1225</v>
      </c>
      <c r="E300" s="832" t="s">
        <v>3371</v>
      </c>
      <c r="F300" s="832" t="s">
        <v>3561</v>
      </c>
      <c r="G300" s="832" t="s">
        <v>3562</v>
      </c>
      <c r="H300" s="849"/>
      <c r="I300" s="849"/>
      <c r="J300" s="832"/>
      <c r="K300" s="832"/>
      <c r="L300" s="849">
        <v>2</v>
      </c>
      <c r="M300" s="849">
        <v>790</v>
      </c>
      <c r="N300" s="832">
        <v>1</v>
      </c>
      <c r="O300" s="832">
        <v>395</v>
      </c>
      <c r="P300" s="849"/>
      <c r="Q300" s="849"/>
      <c r="R300" s="837"/>
      <c r="S300" s="850"/>
    </row>
    <row r="301" spans="1:19" ht="14.4" customHeight="1" x14ac:dyDescent="0.3">
      <c r="A301" s="831" t="s">
        <v>3384</v>
      </c>
      <c r="B301" s="832" t="s">
        <v>3385</v>
      </c>
      <c r="C301" s="832" t="s">
        <v>602</v>
      </c>
      <c r="D301" s="832" t="s">
        <v>1225</v>
      </c>
      <c r="E301" s="832" t="s">
        <v>3371</v>
      </c>
      <c r="F301" s="832" t="s">
        <v>3565</v>
      </c>
      <c r="G301" s="832" t="s">
        <v>3566</v>
      </c>
      <c r="H301" s="849"/>
      <c r="I301" s="849"/>
      <c r="J301" s="832"/>
      <c r="K301" s="832"/>
      <c r="L301" s="849"/>
      <c r="M301" s="849"/>
      <c r="N301" s="832"/>
      <c r="O301" s="832"/>
      <c r="P301" s="849">
        <v>2</v>
      </c>
      <c r="Q301" s="849">
        <v>88</v>
      </c>
      <c r="R301" s="837"/>
      <c r="S301" s="850">
        <v>44</v>
      </c>
    </row>
    <row r="302" spans="1:19" ht="14.4" customHeight="1" x14ac:dyDescent="0.3">
      <c r="A302" s="831" t="s">
        <v>3384</v>
      </c>
      <c r="B302" s="832" t="s">
        <v>3385</v>
      </c>
      <c r="C302" s="832" t="s">
        <v>602</v>
      </c>
      <c r="D302" s="832" t="s">
        <v>1225</v>
      </c>
      <c r="E302" s="832" t="s">
        <v>3371</v>
      </c>
      <c r="F302" s="832" t="s">
        <v>3571</v>
      </c>
      <c r="G302" s="832" t="s">
        <v>3572</v>
      </c>
      <c r="H302" s="849">
        <v>3</v>
      </c>
      <c r="I302" s="849">
        <v>1119</v>
      </c>
      <c r="J302" s="832">
        <v>0.11967914438502673</v>
      </c>
      <c r="K302" s="832">
        <v>373</v>
      </c>
      <c r="L302" s="849">
        <v>25</v>
      </c>
      <c r="M302" s="849">
        <v>9350</v>
      </c>
      <c r="N302" s="832">
        <v>1</v>
      </c>
      <c r="O302" s="832">
        <v>374</v>
      </c>
      <c r="P302" s="849">
        <v>16</v>
      </c>
      <c r="Q302" s="849">
        <v>6016</v>
      </c>
      <c r="R302" s="837">
        <v>0.64342245989304814</v>
      </c>
      <c r="S302" s="850">
        <v>376</v>
      </c>
    </row>
    <row r="303" spans="1:19" ht="14.4" customHeight="1" x14ac:dyDescent="0.3">
      <c r="A303" s="831" t="s">
        <v>3384</v>
      </c>
      <c r="B303" s="832" t="s">
        <v>3385</v>
      </c>
      <c r="C303" s="832" t="s">
        <v>602</v>
      </c>
      <c r="D303" s="832" t="s">
        <v>1225</v>
      </c>
      <c r="E303" s="832" t="s">
        <v>3371</v>
      </c>
      <c r="F303" s="832" t="s">
        <v>3380</v>
      </c>
      <c r="G303" s="832" t="s">
        <v>3381</v>
      </c>
      <c r="H303" s="849">
        <v>3</v>
      </c>
      <c r="I303" s="849">
        <v>4011</v>
      </c>
      <c r="J303" s="832">
        <v>2.9955190440627333</v>
      </c>
      <c r="K303" s="832">
        <v>1337</v>
      </c>
      <c r="L303" s="849">
        <v>1</v>
      </c>
      <c r="M303" s="849">
        <v>1339</v>
      </c>
      <c r="N303" s="832">
        <v>1</v>
      </c>
      <c r="O303" s="832">
        <v>1339</v>
      </c>
      <c r="P303" s="849"/>
      <c r="Q303" s="849"/>
      <c r="R303" s="837"/>
      <c r="S303" s="850"/>
    </row>
    <row r="304" spans="1:19" ht="14.4" customHeight="1" x14ac:dyDescent="0.3">
      <c r="A304" s="831" t="s">
        <v>3384</v>
      </c>
      <c r="B304" s="832" t="s">
        <v>3385</v>
      </c>
      <c r="C304" s="832" t="s">
        <v>602</v>
      </c>
      <c r="D304" s="832" t="s">
        <v>1225</v>
      </c>
      <c r="E304" s="832" t="s">
        <v>3371</v>
      </c>
      <c r="F304" s="832" t="s">
        <v>3382</v>
      </c>
      <c r="G304" s="832" t="s">
        <v>3383</v>
      </c>
      <c r="H304" s="849">
        <v>2</v>
      </c>
      <c r="I304" s="849">
        <v>724</v>
      </c>
      <c r="J304" s="832">
        <v>1.9944903581267217</v>
      </c>
      <c r="K304" s="832">
        <v>362</v>
      </c>
      <c r="L304" s="849">
        <v>1</v>
      </c>
      <c r="M304" s="849">
        <v>363</v>
      </c>
      <c r="N304" s="832">
        <v>1</v>
      </c>
      <c r="O304" s="832">
        <v>363</v>
      </c>
      <c r="P304" s="849">
        <v>0</v>
      </c>
      <c r="Q304" s="849">
        <v>0</v>
      </c>
      <c r="R304" s="837">
        <v>0</v>
      </c>
      <c r="S304" s="850"/>
    </row>
    <row r="305" spans="1:19" ht="14.4" customHeight="1" x14ac:dyDescent="0.3">
      <c r="A305" s="831" t="s">
        <v>3384</v>
      </c>
      <c r="B305" s="832" t="s">
        <v>3385</v>
      </c>
      <c r="C305" s="832" t="s">
        <v>602</v>
      </c>
      <c r="D305" s="832" t="s">
        <v>1227</v>
      </c>
      <c r="E305" s="832" t="s">
        <v>3386</v>
      </c>
      <c r="F305" s="832" t="s">
        <v>3391</v>
      </c>
      <c r="G305" s="832" t="s">
        <v>3390</v>
      </c>
      <c r="H305" s="849">
        <v>2</v>
      </c>
      <c r="I305" s="849">
        <v>12745.08</v>
      </c>
      <c r="J305" s="832"/>
      <c r="K305" s="832">
        <v>6372.54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" customHeight="1" x14ac:dyDescent="0.3">
      <c r="A306" s="831" t="s">
        <v>3384</v>
      </c>
      <c r="B306" s="832" t="s">
        <v>3385</v>
      </c>
      <c r="C306" s="832" t="s">
        <v>602</v>
      </c>
      <c r="D306" s="832" t="s">
        <v>1227</v>
      </c>
      <c r="E306" s="832" t="s">
        <v>3386</v>
      </c>
      <c r="F306" s="832" t="s">
        <v>3393</v>
      </c>
      <c r="G306" s="832" t="s">
        <v>3394</v>
      </c>
      <c r="H306" s="849">
        <v>2.4000000000000004</v>
      </c>
      <c r="I306" s="849">
        <v>139.44</v>
      </c>
      <c r="J306" s="832"/>
      <c r="K306" s="832">
        <v>58.099999999999987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3384</v>
      </c>
      <c r="B307" s="832" t="s">
        <v>3385</v>
      </c>
      <c r="C307" s="832" t="s">
        <v>602</v>
      </c>
      <c r="D307" s="832" t="s">
        <v>1227</v>
      </c>
      <c r="E307" s="832" t="s">
        <v>3386</v>
      </c>
      <c r="F307" s="832" t="s">
        <v>3395</v>
      </c>
      <c r="G307" s="832" t="s">
        <v>3396</v>
      </c>
      <c r="H307" s="849">
        <v>0.06</v>
      </c>
      <c r="I307" s="849">
        <v>23.25</v>
      </c>
      <c r="J307" s="832">
        <v>0.5</v>
      </c>
      <c r="K307" s="832">
        <v>387.5</v>
      </c>
      <c r="L307" s="849">
        <v>0.12</v>
      </c>
      <c r="M307" s="849">
        <v>46.5</v>
      </c>
      <c r="N307" s="832">
        <v>1</v>
      </c>
      <c r="O307" s="832">
        <v>387.5</v>
      </c>
      <c r="P307" s="849"/>
      <c r="Q307" s="849"/>
      <c r="R307" s="837"/>
      <c r="S307" s="850"/>
    </row>
    <row r="308" spans="1:19" ht="14.4" customHeight="1" x14ac:dyDescent="0.3">
      <c r="A308" s="831" t="s">
        <v>3384</v>
      </c>
      <c r="B308" s="832" t="s">
        <v>3385</v>
      </c>
      <c r="C308" s="832" t="s">
        <v>602</v>
      </c>
      <c r="D308" s="832" t="s">
        <v>1227</v>
      </c>
      <c r="E308" s="832" t="s">
        <v>3386</v>
      </c>
      <c r="F308" s="832" t="s">
        <v>3397</v>
      </c>
      <c r="G308" s="832" t="s">
        <v>619</v>
      </c>
      <c r="H308" s="849"/>
      <c r="I308" s="849"/>
      <c r="J308" s="832"/>
      <c r="K308" s="832"/>
      <c r="L308" s="849">
        <v>0.30000000000000004</v>
      </c>
      <c r="M308" s="849">
        <v>23.4</v>
      </c>
      <c r="N308" s="832">
        <v>1</v>
      </c>
      <c r="O308" s="832">
        <v>77.999999999999986</v>
      </c>
      <c r="P308" s="849">
        <v>0.30000000000000004</v>
      </c>
      <c r="Q308" s="849">
        <v>14.129999999999999</v>
      </c>
      <c r="R308" s="837">
        <v>0.60384615384615381</v>
      </c>
      <c r="S308" s="850">
        <v>47.099999999999987</v>
      </c>
    </row>
    <row r="309" spans="1:19" ht="14.4" customHeight="1" x14ac:dyDescent="0.3">
      <c r="A309" s="831" t="s">
        <v>3384</v>
      </c>
      <c r="B309" s="832" t="s">
        <v>3385</v>
      </c>
      <c r="C309" s="832" t="s">
        <v>602</v>
      </c>
      <c r="D309" s="832" t="s">
        <v>1227</v>
      </c>
      <c r="E309" s="832" t="s">
        <v>3386</v>
      </c>
      <c r="F309" s="832" t="s">
        <v>3398</v>
      </c>
      <c r="G309" s="832" t="s">
        <v>3399</v>
      </c>
      <c r="H309" s="849">
        <v>0.6</v>
      </c>
      <c r="I309" s="849">
        <v>2728.56</v>
      </c>
      <c r="J309" s="832">
        <v>3</v>
      </c>
      <c r="K309" s="832">
        <v>4547.6000000000004</v>
      </c>
      <c r="L309" s="849">
        <v>0.2</v>
      </c>
      <c r="M309" s="849">
        <v>909.52</v>
      </c>
      <c r="N309" s="832">
        <v>1</v>
      </c>
      <c r="O309" s="832">
        <v>4547.5999999999995</v>
      </c>
      <c r="P309" s="849"/>
      <c r="Q309" s="849"/>
      <c r="R309" s="837"/>
      <c r="S309" s="850"/>
    </row>
    <row r="310" spans="1:19" ht="14.4" customHeight="1" x14ac:dyDescent="0.3">
      <c r="A310" s="831" t="s">
        <v>3384</v>
      </c>
      <c r="B310" s="832" t="s">
        <v>3385</v>
      </c>
      <c r="C310" s="832" t="s">
        <v>602</v>
      </c>
      <c r="D310" s="832" t="s">
        <v>1227</v>
      </c>
      <c r="E310" s="832" t="s">
        <v>3386</v>
      </c>
      <c r="F310" s="832" t="s">
        <v>3400</v>
      </c>
      <c r="G310" s="832" t="s">
        <v>3401</v>
      </c>
      <c r="H310" s="849"/>
      <c r="I310" s="849"/>
      <c r="J310" s="832"/>
      <c r="K310" s="832"/>
      <c r="L310" s="849">
        <v>1</v>
      </c>
      <c r="M310" s="849">
        <v>117.31</v>
      </c>
      <c r="N310" s="832">
        <v>1</v>
      </c>
      <c r="O310" s="832">
        <v>117.31</v>
      </c>
      <c r="P310" s="849"/>
      <c r="Q310" s="849"/>
      <c r="R310" s="837"/>
      <c r="S310" s="850"/>
    </row>
    <row r="311" spans="1:19" ht="14.4" customHeight="1" x14ac:dyDescent="0.3">
      <c r="A311" s="831" t="s">
        <v>3384</v>
      </c>
      <c r="B311" s="832" t="s">
        <v>3385</v>
      </c>
      <c r="C311" s="832" t="s">
        <v>602</v>
      </c>
      <c r="D311" s="832" t="s">
        <v>1227</v>
      </c>
      <c r="E311" s="832" t="s">
        <v>3386</v>
      </c>
      <c r="F311" s="832" t="s">
        <v>3418</v>
      </c>
      <c r="G311" s="832" t="s">
        <v>1197</v>
      </c>
      <c r="H311" s="849">
        <v>2</v>
      </c>
      <c r="I311" s="849">
        <v>10162.76</v>
      </c>
      <c r="J311" s="832"/>
      <c r="K311" s="832">
        <v>5081.38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3384</v>
      </c>
      <c r="B312" s="832" t="s">
        <v>3385</v>
      </c>
      <c r="C312" s="832" t="s">
        <v>602</v>
      </c>
      <c r="D312" s="832" t="s">
        <v>1227</v>
      </c>
      <c r="E312" s="832" t="s">
        <v>3386</v>
      </c>
      <c r="F312" s="832" t="s">
        <v>3420</v>
      </c>
      <c r="G312" s="832" t="s">
        <v>628</v>
      </c>
      <c r="H312" s="849">
        <v>0.33</v>
      </c>
      <c r="I312" s="849">
        <v>261.89</v>
      </c>
      <c r="J312" s="832"/>
      <c r="K312" s="832">
        <v>793.60606060606051</v>
      </c>
      <c r="L312" s="849"/>
      <c r="M312" s="849"/>
      <c r="N312" s="832"/>
      <c r="O312" s="832"/>
      <c r="P312" s="849"/>
      <c r="Q312" s="849"/>
      <c r="R312" s="837"/>
      <c r="S312" s="850"/>
    </row>
    <row r="313" spans="1:19" ht="14.4" customHeight="1" x14ac:dyDescent="0.3">
      <c r="A313" s="831" t="s">
        <v>3384</v>
      </c>
      <c r="B313" s="832" t="s">
        <v>3385</v>
      </c>
      <c r="C313" s="832" t="s">
        <v>602</v>
      </c>
      <c r="D313" s="832" t="s">
        <v>1227</v>
      </c>
      <c r="E313" s="832" t="s">
        <v>3386</v>
      </c>
      <c r="F313" s="832" t="s">
        <v>3423</v>
      </c>
      <c r="G313" s="832" t="s">
        <v>3399</v>
      </c>
      <c r="H313" s="849"/>
      <c r="I313" s="849"/>
      <c r="J313" s="832"/>
      <c r="K313" s="832"/>
      <c r="L313" s="849"/>
      <c r="M313" s="849"/>
      <c r="N313" s="832"/>
      <c r="O313" s="832"/>
      <c r="P313" s="849">
        <v>1.4</v>
      </c>
      <c r="Q313" s="849">
        <v>2295.3000000000002</v>
      </c>
      <c r="R313" s="837"/>
      <c r="S313" s="850">
        <v>1639.5000000000002</v>
      </c>
    </row>
    <row r="314" spans="1:19" ht="14.4" customHeight="1" x14ac:dyDescent="0.3">
      <c r="A314" s="831" t="s">
        <v>3384</v>
      </c>
      <c r="B314" s="832" t="s">
        <v>3385</v>
      </c>
      <c r="C314" s="832" t="s">
        <v>602</v>
      </c>
      <c r="D314" s="832" t="s">
        <v>1227</v>
      </c>
      <c r="E314" s="832" t="s">
        <v>3424</v>
      </c>
      <c r="F314" s="832" t="s">
        <v>3425</v>
      </c>
      <c r="G314" s="832" t="s">
        <v>3426</v>
      </c>
      <c r="H314" s="849">
        <v>1</v>
      </c>
      <c r="I314" s="849">
        <v>1732.8</v>
      </c>
      <c r="J314" s="832"/>
      <c r="K314" s="832">
        <v>1732.8</v>
      </c>
      <c r="L314" s="849"/>
      <c r="M314" s="849"/>
      <c r="N314" s="832"/>
      <c r="O314" s="832"/>
      <c r="P314" s="849"/>
      <c r="Q314" s="849"/>
      <c r="R314" s="837"/>
      <c r="S314" s="850"/>
    </row>
    <row r="315" spans="1:19" ht="14.4" customHeight="1" x14ac:dyDescent="0.3">
      <c r="A315" s="831" t="s">
        <v>3384</v>
      </c>
      <c r="B315" s="832" t="s">
        <v>3385</v>
      </c>
      <c r="C315" s="832" t="s">
        <v>602</v>
      </c>
      <c r="D315" s="832" t="s">
        <v>1227</v>
      </c>
      <c r="E315" s="832" t="s">
        <v>3424</v>
      </c>
      <c r="F315" s="832" t="s">
        <v>3427</v>
      </c>
      <c r="G315" s="832" t="s">
        <v>3428</v>
      </c>
      <c r="H315" s="849">
        <v>1</v>
      </c>
      <c r="I315" s="849">
        <v>2625.11</v>
      </c>
      <c r="J315" s="832"/>
      <c r="K315" s="832">
        <v>2625.11</v>
      </c>
      <c r="L315" s="849"/>
      <c r="M315" s="849"/>
      <c r="N315" s="832"/>
      <c r="O315" s="832"/>
      <c r="P315" s="849">
        <v>2</v>
      </c>
      <c r="Q315" s="849">
        <v>5250.22</v>
      </c>
      <c r="R315" s="837"/>
      <c r="S315" s="850">
        <v>2625.11</v>
      </c>
    </row>
    <row r="316" spans="1:19" ht="14.4" customHeight="1" x14ac:dyDescent="0.3">
      <c r="A316" s="831" t="s">
        <v>3384</v>
      </c>
      <c r="B316" s="832" t="s">
        <v>3385</v>
      </c>
      <c r="C316" s="832" t="s">
        <v>602</v>
      </c>
      <c r="D316" s="832" t="s">
        <v>1227</v>
      </c>
      <c r="E316" s="832" t="s">
        <v>3424</v>
      </c>
      <c r="F316" s="832" t="s">
        <v>3437</v>
      </c>
      <c r="G316" s="832" t="s">
        <v>3438</v>
      </c>
      <c r="H316" s="849">
        <v>2</v>
      </c>
      <c r="I316" s="849">
        <v>817.48</v>
      </c>
      <c r="J316" s="832">
        <v>0.5</v>
      </c>
      <c r="K316" s="832">
        <v>408.74</v>
      </c>
      <c r="L316" s="849">
        <v>4</v>
      </c>
      <c r="M316" s="849">
        <v>1634.96</v>
      </c>
      <c r="N316" s="832">
        <v>1</v>
      </c>
      <c r="O316" s="832">
        <v>408.74</v>
      </c>
      <c r="P316" s="849">
        <v>6</v>
      </c>
      <c r="Q316" s="849">
        <v>2452.44</v>
      </c>
      <c r="R316" s="837">
        <v>1.5</v>
      </c>
      <c r="S316" s="850">
        <v>408.74</v>
      </c>
    </row>
    <row r="317" spans="1:19" ht="14.4" customHeight="1" x14ac:dyDescent="0.3">
      <c r="A317" s="831" t="s">
        <v>3384</v>
      </c>
      <c r="B317" s="832" t="s">
        <v>3385</v>
      </c>
      <c r="C317" s="832" t="s">
        <v>602</v>
      </c>
      <c r="D317" s="832" t="s">
        <v>1227</v>
      </c>
      <c r="E317" s="832" t="s">
        <v>3424</v>
      </c>
      <c r="F317" s="832" t="s">
        <v>3443</v>
      </c>
      <c r="G317" s="832" t="s">
        <v>3444</v>
      </c>
      <c r="H317" s="849"/>
      <c r="I317" s="849"/>
      <c r="J317" s="832"/>
      <c r="K317" s="832"/>
      <c r="L317" s="849"/>
      <c r="M317" s="849"/>
      <c r="N317" s="832"/>
      <c r="O317" s="832"/>
      <c r="P317" s="849">
        <v>3</v>
      </c>
      <c r="Q317" s="849">
        <v>4995</v>
      </c>
      <c r="R317" s="837"/>
      <c r="S317" s="850">
        <v>1665</v>
      </c>
    </row>
    <row r="318" spans="1:19" ht="14.4" customHeight="1" x14ac:dyDescent="0.3">
      <c r="A318" s="831" t="s">
        <v>3384</v>
      </c>
      <c r="B318" s="832" t="s">
        <v>3385</v>
      </c>
      <c r="C318" s="832" t="s">
        <v>602</v>
      </c>
      <c r="D318" s="832" t="s">
        <v>1227</v>
      </c>
      <c r="E318" s="832" t="s">
        <v>3424</v>
      </c>
      <c r="F318" s="832" t="s">
        <v>3445</v>
      </c>
      <c r="G318" s="832" t="s">
        <v>3446</v>
      </c>
      <c r="H318" s="849">
        <v>1</v>
      </c>
      <c r="I318" s="849">
        <v>2436</v>
      </c>
      <c r="J318" s="832">
        <v>0.35950094892902362</v>
      </c>
      <c r="K318" s="832">
        <v>2436</v>
      </c>
      <c r="L318" s="849">
        <v>3</v>
      </c>
      <c r="M318" s="849">
        <v>6776.06</v>
      </c>
      <c r="N318" s="832">
        <v>1</v>
      </c>
      <c r="O318" s="832">
        <v>2258.686666666667</v>
      </c>
      <c r="P318" s="849">
        <v>5</v>
      </c>
      <c r="Q318" s="849">
        <v>10850.150000000001</v>
      </c>
      <c r="R318" s="837">
        <v>1.601247627677441</v>
      </c>
      <c r="S318" s="850">
        <v>2170.0300000000002</v>
      </c>
    </row>
    <row r="319" spans="1:19" ht="14.4" customHeight="1" x14ac:dyDescent="0.3">
      <c r="A319" s="831" t="s">
        <v>3384</v>
      </c>
      <c r="B319" s="832" t="s">
        <v>3385</v>
      </c>
      <c r="C319" s="832" t="s">
        <v>602</v>
      </c>
      <c r="D319" s="832" t="s">
        <v>1227</v>
      </c>
      <c r="E319" s="832" t="s">
        <v>3424</v>
      </c>
      <c r="F319" s="832" t="s">
        <v>3447</v>
      </c>
      <c r="G319" s="832" t="s">
        <v>3448</v>
      </c>
      <c r="H319" s="849"/>
      <c r="I319" s="849"/>
      <c r="J319" s="832"/>
      <c r="K319" s="832"/>
      <c r="L319" s="849"/>
      <c r="M319" s="849"/>
      <c r="N319" s="832"/>
      <c r="O319" s="832"/>
      <c r="P319" s="849">
        <v>2</v>
      </c>
      <c r="Q319" s="849">
        <v>1480</v>
      </c>
      <c r="R319" s="837"/>
      <c r="S319" s="850">
        <v>740</v>
      </c>
    </row>
    <row r="320" spans="1:19" ht="14.4" customHeight="1" x14ac:dyDescent="0.3">
      <c r="A320" s="831" t="s">
        <v>3384</v>
      </c>
      <c r="B320" s="832" t="s">
        <v>3385</v>
      </c>
      <c r="C320" s="832" t="s">
        <v>602</v>
      </c>
      <c r="D320" s="832" t="s">
        <v>1227</v>
      </c>
      <c r="E320" s="832" t="s">
        <v>3424</v>
      </c>
      <c r="F320" s="832" t="s">
        <v>3449</v>
      </c>
      <c r="G320" s="832" t="s">
        <v>3450</v>
      </c>
      <c r="H320" s="849"/>
      <c r="I320" s="849"/>
      <c r="J320" s="832"/>
      <c r="K320" s="832"/>
      <c r="L320" s="849"/>
      <c r="M320" s="849"/>
      <c r="N320" s="832"/>
      <c r="O320" s="832"/>
      <c r="P320" s="849">
        <v>2</v>
      </c>
      <c r="Q320" s="849">
        <v>7003.74</v>
      </c>
      <c r="R320" s="837"/>
      <c r="S320" s="850">
        <v>3501.87</v>
      </c>
    </row>
    <row r="321" spans="1:19" ht="14.4" customHeight="1" x14ac:dyDescent="0.3">
      <c r="A321" s="831" t="s">
        <v>3384</v>
      </c>
      <c r="B321" s="832" t="s">
        <v>3385</v>
      </c>
      <c r="C321" s="832" t="s">
        <v>602</v>
      </c>
      <c r="D321" s="832" t="s">
        <v>1227</v>
      </c>
      <c r="E321" s="832" t="s">
        <v>3424</v>
      </c>
      <c r="F321" s="832" t="s">
        <v>3451</v>
      </c>
      <c r="G321" s="832" t="s">
        <v>3452</v>
      </c>
      <c r="H321" s="849">
        <v>1</v>
      </c>
      <c r="I321" s="849">
        <v>1396.5</v>
      </c>
      <c r="J321" s="832">
        <v>0.5</v>
      </c>
      <c r="K321" s="832">
        <v>1396.5</v>
      </c>
      <c r="L321" s="849">
        <v>2</v>
      </c>
      <c r="M321" s="849">
        <v>2793</v>
      </c>
      <c r="N321" s="832">
        <v>1</v>
      </c>
      <c r="O321" s="832">
        <v>1396.5</v>
      </c>
      <c r="P321" s="849"/>
      <c r="Q321" s="849"/>
      <c r="R321" s="837"/>
      <c r="S321" s="850"/>
    </row>
    <row r="322" spans="1:19" ht="14.4" customHeight="1" x14ac:dyDescent="0.3">
      <c r="A322" s="831" t="s">
        <v>3384</v>
      </c>
      <c r="B322" s="832" t="s">
        <v>3385</v>
      </c>
      <c r="C322" s="832" t="s">
        <v>602</v>
      </c>
      <c r="D322" s="832" t="s">
        <v>1227</v>
      </c>
      <c r="E322" s="832" t="s">
        <v>3424</v>
      </c>
      <c r="F322" s="832" t="s">
        <v>3453</v>
      </c>
      <c r="G322" s="832" t="s">
        <v>3454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1400</v>
      </c>
      <c r="R322" s="837"/>
      <c r="S322" s="850">
        <v>1400</v>
      </c>
    </row>
    <row r="323" spans="1:19" ht="14.4" customHeight="1" x14ac:dyDescent="0.3">
      <c r="A323" s="831" t="s">
        <v>3384</v>
      </c>
      <c r="B323" s="832" t="s">
        <v>3385</v>
      </c>
      <c r="C323" s="832" t="s">
        <v>602</v>
      </c>
      <c r="D323" s="832" t="s">
        <v>1227</v>
      </c>
      <c r="E323" s="832" t="s">
        <v>3424</v>
      </c>
      <c r="F323" s="832" t="s">
        <v>3463</v>
      </c>
      <c r="G323" s="832" t="s">
        <v>3464</v>
      </c>
      <c r="H323" s="849"/>
      <c r="I323" s="849"/>
      <c r="J323" s="832"/>
      <c r="K323" s="832"/>
      <c r="L323" s="849">
        <v>3</v>
      </c>
      <c r="M323" s="849">
        <v>7894.7999999999993</v>
      </c>
      <c r="N323" s="832">
        <v>1</v>
      </c>
      <c r="O323" s="832">
        <v>2631.6</v>
      </c>
      <c r="P323" s="849">
        <v>1</v>
      </c>
      <c r="Q323" s="849">
        <v>2631.6</v>
      </c>
      <c r="R323" s="837">
        <v>0.33333333333333337</v>
      </c>
      <c r="S323" s="850">
        <v>2631.6</v>
      </c>
    </row>
    <row r="324" spans="1:19" ht="14.4" customHeight="1" x14ac:dyDescent="0.3">
      <c r="A324" s="831" t="s">
        <v>3384</v>
      </c>
      <c r="B324" s="832" t="s">
        <v>3385</v>
      </c>
      <c r="C324" s="832" t="s">
        <v>602</v>
      </c>
      <c r="D324" s="832" t="s">
        <v>1227</v>
      </c>
      <c r="E324" s="832" t="s">
        <v>3424</v>
      </c>
      <c r="F324" s="832" t="s">
        <v>3471</v>
      </c>
      <c r="G324" s="832" t="s">
        <v>3472</v>
      </c>
      <c r="H324" s="849"/>
      <c r="I324" s="849"/>
      <c r="J324" s="832"/>
      <c r="K324" s="832"/>
      <c r="L324" s="849"/>
      <c r="M324" s="849"/>
      <c r="N324" s="832"/>
      <c r="O324" s="832"/>
      <c r="P324" s="849">
        <v>2</v>
      </c>
      <c r="Q324" s="849">
        <v>2002.26</v>
      </c>
      <c r="R324" s="837"/>
      <c r="S324" s="850">
        <v>1001.13</v>
      </c>
    </row>
    <row r="325" spans="1:19" ht="14.4" customHeight="1" x14ac:dyDescent="0.3">
      <c r="A325" s="831" t="s">
        <v>3384</v>
      </c>
      <c r="B325" s="832" t="s">
        <v>3385</v>
      </c>
      <c r="C325" s="832" t="s">
        <v>602</v>
      </c>
      <c r="D325" s="832" t="s">
        <v>1227</v>
      </c>
      <c r="E325" s="832" t="s">
        <v>3424</v>
      </c>
      <c r="F325" s="832" t="s">
        <v>3475</v>
      </c>
      <c r="G325" s="832" t="s">
        <v>3476</v>
      </c>
      <c r="H325" s="849"/>
      <c r="I325" s="849"/>
      <c r="J325" s="832"/>
      <c r="K325" s="832"/>
      <c r="L325" s="849"/>
      <c r="M325" s="849"/>
      <c r="N325" s="832"/>
      <c r="O325" s="832"/>
      <c r="P325" s="849">
        <v>6</v>
      </c>
      <c r="Q325" s="849">
        <v>3852</v>
      </c>
      <c r="R325" s="837"/>
      <c r="S325" s="850">
        <v>642</v>
      </c>
    </row>
    <row r="326" spans="1:19" ht="14.4" customHeight="1" x14ac:dyDescent="0.3">
      <c r="A326" s="831" t="s">
        <v>3384</v>
      </c>
      <c r="B326" s="832" t="s">
        <v>3385</v>
      </c>
      <c r="C326" s="832" t="s">
        <v>602</v>
      </c>
      <c r="D326" s="832" t="s">
        <v>1227</v>
      </c>
      <c r="E326" s="832" t="s">
        <v>3424</v>
      </c>
      <c r="F326" s="832" t="s">
        <v>3477</v>
      </c>
      <c r="G326" s="832" t="s">
        <v>3478</v>
      </c>
      <c r="H326" s="849"/>
      <c r="I326" s="849"/>
      <c r="J326" s="832"/>
      <c r="K326" s="832"/>
      <c r="L326" s="849"/>
      <c r="M326" s="849"/>
      <c r="N326" s="832"/>
      <c r="O326" s="832"/>
      <c r="P326" s="849">
        <v>1</v>
      </c>
      <c r="Q326" s="849">
        <v>3160</v>
      </c>
      <c r="R326" s="837"/>
      <c r="S326" s="850">
        <v>3160</v>
      </c>
    </row>
    <row r="327" spans="1:19" ht="14.4" customHeight="1" x14ac:dyDescent="0.3">
      <c r="A327" s="831" t="s">
        <v>3384</v>
      </c>
      <c r="B327" s="832" t="s">
        <v>3385</v>
      </c>
      <c r="C327" s="832" t="s">
        <v>602</v>
      </c>
      <c r="D327" s="832" t="s">
        <v>1227</v>
      </c>
      <c r="E327" s="832" t="s">
        <v>3424</v>
      </c>
      <c r="F327" s="832" t="s">
        <v>3479</v>
      </c>
      <c r="G327" s="832" t="s">
        <v>3480</v>
      </c>
      <c r="H327" s="849"/>
      <c r="I327" s="849"/>
      <c r="J327" s="832"/>
      <c r="K327" s="832"/>
      <c r="L327" s="849"/>
      <c r="M327" s="849"/>
      <c r="N327" s="832"/>
      <c r="O327" s="832"/>
      <c r="P327" s="849">
        <v>2</v>
      </c>
      <c r="Q327" s="849">
        <v>4786</v>
      </c>
      <c r="R327" s="837"/>
      <c r="S327" s="850">
        <v>2393</v>
      </c>
    </row>
    <row r="328" spans="1:19" ht="14.4" customHeight="1" x14ac:dyDescent="0.3">
      <c r="A328" s="831" t="s">
        <v>3384</v>
      </c>
      <c r="B328" s="832" t="s">
        <v>3385</v>
      </c>
      <c r="C328" s="832" t="s">
        <v>602</v>
      </c>
      <c r="D328" s="832" t="s">
        <v>1227</v>
      </c>
      <c r="E328" s="832" t="s">
        <v>3371</v>
      </c>
      <c r="F328" s="832" t="s">
        <v>3481</v>
      </c>
      <c r="G328" s="832" t="s">
        <v>3482</v>
      </c>
      <c r="H328" s="849">
        <v>6</v>
      </c>
      <c r="I328" s="849">
        <v>1230</v>
      </c>
      <c r="J328" s="832">
        <v>0.99514563106796117</v>
      </c>
      <c r="K328" s="832">
        <v>205</v>
      </c>
      <c r="L328" s="849">
        <v>6</v>
      </c>
      <c r="M328" s="849">
        <v>1236</v>
      </c>
      <c r="N328" s="832">
        <v>1</v>
      </c>
      <c r="O328" s="832">
        <v>206</v>
      </c>
      <c r="P328" s="849"/>
      <c r="Q328" s="849"/>
      <c r="R328" s="837"/>
      <c r="S328" s="850"/>
    </row>
    <row r="329" spans="1:19" ht="14.4" customHeight="1" x14ac:dyDescent="0.3">
      <c r="A329" s="831" t="s">
        <v>3384</v>
      </c>
      <c r="B329" s="832" t="s">
        <v>3385</v>
      </c>
      <c r="C329" s="832" t="s">
        <v>602</v>
      </c>
      <c r="D329" s="832" t="s">
        <v>1227</v>
      </c>
      <c r="E329" s="832" t="s">
        <v>3371</v>
      </c>
      <c r="F329" s="832" t="s">
        <v>3483</v>
      </c>
      <c r="G329" s="832" t="s">
        <v>3484</v>
      </c>
      <c r="H329" s="849">
        <v>7</v>
      </c>
      <c r="I329" s="849">
        <v>546</v>
      </c>
      <c r="J329" s="832">
        <v>0.77777777777777779</v>
      </c>
      <c r="K329" s="832">
        <v>78</v>
      </c>
      <c r="L329" s="849">
        <v>9</v>
      </c>
      <c r="M329" s="849">
        <v>702</v>
      </c>
      <c r="N329" s="832">
        <v>1</v>
      </c>
      <c r="O329" s="832">
        <v>78</v>
      </c>
      <c r="P329" s="849">
        <v>3</v>
      </c>
      <c r="Q329" s="849">
        <v>237</v>
      </c>
      <c r="R329" s="837">
        <v>0.33760683760683763</v>
      </c>
      <c r="S329" s="850">
        <v>79</v>
      </c>
    </row>
    <row r="330" spans="1:19" ht="14.4" customHeight="1" x14ac:dyDescent="0.3">
      <c r="A330" s="831" t="s">
        <v>3384</v>
      </c>
      <c r="B330" s="832" t="s">
        <v>3385</v>
      </c>
      <c r="C330" s="832" t="s">
        <v>602</v>
      </c>
      <c r="D330" s="832" t="s">
        <v>1227</v>
      </c>
      <c r="E330" s="832" t="s">
        <v>3371</v>
      </c>
      <c r="F330" s="832" t="s">
        <v>3489</v>
      </c>
      <c r="G330" s="832" t="s">
        <v>3490</v>
      </c>
      <c r="H330" s="849">
        <v>1</v>
      </c>
      <c r="I330" s="849">
        <v>106</v>
      </c>
      <c r="J330" s="832">
        <v>0.5</v>
      </c>
      <c r="K330" s="832">
        <v>106</v>
      </c>
      <c r="L330" s="849">
        <v>2</v>
      </c>
      <c r="M330" s="849">
        <v>212</v>
      </c>
      <c r="N330" s="832">
        <v>1</v>
      </c>
      <c r="O330" s="832">
        <v>106</v>
      </c>
      <c r="P330" s="849"/>
      <c r="Q330" s="849"/>
      <c r="R330" s="837"/>
      <c r="S330" s="850"/>
    </row>
    <row r="331" spans="1:19" ht="14.4" customHeight="1" x14ac:dyDescent="0.3">
      <c r="A331" s="831" t="s">
        <v>3384</v>
      </c>
      <c r="B331" s="832" t="s">
        <v>3385</v>
      </c>
      <c r="C331" s="832" t="s">
        <v>602</v>
      </c>
      <c r="D331" s="832" t="s">
        <v>1227</v>
      </c>
      <c r="E331" s="832" t="s">
        <v>3371</v>
      </c>
      <c r="F331" s="832" t="s">
        <v>3491</v>
      </c>
      <c r="G331" s="832" t="s">
        <v>3492</v>
      </c>
      <c r="H331" s="849">
        <v>126</v>
      </c>
      <c r="I331" s="849">
        <v>4662</v>
      </c>
      <c r="J331" s="832">
        <v>1.3846153846153846</v>
      </c>
      <c r="K331" s="832">
        <v>37</v>
      </c>
      <c r="L331" s="849">
        <v>91</v>
      </c>
      <c r="M331" s="849">
        <v>3367</v>
      </c>
      <c r="N331" s="832">
        <v>1</v>
      </c>
      <c r="O331" s="832">
        <v>37</v>
      </c>
      <c r="P331" s="849">
        <v>57</v>
      </c>
      <c r="Q331" s="849">
        <v>2166</v>
      </c>
      <c r="R331" s="837">
        <v>0.64330264330264331</v>
      </c>
      <c r="S331" s="850">
        <v>38</v>
      </c>
    </row>
    <row r="332" spans="1:19" ht="14.4" customHeight="1" x14ac:dyDescent="0.3">
      <c r="A332" s="831" t="s">
        <v>3384</v>
      </c>
      <c r="B332" s="832" t="s">
        <v>3385</v>
      </c>
      <c r="C332" s="832" t="s">
        <v>602</v>
      </c>
      <c r="D332" s="832" t="s">
        <v>1227</v>
      </c>
      <c r="E332" s="832" t="s">
        <v>3371</v>
      </c>
      <c r="F332" s="832" t="s">
        <v>3372</v>
      </c>
      <c r="G332" s="832" t="s">
        <v>3373</v>
      </c>
      <c r="H332" s="849">
        <v>178</v>
      </c>
      <c r="I332" s="849">
        <v>44678</v>
      </c>
      <c r="J332" s="832">
        <v>1.0490748567671644</v>
      </c>
      <c r="K332" s="832">
        <v>251</v>
      </c>
      <c r="L332" s="849">
        <v>169</v>
      </c>
      <c r="M332" s="849">
        <v>42588</v>
      </c>
      <c r="N332" s="832">
        <v>1</v>
      </c>
      <c r="O332" s="832">
        <v>252</v>
      </c>
      <c r="P332" s="849">
        <v>166</v>
      </c>
      <c r="Q332" s="849">
        <v>42164</v>
      </c>
      <c r="R332" s="837">
        <v>0.99004414389029771</v>
      </c>
      <c r="S332" s="850">
        <v>254</v>
      </c>
    </row>
    <row r="333" spans="1:19" ht="14.4" customHeight="1" x14ac:dyDescent="0.3">
      <c r="A333" s="831" t="s">
        <v>3384</v>
      </c>
      <c r="B333" s="832" t="s">
        <v>3385</v>
      </c>
      <c r="C333" s="832" t="s">
        <v>602</v>
      </c>
      <c r="D333" s="832" t="s">
        <v>1227</v>
      </c>
      <c r="E333" s="832" t="s">
        <v>3371</v>
      </c>
      <c r="F333" s="832" t="s">
        <v>3499</v>
      </c>
      <c r="G333" s="832" t="s">
        <v>3500</v>
      </c>
      <c r="H333" s="849">
        <v>115</v>
      </c>
      <c r="I333" s="849">
        <v>14490</v>
      </c>
      <c r="J333" s="832">
        <v>1.0564304461942258</v>
      </c>
      <c r="K333" s="832">
        <v>126</v>
      </c>
      <c r="L333" s="849">
        <v>108</v>
      </c>
      <c r="M333" s="849">
        <v>13716</v>
      </c>
      <c r="N333" s="832">
        <v>1</v>
      </c>
      <c r="O333" s="832">
        <v>127</v>
      </c>
      <c r="P333" s="849">
        <v>106</v>
      </c>
      <c r="Q333" s="849">
        <v>13356</v>
      </c>
      <c r="R333" s="837">
        <v>0.97375328083989499</v>
      </c>
      <c r="S333" s="850">
        <v>126</v>
      </c>
    </row>
    <row r="334" spans="1:19" ht="14.4" customHeight="1" x14ac:dyDescent="0.3">
      <c r="A334" s="831" t="s">
        <v>3384</v>
      </c>
      <c r="B334" s="832" t="s">
        <v>3385</v>
      </c>
      <c r="C334" s="832" t="s">
        <v>602</v>
      </c>
      <c r="D334" s="832" t="s">
        <v>1227</v>
      </c>
      <c r="E334" s="832" t="s">
        <v>3371</v>
      </c>
      <c r="F334" s="832" t="s">
        <v>3501</v>
      </c>
      <c r="G334" s="832" t="s">
        <v>3502</v>
      </c>
      <c r="H334" s="849">
        <v>3</v>
      </c>
      <c r="I334" s="849">
        <v>933</v>
      </c>
      <c r="J334" s="832"/>
      <c r="K334" s="832">
        <v>311</v>
      </c>
      <c r="L334" s="849"/>
      <c r="M334" s="849"/>
      <c r="N334" s="832"/>
      <c r="O334" s="832"/>
      <c r="P334" s="849">
        <v>7</v>
      </c>
      <c r="Q334" s="849">
        <v>2198</v>
      </c>
      <c r="R334" s="837"/>
      <c r="S334" s="850">
        <v>314</v>
      </c>
    </row>
    <row r="335" spans="1:19" ht="14.4" customHeight="1" x14ac:dyDescent="0.3">
      <c r="A335" s="831" t="s">
        <v>3384</v>
      </c>
      <c r="B335" s="832" t="s">
        <v>3385</v>
      </c>
      <c r="C335" s="832" t="s">
        <v>602</v>
      </c>
      <c r="D335" s="832" t="s">
        <v>1227</v>
      </c>
      <c r="E335" s="832" t="s">
        <v>3371</v>
      </c>
      <c r="F335" s="832" t="s">
        <v>3374</v>
      </c>
      <c r="G335" s="832" t="s">
        <v>3375</v>
      </c>
      <c r="H335" s="849">
        <v>1</v>
      </c>
      <c r="I335" s="849">
        <v>198</v>
      </c>
      <c r="J335" s="832">
        <v>0.99497487437185927</v>
      </c>
      <c r="K335" s="832">
        <v>198</v>
      </c>
      <c r="L335" s="849">
        <v>1</v>
      </c>
      <c r="M335" s="849">
        <v>199</v>
      </c>
      <c r="N335" s="832">
        <v>1</v>
      </c>
      <c r="O335" s="832">
        <v>199</v>
      </c>
      <c r="P335" s="849"/>
      <c r="Q335" s="849"/>
      <c r="R335" s="837"/>
      <c r="S335" s="850"/>
    </row>
    <row r="336" spans="1:19" ht="14.4" customHeight="1" x14ac:dyDescent="0.3">
      <c r="A336" s="831" t="s">
        <v>3384</v>
      </c>
      <c r="B336" s="832" t="s">
        <v>3385</v>
      </c>
      <c r="C336" s="832" t="s">
        <v>602</v>
      </c>
      <c r="D336" s="832" t="s">
        <v>1227</v>
      </c>
      <c r="E336" s="832" t="s">
        <v>3371</v>
      </c>
      <c r="F336" s="832" t="s">
        <v>3507</v>
      </c>
      <c r="G336" s="832" t="s">
        <v>3508</v>
      </c>
      <c r="H336" s="849">
        <v>4</v>
      </c>
      <c r="I336" s="849">
        <v>1332</v>
      </c>
      <c r="J336" s="832">
        <v>1.3293413173652695</v>
      </c>
      <c r="K336" s="832">
        <v>333</v>
      </c>
      <c r="L336" s="849">
        <v>3</v>
      </c>
      <c r="M336" s="849">
        <v>1002</v>
      </c>
      <c r="N336" s="832">
        <v>1</v>
      </c>
      <c r="O336" s="832">
        <v>334</v>
      </c>
      <c r="P336" s="849">
        <v>2</v>
      </c>
      <c r="Q336" s="849">
        <v>670</v>
      </c>
      <c r="R336" s="837">
        <v>0.66866267465069862</v>
      </c>
      <c r="S336" s="850">
        <v>335</v>
      </c>
    </row>
    <row r="337" spans="1:19" ht="14.4" customHeight="1" x14ac:dyDescent="0.3">
      <c r="A337" s="831" t="s">
        <v>3384</v>
      </c>
      <c r="B337" s="832" t="s">
        <v>3385</v>
      </c>
      <c r="C337" s="832" t="s">
        <v>602</v>
      </c>
      <c r="D337" s="832" t="s">
        <v>1227</v>
      </c>
      <c r="E337" s="832" t="s">
        <v>3371</v>
      </c>
      <c r="F337" s="832" t="s">
        <v>3509</v>
      </c>
      <c r="G337" s="832" t="s">
        <v>3510</v>
      </c>
      <c r="H337" s="849"/>
      <c r="I337" s="849"/>
      <c r="J337" s="832"/>
      <c r="K337" s="832"/>
      <c r="L337" s="849">
        <v>1</v>
      </c>
      <c r="M337" s="849">
        <v>166</v>
      </c>
      <c r="N337" s="832">
        <v>1</v>
      </c>
      <c r="O337" s="832">
        <v>166</v>
      </c>
      <c r="P337" s="849">
        <v>1</v>
      </c>
      <c r="Q337" s="849">
        <v>116</v>
      </c>
      <c r="R337" s="837">
        <v>0.6987951807228916</v>
      </c>
      <c r="S337" s="850">
        <v>116</v>
      </c>
    </row>
    <row r="338" spans="1:19" ht="14.4" customHeight="1" x14ac:dyDescent="0.3">
      <c r="A338" s="831" t="s">
        <v>3384</v>
      </c>
      <c r="B338" s="832" t="s">
        <v>3385</v>
      </c>
      <c r="C338" s="832" t="s">
        <v>602</v>
      </c>
      <c r="D338" s="832" t="s">
        <v>1227</v>
      </c>
      <c r="E338" s="832" t="s">
        <v>3371</v>
      </c>
      <c r="F338" s="832" t="s">
        <v>3511</v>
      </c>
      <c r="G338" s="832" t="s">
        <v>3512</v>
      </c>
      <c r="H338" s="849">
        <v>1</v>
      </c>
      <c r="I338" s="849">
        <v>351</v>
      </c>
      <c r="J338" s="832">
        <v>0.99715909090909094</v>
      </c>
      <c r="K338" s="832">
        <v>351</v>
      </c>
      <c r="L338" s="849">
        <v>1</v>
      </c>
      <c r="M338" s="849">
        <v>352</v>
      </c>
      <c r="N338" s="832">
        <v>1</v>
      </c>
      <c r="O338" s="832">
        <v>352</v>
      </c>
      <c r="P338" s="849"/>
      <c r="Q338" s="849"/>
      <c r="R338" s="837"/>
      <c r="S338" s="850"/>
    </row>
    <row r="339" spans="1:19" ht="14.4" customHeight="1" x14ac:dyDescent="0.3">
      <c r="A339" s="831" t="s">
        <v>3384</v>
      </c>
      <c r="B339" s="832" t="s">
        <v>3385</v>
      </c>
      <c r="C339" s="832" t="s">
        <v>602</v>
      </c>
      <c r="D339" s="832" t="s">
        <v>1227</v>
      </c>
      <c r="E339" s="832" t="s">
        <v>3371</v>
      </c>
      <c r="F339" s="832" t="s">
        <v>3523</v>
      </c>
      <c r="G339" s="832" t="s">
        <v>3524</v>
      </c>
      <c r="H339" s="849">
        <v>3</v>
      </c>
      <c r="I339" s="849">
        <v>3543</v>
      </c>
      <c r="J339" s="832"/>
      <c r="K339" s="832">
        <v>1181</v>
      </c>
      <c r="L339" s="849"/>
      <c r="M339" s="849"/>
      <c r="N339" s="832"/>
      <c r="O339" s="832"/>
      <c r="P339" s="849">
        <v>3</v>
      </c>
      <c r="Q339" s="849">
        <v>3561</v>
      </c>
      <c r="R339" s="837"/>
      <c r="S339" s="850">
        <v>1187</v>
      </c>
    </row>
    <row r="340" spans="1:19" ht="14.4" customHeight="1" x14ac:dyDescent="0.3">
      <c r="A340" s="831" t="s">
        <v>3384</v>
      </c>
      <c r="B340" s="832" t="s">
        <v>3385</v>
      </c>
      <c r="C340" s="832" t="s">
        <v>602</v>
      </c>
      <c r="D340" s="832" t="s">
        <v>1227</v>
      </c>
      <c r="E340" s="832" t="s">
        <v>3371</v>
      </c>
      <c r="F340" s="832" t="s">
        <v>3525</v>
      </c>
      <c r="G340" s="832" t="s">
        <v>3526</v>
      </c>
      <c r="H340" s="849"/>
      <c r="I340" s="849"/>
      <c r="J340" s="832"/>
      <c r="K340" s="832"/>
      <c r="L340" s="849">
        <v>1</v>
      </c>
      <c r="M340" s="849">
        <v>710</v>
      </c>
      <c r="N340" s="832">
        <v>1</v>
      </c>
      <c r="O340" s="832">
        <v>710</v>
      </c>
      <c r="P340" s="849">
        <v>2</v>
      </c>
      <c r="Q340" s="849">
        <v>1430</v>
      </c>
      <c r="R340" s="837">
        <v>2.0140845070422535</v>
      </c>
      <c r="S340" s="850">
        <v>715</v>
      </c>
    </row>
    <row r="341" spans="1:19" ht="14.4" customHeight="1" x14ac:dyDescent="0.3">
      <c r="A341" s="831" t="s">
        <v>3384</v>
      </c>
      <c r="B341" s="832" t="s">
        <v>3385</v>
      </c>
      <c r="C341" s="832" t="s">
        <v>602</v>
      </c>
      <c r="D341" s="832" t="s">
        <v>1227</v>
      </c>
      <c r="E341" s="832" t="s">
        <v>3371</v>
      </c>
      <c r="F341" s="832" t="s">
        <v>3376</v>
      </c>
      <c r="G341" s="832" t="s">
        <v>3377</v>
      </c>
      <c r="H341" s="849">
        <v>348</v>
      </c>
      <c r="I341" s="849">
        <v>11600</v>
      </c>
      <c r="J341" s="832">
        <v>1.0609749628201446</v>
      </c>
      <c r="K341" s="832">
        <v>33.333333333333336</v>
      </c>
      <c r="L341" s="849">
        <v>328</v>
      </c>
      <c r="M341" s="849">
        <v>10933.34</v>
      </c>
      <c r="N341" s="832">
        <v>1</v>
      </c>
      <c r="O341" s="832">
        <v>33.333353658536588</v>
      </c>
      <c r="P341" s="849">
        <v>309</v>
      </c>
      <c r="Q341" s="849">
        <v>10300.01</v>
      </c>
      <c r="R341" s="837">
        <v>0.94207351093078606</v>
      </c>
      <c r="S341" s="850">
        <v>33.333365695792878</v>
      </c>
    </row>
    <row r="342" spans="1:19" ht="14.4" customHeight="1" x14ac:dyDescent="0.3">
      <c r="A342" s="831" t="s">
        <v>3384</v>
      </c>
      <c r="B342" s="832" t="s">
        <v>3385</v>
      </c>
      <c r="C342" s="832" t="s">
        <v>602</v>
      </c>
      <c r="D342" s="832" t="s">
        <v>1227</v>
      </c>
      <c r="E342" s="832" t="s">
        <v>3371</v>
      </c>
      <c r="F342" s="832" t="s">
        <v>3527</v>
      </c>
      <c r="G342" s="832" t="s">
        <v>3528</v>
      </c>
      <c r="H342" s="849">
        <v>122</v>
      </c>
      <c r="I342" s="849">
        <v>37576</v>
      </c>
      <c r="J342" s="832">
        <v>0.80794701986754969</v>
      </c>
      <c r="K342" s="832">
        <v>308</v>
      </c>
      <c r="L342" s="849">
        <v>151</v>
      </c>
      <c r="M342" s="849">
        <v>46508</v>
      </c>
      <c r="N342" s="832">
        <v>1</v>
      </c>
      <c r="O342" s="832">
        <v>308</v>
      </c>
      <c r="P342" s="849">
        <v>150</v>
      </c>
      <c r="Q342" s="849">
        <v>46650</v>
      </c>
      <c r="R342" s="837">
        <v>1.0030532381525759</v>
      </c>
      <c r="S342" s="850">
        <v>311</v>
      </c>
    </row>
    <row r="343" spans="1:19" ht="14.4" customHeight="1" x14ac:dyDescent="0.3">
      <c r="A343" s="831" t="s">
        <v>3384</v>
      </c>
      <c r="B343" s="832" t="s">
        <v>3385</v>
      </c>
      <c r="C343" s="832" t="s">
        <v>602</v>
      </c>
      <c r="D343" s="832" t="s">
        <v>1227</v>
      </c>
      <c r="E343" s="832" t="s">
        <v>3371</v>
      </c>
      <c r="F343" s="832" t="s">
        <v>3529</v>
      </c>
      <c r="G343" s="832" t="s">
        <v>3530</v>
      </c>
      <c r="H343" s="849">
        <v>4</v>
      </c>
      <c r="I343" s="849">
        <v>1040</v>
      </c>
      <c r="J343" s="832">
        <v>3.9846743295019156</v>
      </c>
      <c r="K343" s="832">
        <v>260</v>
      </c>
      <c r="L343" s="849">
        <v>1</v>
      </c>
      <c r="M343" s="849">
        <v>261</v>
      </c>
      <c r="N343" s="832">
        <v>1</v>
      </c>
      <c r="O343" s="832">
        <v>261</v>
      </c>
      <c r="P343" s="849">
        <v>5</v>
      </c>
      <c r="Q343" s="849">
        <v>1315</v>
      </c>
      <c r="R343" s="837">
        <v>5.0383141762452111</v>
      </c>
      <c r="S343" s="850">
        <v>263</v>
      </c>
    </row>
    <row r="344" spans="1:19" ht="14.4" customHeight="1" x14ac:dyDescent="0.3">
      <c r="A344" s="831" t="s">
        <v>3384</v>
      </c>
      <c r="B344" s="832" t="s">
        <v>3385</v>
      </c>
      <c r="C344" s="832" t="s">
        <v>602</v>
      </c>
      <c r="D344" s="832" t="s">
        <v>1227</v>
      </c>
      <c r="E344" s="832" t="s">
        <v>3371</v>
      </c>
      <c r="F344" s="832" t="s">
        <v>3531</v>
      </c>
      <c r="G344" s="832" t="s">
        <v>3532</v>
      </c>
      <c r="H344" s="849">
        <v>68</v>
      </c>
      <c r="I344" s="849">
        <v>2516</v>
      </c>
      <c r="J344" s="832">
        <v>2</v>
      </c>
      <c r="K344" s="832">
        <v>37</v>
      </c>
      <c r="L344" s="849">
        <v>34</v>
      </c>
      <c r="M344" s="849">
        <v>1258</v>
      </c>
      <c r="N344" s="832">
        <v>1</v>
      </c>
      <c r="O344" s="832">
        <v>37</v>
      </c>
      <c r="P344" s="849"/>
      <c r="Q344" s="849"/>
      <c r="R344" s="837"/>
      <c r="S344" s="850"/>
    </row>
    <row r="345" spans="1:19" ht="14.4" customHeight="1" x14ac:dyDescent="0.3">
      <c r="A345" s="831" t="s">
        <v>3384</v>
      </c>
      <c r="B345" s="832" t="s">
        <v>3385</v>
      </c>
      <c r="C345" s="832" t="s">
        <v>602</v>
      </c>
      <c r="D345" s="832" t="s">
        <v>1227</v>
      </c>
      <c r="E345" s="832" t="s">
        <v>3371</v>
      </c>
      <c r="F345" s="832" t="s">
        <v>3533</v>
      </c>
      <c r="G345" s="832" t="s">
        <v>3534</v>
      </c>
      <c r="H345" s="849"/>
      <c r="I345" s="849"/>
      <c r="J345" s="832"/>
      <c r="K345" s="832"/>
      <c r="L345" s="849">
        <v>1</v>
      </c>
      <c r="M345" s="849">
        <v>86</v>
      </c>
      <c r="N345" s="832">
        <v>1</v>
      </c>
      <c r="O345" s="832">
        <v>86</v>
      </c>
      <c r="P345" s="849"/>
      <c r="Q345" s="849"/>
      <c r="R345" s="837"/>
      <c r="S345" s="850"/>
    </row>
    <row r="346" spans="1:19" ht="14.4" customHeight="1" x14ac:dyDescent="0.3">
      <c r="A346" s="831" t="s">
        <v>3384</v>
      </c>
      <c r="B346" s="832" t="s">
        <v>3385</v>
      </c>
      <c r="C346" s="832" t="s">
        <v>602</v>
      </c>
      <c r="D346" s="832" t="s">
        <v>1227</v>
      </c>
      <c r="E346" s="832" t="s">
        <v>3371</v>
      </c>
      <c r="F346" s="832" t="s">
        <v>3535</v>
      </c>
      <c r="G346" s="832" t="s">
        <v>3536</v>
      </c>
      <c r="H346" s="849">
        <v>56</v>
      </c>
      <c r="I346" s="849">
        <v>8624</v>
      </c>
      <c r="J346" s="832">
        <v>1.503748910200523</v>
      </c>
      <c r="K346" s="832">
        <v>154</v>
      </c>
      <c r="L346" s="849">
        <v>37</v>
      </c>
      <c r="M346" s="849">
        <v>5735</v>
      </c>
      <c r="N346" s="832">
        <v>1</v>
      </c>
      <c r="O346" s="832">
        <v>155</v>
      </c>
      <c r="P346" s="849">
        <v>38</v>
      </c>
      <c r="Q346" s="849">
        <v>5928</v>
      </c>
      <c r="R346" s="837">
        <v>1.0336530078465562</v>
      </c>
      <c r="S346" s="850">
        <v>156</v>
      </c>
    </row>
    <row r="347" spans="1:19" ht="14.4" customHeight="1" x14ac:dyDescent="0.3">
      <c r="A347" s="831" t="s">
        <v>3384</v>
      </c>
      <c r="B347" s="832" t="s">
        <v>3385</v>
      </c>
      <c r="C347" s="832" t="s">
        <v>602</v>
      </c>
      <c r="D347" s="832" t="s">
        <v>1227</v>
      </c>
      <c r="E347" s="832" t="s">
        <v>3371</v>
      </c>
      <c r="F347" s="832" t="s">
        <v>3537</v>
      </c>
      <c r="G347" s="832" t="s">
        <v>3538</v>
      </c>
      <c r="H347" s="849">
        <v>13</v>
      </c>
      <c r="I347" s="849">
        <v>416</v>
      </c>
      <c r="J347" s="832">
        <v>13</v>
      </c>
      <c r="K347" s="832">
        <v>32</v>
      </c>
      <c r="L347" s="849">
        <v>1</v>
      </c>
      <c r="M347" s="849">
        <v>32</v>
      </c>
      <c r="N347" s="832">
        <v>1</v>
      </c>
      <c r="O347" s="832">
        <v>32</v>
      </c>
      <c r="P347" s="849">
        <v>2</v>
      </c>
      <c r="Q347" s="849">
        <v>66</v>
      </c>
      <c r="R347" s="837">
        <v>2.0625</v>
      </c>
      <c r="S347" s="850">
        <v>33</v>
      </c>
    </row>
    <row r="348" spans="1:19" ht="14.4" customHeight="1" x14ac:dyDescent="0.3">
      <c r="A348" s="831" t="s">
        <v>3384</v>
      </c>
      <c r="B348" s="832" t="s">
        <v>3385</v>
      </c>
      <c r="C348" s="832" t="s">
        <v>602</v>
      </c>
      <c r="D348" s="832" t="s">
        <v>1227</v>
      </c>
      <c r="E348" s="832" t="s">
        <v>3371</v>
      </c>
      <c r="F348" s="832" t="s">
        <v>3543</v>
      </c>
      <c r="G348" s="832" t="s">
        <v>3544</v>
      </c>
      <c r="H348" s="849">
        <v>14</v>
      </c>
      <c r="I348" s="849">
        <v>13412</v>
      </c>
      <c r="J348" s="832">
        <v>4.6618004866180049</v>
      </c>
      <c r="K348" s="832">
        <v>958</v>
      </c>
      <c r="L348" s="849">
        <v>3</v>
      </c>
      <c r="M348" s="849">
        <v>2877</v>
      </c>
      <c r="N348" s="832">
        <v>1</v>
      </c>
      <c r="O348" s="832">
        <v>959</v>
      </c>
      <c r="P348" s="849"/>
      <c r="Q348" s="849"/>
      <c r="R348" s="837"/>
      <c r="S348" s="850"/>
    </row>
    <row r="349" spans="1:19" ht="14.4" customHeight="1" x14ac:dyDescent="0.3">
      <c r="A349" s="831" t="s">
        <v>3384</v>
      </c>
      <c r="B349" s="832" t="s">
        <v>3385</v>
      </c>
      <c r="C349" s="832" t="s">
        <v>602</v>
      </c>
      <c r="D349" s="832" t="s">
        <v>1227</v>
      </c>
      <c r="E349" s="832" t="s">
        <v>3371</v>
      </c>
      <c r="F349" s="832" t="s">
        <v>3545</v>
      </c>
      <c r="G349" s="832" t="s">
        <v>3546</v>
      </c>
      <c r="H349" s="849"/>
      <c r="I349" s="849"/>
      <c r="J349" s="832"/>
      <c r="K349" s="832"/>
      <c r="L349" s="849"/>
      <c r="M349" s="849"/>
      <c r="N349" s="832"/>
      <c r="O349" s="832"/>
      <c r="P349" s="849">
        <v>1</v>
      </c>
      <c r="Q349" s="849">
        <v>870</v>
      </c>
      <c r="R349" s="837"/>
      <c r="S349" s="850">
        <v>870</v>
      </c>
    </row>
    <row r="350" spans="1:19" ht="14.4" customHeight="1" x14ac:dyDescent="0.3">
      <c r="A350" s="831" t="s">
        <v>3384</v>
      </c>
      <c r="B350" s="832" t="s">
        <v>3385</v>
      </c>
      <c r="C350" s="832" t="s">
        <v>602</v>
      </c>
      <c r="D350" s="832" t="s">
        <v>1227</v>
      </c>
      <c r="E350" s="832" t="s">
        <v>3371</v>
      </c>
      <c r="F350" s="832" t="s">
        <v>3547</v>
      </c>
      <c r="G350" s="832" t="s">
        <v>3548</v>
      </c>
      <c r="H350" s="849"/>
      <c r="I350" s="849"/>
      <c r="J350" s="832"/>
      <c r="K350" s="832"/>
      <c r="L350" s="849">
        <v>1</v>
      </c>
      <c r="M350" s="849">
        <v>59</v>
      </c>
      <c r="N350" s="832">
        <v>1</v>
      </c>
      <c r="O350" s="832">
        <v>59</v>
      </c>
      <c r="P350" s="849"/>
      <c r="Q350" s="849"/>
      <c r="R350" s="837"/>
      <c r="S350" s="850"/>
    </row>
    <row r="351" spans="1:19" ht="14.4" customHeight="1" x14ac:dyDescent="0.3">
      <c r="A351" s="831" t="s">
        <v>3384</v>
      </c>
      <c r="B351" s="832" t="s">
        <v>3385</v>
      </c>
      <c r="C351" s="832" t="s">
        <v>602</v>
      </c>
      <c r="D351" s="832" t="s">
        <v>1227</v>
      </c>
      <c r="E351" s="832" t="s">
        <v>3371</v>
      </c>
      <c r="F351" s="832" t="s">
        <v>3378</v>
      </c>
      <c r="G351" s="832" t="s">
        <v>3379</v>
      </c>
      <c r="H351" s="849">
        <v>7</v>
      </c>
      <c r="I351" s="849">
        <v>4144</v>
      </c>
      <c r="J351" s="832">
        <v>0.87352445193929174</v>
      </c>
      <c r="K351" s="832">
        <v>592</v>
      </c>
      <c r="L351" s="849">
        <v>8</v>
      </c>
      <c r="M351" s="849">
        <v>4744</v>
      </c>
      <c r="N351" s="832">
        <v>1</v>
      </c>
      <c r="O351" s="832">
        <v>593</v>
      </c>
      <c r="P351" s="849">
        <v>16</v>
      </c>
      <c r="Q351" s="849">
        <v>9520</v>
      </c>
      <c r="R351" s="837">
        <v>2.0067453625632377</v>
      </c>
      <c r="S351" s="850">
        <v>595</v>
      </c>
    </row>
    <row r="352" spans="1:19" ht="14.4" customHeight="1" x14ac:dyDescent="0.3">
      <c r="A352" s="831" t="s">
        <v>3384</v>
      </c>
      <c r="B352" s="832" t="s">
        <v>3385</v>
      </c>
      <c r="C352" s="832" t="s">
        <v>602</v>
      </c>
      <c r="D352" s="832" t="s">
        <v>1227</v>
      </c>
      <c r="E352" s="832" t="s">
        <v>3371</v>
      </c>
      <c r="F352" s="832" t="s">
        <v>3549</v>
      </c>
      <c r="G352" s="832" t="s">
        <v>3550</v>
      </c>
      <c r="H352" s="849">
        <v>2</v>
      </c>
      <c r="I352" s="849">
        <v>1534</v>
      </c>
      <c r="J352" s="832">
        <v>0.28534226190476192</v>
      </c>
      <c r="K352" s="832">
        <v>767</v>
      </c>
      <c r="L352" s="849">
        <v>7</v>
      </c>
      <c r="M352" s="849">
        <v>5376</v>
      </c>
      <c r="N352" s="832">
        <v>1</v>
      </c>
      <c r="O352" s="832">
        <v>768</v>
      </c>
      <c r="P352" s="849">
        <v>16</v>
      </c>
      <c r="Q352" s="849">
        <v>12320</v>
      </c>
      <c r="R352" s="837">
        <v>2.2916666666666665</v>
      </c>
      <c r="S352" s="850">
        <v>770</v>
      </c>
    </row>
    <row r="353" spans="1:19" ht="14.4" customHeight="1" x14ac:dyDescent="0.3">
      <c r="A353" s="831" t="s">
        <v>3384</v>
      </c>
      <c r="B353" s="832" t="s">
        <v>3385</v>
      </c>
      <c r="C353" s="832" t="s">
        <v>602</v>
      </c>
      <c r="D353" s="832" t="s">
        <v>1227</v>
      </c>
      <c r="E353" s="832" t="s">
        <v>3371</v>
      </c>
      <c r="F353" s="832" t="s">
        <v>3551</v>
      </c>
      <c r="G353" s="832" t="s">
        <v>3552</v>
      </c>
      <c r="H353" s="849">
        <v>11</v>
      </c>
      <c r="I353" s="849">
        <v>48422</v>
      </c>
      <c r="J353" s="832">
        <v>0.99863883847549906</v>
      </c>
      <c r="K353" s="832">
        <v>4402</v>
      </c>
      <c r="L353" s="849">
        <v>11</v>
      </c>
      <c r="M353" s="849">
        <v>48488</v>
      </c>
      <c r="N353" s="832">
        <v>1</v>
      </c>
      <c r="O353" s="832">
        <v>4408</v>
      </c>
      <c r="P353" s="849">
        <v>26</v>
      </c>
      <c r="Q353" s="849">
        <v>115154</v>
      </c>
      <c r="R353" s="837">
        <v>2.3748968817026892</v>
      </c>
      <c r="S353" s="850">
        <v>4429</v>
      </c>
    </row>
    <row r="354" spans="1:19" ht="14.4" customHeight="1" x14ac:dyDescent="0.3">
      <c r="A354" s="831" t="s">
        <v>3384</v>
      </c>
      <c r="B354" s="832" t="s">
        <v>3385</v>
      </c>
      <c r="C354" s="832" t="s">
        <v>602</v>
      </c>
      <c r="D354" s="832" t="s">
        <v>1227</v>
      </c>
      <c r="E354" s="832" t="s">
        <v>3371</v>
      </c>
      <c r="F354" s="832" t="s">
        <v>3555</v>
      </c>
      <c r="G354" s="832" t="s">
        <v>3556</v>
      </c>
      <c r="H354" s="849">
        <v>1</v>
      </c>
      <c r="I354" s="849">
        <v>116</v>
      </c>
      <c r="J354" s="832">
        <v>0.14285714285714285</v>
      </c>
      <c r="K354" s="832">
        <v>116</v>
      </c>
      <c r="L354" s="849">
        <v>7</v>
      </c>
      <c r="M354" s="849">
        <v>812</v>
      </c>
      <c r="N354" s="832">
        <v>1</v>
      </c>
      <c r="O354" s="832">
        <v>116</v>
      </c>
      <c r="P354" s="849"/>
      <c r="Q354" s="849"/>
      <c r="R354" s="837"/>
      <c r="S354" s="850"/>
    </row>
    <row r="355" spans="1:19" ht="14.4" customHeight="1" x14ac:dyDescent="0.3">
      <c r="A355" s="831" t="s">
        <v>3384</v>
      </c>
      <c r="B355" s="832" t="s">
        <v>3385</v>
      </c>
      <c r="C355" s="832" t="s">
        <v>602</v>
      </c>
      <c r="D355" s="832" t="s">
        <v>1227</v>
      </c>
      <c r="E355" s="832" t="s">
        <v>3371</v>
      </c>
      <c r="F355" s="832" t="s">
        <v>3559</v>
      </c>
      <c r="G355" s="832" t="s">
        <v>3560</v>
      </c>
      <c r="H355" s="849">
        <v>41</v>
      </c>
      <c r="I355" s="849">
        <v>6560</v>
      </c>
      <c r="J355" s="832">
        <v>1.5671285236502628</v>
      </c>
      <c r="K355" s="832">
        <v>160</v>
      </c>
      <c r="L355" s="849">
        <v>26</v>
      </c>
      <c r="M355" s="849">
        <v>4186</v>
      </c>
      <c r="N355" s="832">
        <v>1</v>
      </c>
      <c r="O355" s="832">
        <v>161</v>
      </c>
      <c r="P355" s="849">
        <v>20</v>
      </c>
      <c r="Q355" s="849">
        <v>3240</v>
      </c>
      <c r="R355" s="837">
        <v>0.77400860009555661</v>
      </c>
      <c r="S355" s="850">
        <v>162</v>
      </c>
    </row>
    <row r="356" spans="1:19" ht="14.4" customHeight="1" x14ac:dyDescent="0.3">
      <c r="A356" s="831" t="s">
        <v>3384</v>
      </c>
      <c r="B356" s="832" t="s">
        <v>3385</v>
      </c>
      <c r="C356" s="832" t="s">
        <v>602</v>
      </c>
      <c r="D356" s="832" t="s">
        <v>1227</v>
      </c>
      <c r="E356" s="832" t="s">
        <v>3371</v>
      </c>
      <c r="F356" s="832" t="s">
        <v>3561</v>
      </c>
      <c r="G356" s="832" t="s">
        <v>3562</v>
      </c>
      <c r="H356" s="849">
        <v>23</v>
      </c>
      <c r="I356" s="849">
        <v>9085</v>
      </c>
      <c r="J356" s="832">
        <v>2.875</v>
      </c>
      <c r="K356" s="832">
        <v>395</v>
      </c>
      <c r="L356" s="849">
        <v>8</v>
      </c>
      <c r="M356" s="849">
        <v>3160</v>
      </c>
      <c r="N356" s="832">
        <v>1</v>
      </c>
      <c r="O356" s="832">
        <v>395</v>
      </c>
      <c r="P356" s="849">
        <v>6</v>
      </c>
      <c r="Q356" s="849">
        <v>2388</v>
      </c>
      <c r="R356" s="837">
        <v>0.7556962025316456</v>
      </c>
      <c r="S356" s="850">
        <v>398</v>
      </c>
    </row>
    <row r="357" spans="1:19" ht="14.4" customHeight="1" x14ac:dyDescent="0.3">
      <c r="A357" s="831" t="s">
        <v>3384</v>
      </c>
      <c r="B357" s="832" t="s">
        <v>3385</v>
      </c>
      <c r="C357" s="832" t="s">
        <v>602</v>
      </c>
      <c r="D357" s="832" t="s">
        <v>1227</v>
      </c>
      <c r="E357" s="832" t="s">
        <v>3371</v>
      </c>
      <c r="F357" s="832" t="s">
        <v>3571</v>
      </c>
      <c r="G357" s="832" t="s">
        <v>3572</v>
      </c>
      <c r="H357" s="849">
        <v>55</v>
      </c>
      <c r="I357" s="849">
        <v>20515</v>
      </c>
      <c r="J357" s="832">
        <v>1.0755478662053057</v>
      </c>
      <c r="K357" s="832">
        <v>373</v>
      </c>
      <c r="L357" s="849">
        <v>51</v>
      </c>
      <c r="M357" s="849">
        <v>19074</v>
      </c>
      <c r="N357" s="832">
        <v>1</v>
      </c>
      <c r="O357" s="832">
        <v>374</v>
      </c>
      <c r="P357" s="849">
        <v>37</v>
      </c>
      <c r="Q357" s="849">
        <v>13912</v>
      </c>
      <c r="R357" s="837">
        <v>0.72936982279542828</v>
      </c>
      <c r="S357" s="850">
        <v>376</v>
      </c>
    </row>
    <row r="358" spans="1:19" ht="14.4" customHeight="1" x14ac:dyDescent="0.3">
      <c r="A358" s="831" t="s">
        <v>3384</v>
      </c>
      <c r="B358" s="832" t="s">
        <v>3385</v>
      </c>
      <c r="C358" s="832" t="s">
        <v>602</v>
      </c>
      <c r="D358" s="832" t="s">
        <v>1227</v>
      </c>
      <c r="E358" s="832" t="s">
        <v>3371</v>
      </c>
      <c r="F358" s="832" t="s">
        <v>3380</v>
      </c>
      <c r="G358" s="832" t="s">
        <v>3381</v>
      </c>
      <c r="H358" s="849">
        <v>1</v>
      </c>
      <c r="I358" s="849">
        <v>1337</v>
      </c>
      <c r="J358" s="832">
        <v>0.19970126960418222</v>
      </c>
      <c r="K358" s="832">
        <v>1337</v>
      </c>
      <c r="L358" s="849">
        <v>5</v>
      </c>
      <c r="M358" s="849">
        <v>6695</v>
      </c>
      <c r="N358" s="832">
        <v>1</v>
      </c>
      <c r="O358" s="832">
        <v>1339</v>
      </c>
      <c r="P358" s="849">
        <v>6</v>
      </c>
      <c r="Q358" s="849">
        <v>8064</v>
      </c>
      <c r="R358" s="837">
        <v>1.2044809559372667</v>
      </c>
      <c r="S358" s="850">
        <v>1344</v>
      </c>
    </row>
    <row r="359" spans="1:19" ht="14.4" customHeight="1" x14ac:dyDescent="0.3">
      <c r="A359" s="831" t="s">
        <v>3384</v>
      </c>
      <c r="B359" s="832" t="s">
        <v>3385</v>
      </c>
      <c r="C359" s="832" t="s">
        <v>602</v>
      </c>
      <c r="D359" s="832" t="s">
        <v>1227</v>
      </c>
      <c r="E359" s="832" t="s">
        <v>3371</v>
      </c>
      <c r="F359" s="832" t="s">
        <v>3382</v>
      </c>
      <c r="G359" s="832" t="s">
        <v>3383</v>
      </c>
      <c r="H359" s="849">
        <v>5</v>
      </c>
      <c r="I359" s="849">
        <v>1810</v>
      </c>
      <c r="J359" s="832">
        <v>0.6232782369146006</v>
      </c>
      <c r="K359" s="832">
        <v>362</v>
      </c>
      <c r="L359" s="849">
        <v>8</v>
      </c>
      <c r="M359" s="849">
        <v>2904</v>
      </c>
      <c r="N359" s="832">
        <v>1</v>
      </c>
      <c r="O359" s="832">
        <v>363</v>
      </c>
      <c r="P359" s="849">
        <v>16</v>
      </c>
      <c r="Q359" s="849">
        <v>5824</v>
      </c>
      <c r="R359" s="837">
        <v>2.0055096418732781</v>
      </c>
      <c r="S359" s="850">
        <v>364</v>
      </c>
    </row>
    <row r="360" spans="1:19" ht="14.4" customHeight="1" x14ac:dyDescent="0.3">
      <c r="A360" s="831" t="s">
        <v>3384</v>
      </c>
      <c r="B360" s="832" t="s">
        <v>3385</v>
      </c>
      <c r="C360" s="832" t="s">
        <v>602</v>
      </c>
      <c r="D360" s="832" t="s">
        <v>1228</v>
      </c>
      <c r="E360" s="832" t="s">
        <v>3386</v>
      </c>
      <c r="F360" s="832" t="s">
        <v>3395</v>
      </c>
      <c r="G360" s="832" t="s">
        <v>3396</v>
      </c>
      <c r="H360" s="849"/>
      <c r="I360" s="849"/>
      <c r="J360" s="832"/>
      <c r="K360" s="832"/>
      <c r="L360" s="849">
        <v>2.0499999999999998</v>
      </c>
      <c r="M360" s="849">
        <v>794.53</v>
      </c>
      <c r="N360" s="832">
        <v>1</v>
      </c>
      <c r="O360" s="832">
        <v>387.57560975609761</v>
      </c>
      <c r="P360" s="849"/>
      <c r="Q360" s="849"/>
      <c r="R360" s="837"/>
      <c r="S360" s="850"/>
    </row>
    <row r="361" spans="1:19" ht="14.4" customHeight="1" x14ac:dyDescent="0.3">
      <c r="A361" s="831" t="s">
        <v>3384</v>
      </c>
      <c r="B361" s="832" t="s">
        <v>3385</v>
      </c>
      <c r="C361" s="832" t="s">
        <v>602</v>
      </c>
      <c r="D361" s="832" t="s">
        <v>1228</v>
      </c>
      <c r="E361" s="832" t="s">
        <v>3386</v>
      </c>
      <c r="F361" s="832" t="s">
        <v>3410</v>
      </c>
      <c r="G361" s="832" t="s">
        <v>3411</v>
      </c>
      <c r="H361" s="849"/>
      <c r="I361" s="849"/>
      <c r="J361" s="832"/>
      <c r="K361" s="832"/>
      <c r="L361" s="849"/>
      <c r="M361" s="849"/>
      <c r="N361" s="832"/>
      <c r="O361" s="832"/>
      <c r="P361" s="849">
        <v>1</v>
      </c>
      <c r="Q361" s="849">
        <v>3260.76</v>
      </c>
      <c r="R361" s="837"/>
      <c r="S361" s="850">
        <v>3260.76</v>
      </c>
    </row>
    <row r="362" spans="1:19" ht="14.4" customHeight="1" x14ac:dyDescent="0.3">
      <c r="A362" s="831" t="s">
        <v>3384</v>
      </c>
      <c r="B362" s="832" t="s">
        <v>3385</v>
      </c>
      <c r="C362" s="832" t="s">
        <v>602</v>
      </c>
      <c r="D362" s="832" t="s">
        <v>1228</v>
      </c>
      <c r="E362" s="832" t="s">
        <v>3386</v>
      </c>
      <c r="F362" s="832" t="s">
        <v>3423</v>
      </c>
      <c r="G362" s="832" t="s">
        <v>3399</v>
      </c>
      <c r="H362" s="849"/>
      <c r="I362" s="849"/>
      <c r="J362" s="832"/>
      <c r="K362" s="832"/>
      <c r="L362" s="849"/>
      <c r="M362" s="849"/>
      <c r="N362" s="832"/>
      <c r="O362" s="832"/>
      <c r="P362" s="849">
        <v>0.7</v>
      </c>
      <c r="Q362" s="849">
        <v>1147.6500000000001</v>
      </c>
      <c r="R362" s="837"/>
      <c r="S362" s="850">
        <v>1639.5000000000002</v>
      </c>
    </row>
    <row r="363" spans="1:19" ht="14.4" customHeight="1" x14ac:dyDescent="0.3">
      <c r="A363" s="831" t="s">
        <v>3384</v>
      </c>
      <c r="B363" s="832" t="s">
        <v>3385</v>
      </c>
      <c r="C363" s="832" t="s">
        <v>602</v>
      </c>
      <c r="D363" s="832" t="s">
        <v>1228</v>
      </c>
      <c r="E363" s="832" t="s">
        <v>3424</v>
      </c>
      <c r="F363" s="832" t="s">
        <v>3427</v>
      </c>
      <c r="G363" s="832" t="s">
        <v>3428</v>
      </c>
      <c r="H363" s="849"/>
      <c r="I363" s="849"/>
      <c r="J363" s="832"/>
      <c r="K363" s="832"/>
      <c r="L363" s="849"/>
      <c r="M363" s="849"/>
      <c r="N363" s="832"/>
      <c r="O363" s="832"/>
      <c r="P363" s="849">
        <v>3</v>
      </c>
      <c r="Q363" s="849">
        <v>7875.33</v>
      </c>
      <c r="R363" s="837"/>
      <c r="S363" s="850">
        <v>2625.11</v>
      </c>
    </row>
    <row r="364" spans="1:19" ht="14.4" customHeight="1" x14ac:dyDescent="0.3">
      <c r="A364" s="831" t="s">
        <v>3384</v>
      </c>
      <c r="B364" s="832" t="s">
        <v>3385</v>
      </c>
      <c r="C364" s="832" t="s">
        <v>602</v>
      </c>
      <c r="D364" s="832" t="s">
        <v>1228</v>
      </c>
      <c r="E364" s="832" t="s">
        <v>3424</v>
      </c>
      <c r="F364" s="832" t="s">
        <v>3437</v>
      </c>
      <c r="G364" s="832" t="s">
        <v>3438</v>
      </c>
      <c r="H364" s="849"/>
      <c r="I364" s="849"/>
      <c r="J364" s="832"/>
      <c r="K364" s="832"/>
      <c r="L364" s="849"/>
      <c r="M364" s="849"/>
      <c r="N364" s="832"/>
      <c r="O364" s="832"/>
      <c r="P364" s="849">
        <v>4</v>
      </c>
      <c r="Q364" s="849">
        <v>1634.96</v>
      </c>
      <c r="R364" s="837"/>
      <c r="S364" s="850">
        <v>408.74</v>
      </c>
    </row>
    <row r="365" spans="1:19" ht="14.4" customHeight="1" x14ac:dyDescent="0.3">
      <c r="A365" s="831" t="s">
        <v>3384</v>
      </c>
      <c r="B365" s="832" t="s">
        <v>3385</v>
      </c>
      <c r="C365" s="832" t="s">
        <v>602</v>
      </c>
      <c r="D365" s="832" t="s">
        <v>1228</v>
      </c>
      <c r="E365" s="832" t="s">
        <v>3424</v>
      </c>
      <c r="F365" s="832" t="s">
        <v>3439</v>
      </c>
      <c r="G365" s="832" t="s">
        <v>3440</v>
      </c>
      <c r="H365" s="849"/>
      <c r="I365" s="849"/>
      <c r="J365" s="832"/>
      <c r="K365" s="832"/>
      <c r="L365" s="849">
        <v>1</v>
      </c>
      <c r="M365" s="849">
        <v>202.4</v>
      </c>
      <c r="N365" s="832">
        <v>1</v>
      </c>
      <c r="O365" s="832">
        <v>202.4</v>
      </c>
      <c r="P365" s="849"/>
      <c r="Q365" s="849"/>
      <c r="R365" s="837"/>
      <c r="S365" s="850"/>
    </row>
    <row r="366" spans="1:19" ht="14.4" customHeight="1" x14ac:dyDescent="0.3">
      <c r="A366" s="831" t="s">
        <v>3384</v>
      </c>
      <c r="B366" s="832" t="s">
        <v>3385</v>
      </c>
      <c r="C366" s="832" t="s">
        <v>602</v>
      </c>
      <c r="D366" s="832" t="s">
        <v>1228</v>
      </c>
      <c r="E366" s="832" t="s">
        <v>3424</v>
      </c>
      <c r="F366" s="832" t="s">
        <v>3443</v>
      </c>
      <c r="G366" s="832" t="s">
        <v>3444</v>
      </c>
      <c r="H366" s="849"/>
      <c r="I366" s="849"/>
      <c r="J366" s="832"/>
      <c r="K366" s="832"/>
      <c r="L366" s="849">
        <v>2</v>
      </c>
      <c r="M366" s="849">
        <v>3330</v>
      </c>
      <c r="N366" s="832">
        <v>1</v>
      </c>
      <c r="O366" s="832">
        <v>1665</v>
      </c>
      <c r="P366" s="849">
        <v>2</v>
      </c>
      <c r="Q366" s="849">
        <v>3330</v>
      </c>
      <c r="R366" s="837">
        <v>1</v>
      </c>
      <c r="S366" s="850">
        <v>1665</v>
      </c>
    </row>
    <row r="367" spans="1:19" ht="14.4" customHeight="1" x14ac:dyDescent="0.3">
      <c r="A367" s="831" t="s">
        <v>3384</v>
      </c>
      <c r="B367" s="832" t="s">
        <v>3385</v>
      </c>
      <c r="C367" s="832" t="s">
        <v>602</v>
      </c>
      <c r="D367" s="832" t="s">
        <v>1228</v>
      </c>
      <c r="E367" s="832" t="s">
        <v>3424</v>
      </c>
      <c r="F367" s="832" t="s">
        <v>3445</v>
      </c>
      <c r="G367" s="832" t="s">
        <v>3446</v>
      </c>
      <c r="H367" s="849"/>
      <c r="I367" s="849"/>
      <c r="J367" s="832"/>
      <c r="K367" s="832"/>
      <c r="L367" s="849"/>
      <c r="M367" s="849"/>
      <c r="N367" s="832"/>
      <c r="O367" s="832"/>
      <c r="P367" s="849">
        <v>2</v>
      </c>
      <c r="Q367" s="849">
        <v>4340.0600000000004</v>
      </c>
      <c r="R367" s="837"/>
      <c r="S367" s="850">
        <v>2170.0300000000002</v>
      </c>
    </row>
    <row r="368" spans="1:19" ht="14.4" customHeight="1" x14ac:dyDescent="0.3">
      <c r="A368" s="831" t="s">
        <v>3384</v>
      </c>
      <c r="B368" s="832" t="s">
        <v>3385</v>
      </c>
      <c r="C368" s="832" t="s">
        <v>602</v>
      </c>
      <c r="D368" s="832" t="s">
        <v>1228</v>
      </c>
      <c r="E368" s="832" t="s">
        <v>3424</v>
      </c>
      <c r="F368" s="832" t="s">
        <v>3447</v>
      </c>
      <c r="G368" s="832" t="s">
        <v>3448</v>
      </c>
      <c r="H368" s="849">
        <v>1</v>
      </c>
      <c r="I368" s="849">
        <v>740</v>
      </c>
      <c r="J368" s="832"/>
      <c r="K368" s="832">
        <v>740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3384</v>
      </c>
      <c r="B369" s="832" t="s">
        <v>3385</v>
      </c>
      <c r="C369" s="832" t="s">
        <v>602</v>
      </c>
      <c r="D369" s="832" t="s">
        <v>1228</v>
      </c>
      <c r="E369" s="832" t="s">
        <v>3424</v>
      </c>
      <c r="F369" s="832" t="s">
        <v>3451</v>
      </c>
      <c r="G369" s="832" t="s">
        <v>3452</v>
      </c>
      <c r="H369" s="849"/>
      <c r="I369" s="849"/>
      <c r="J369" s="832"/>
      <c r="K369" s="832"/>
      <c r="L369" s="849">
        <v>1</v>
      </c>
      <c r="M369" s="849">
        <v>1396.5</v>
      </c>
      <c r="N369" s="832">
        <v>1</v>
      </c>
      <c r="O369" s="832">
        <v>1396.5</v>
      </c>
      <c r="P369" s="849"/>
      <c r="Q369" s="849"/>
      <c r="R369" s="837"/>
      <c r="S369" s="850"/>
    </row>
    <row r="370" spans="1:19" ht="14.4" customHeight="1" x14ac:dyDescent="0.3">
      <c r="A370" s="831" t="s">
        <v>3384</v>
      </c>
      <c r="B370" s="832" t="s">
        <v>3385</v>
      </c>
      <c r="C370" s="832" t="s">
        <v>602</v>
      </c>
      <c r="D370" s="832" t="s">
        <v>1228</v>
      </c>
      <c r="E370" s="832" t="s">
        <v>3424</v>
      </c>
      <c r="F370" s="832" t="s">
        <v>3475</v>
      </c>
      <c r="G370" s="832" t="s">
        <v>3476</v>
      </c>
      <c r="H370" s="849"/>
      <c r="I370" s="849"/>
      <c r="J370" s="832"/>
      <c r="K370" s="832"/>
      <c r="L370" s="849"/>
      <c r="M370" s="849"/>
      <c r="N370" s="832"/>
      <c r="O370" s="832"/>
      <c r="P370" s="849">
        <v>4</v>
      </c>
      <c r="Q370" s="849">
        <v>2568</v>
      </c>
      <c r="R370" s="837"/>
      <c r="S370" s="850">
        <v>642</v>
      </c>
    </row>
    <row r="371" spans="1:19" ht="14.4" customHeight="1" x14ac:dyDescent="0.3">
      <c r="A371" s="831" t="s">
        <v>3384</v>
      </c>
      <c r="B371" s="832" t="s">
        <v>3385</v>
      </c>
      <c r="C371" s="832" t="s">
        <v>602</v>
      </c>
      <c r="D371" s="832" t="s">
        <v>1228</v>
      </c>
      <c r="E371" s="832" t="s">
        <v>3371</v>
      </c>
      <c r="F371" s="832" t="s">
        <v>3481</v>
      </c>
      <c r="G371" s="832" t="s">
        <v>3482</v>
      </c>
      <c r="H371" s="849">
        <v>13</v>
      </c>
      <c r="I371" s="849">
        <v>2665</v>
      </c>
      <c r="J371" s="832">
        <v>0.80855582524271841</v>
      </c>
      <c r="K371" s="832">
        <v>205</v>
      </c>
      <c r="L371" s="849">
        <v>16</v>
      </c>
      <c r="M371" s="849">
        <v>3296</v>
      </c>
      <c r="N371" s="832">
        <v>1</v>
      </c>
      <c r="O371" s="832">
        <v>206</v>
      </c>
      <c r="P371" s="849">
        <v>16</v>
      </c>
      <c r="Q371" s="849">
        <v>3312</v>
      </c>
      <c r="R371" s="837">
        <v>1.0048543689320388</v>
      </c>
      <c r="S371" s="850">
        <v>207</v>
      </c>
    </row>
    <row r="372" spans="1:19" ht="14.4" customHeight="1" x14ac:dyDescent="0.3">
      <c r="A372" s="831" t="s">
        <v>3384</v>
      </c>
      <c r="B372" s="832" t="s">
        <v>3385</v>
      </c>
      <c r="C372" s="832" t="s">
        <v>602</v>
      </c>
      <c r="D372" s="832" t="s">
        <v>1228</v>
      </c>
      <c r="E372" s="832" t="s">
        <v>3371</v>
      </c>
      <c r="F372" s="832" t="s">
        <v>3483</v>
      </c>
      <c r="G372" s="832" t="s">
        <v>3484</v>
      </c>
      <c r="H372" s="849"/>
      <c r="I372" s="849"/>
      <c r="J372" s="832"/>
      <c r="K372" s="832"/>
      <c r="L372" s="849">
        <v>1</v>
      </c>
      <c r="M372" s="849">
        <v>78</v>
      </c>
      <c r="N372" s="832">
        <v>1</v>
      </c>
      <c r="O372" s="832">
        <v>78</v>
      </c>
      <c r="P372" s="849"/>
      <c r="Q372" s="849"/>
      <c r="R372" s="837"/>
      <c r="S372" s="850"/>
    </row>
    <row r="373" spans="1:19" ht="14.4" customHeight="1" x14ac:dyDescent="0.3">
      <c r="A373" s="831" t="s">
        <v>3384</v>
      </c>
      <c r="B373" s="832" t="s">
        <v>3385</v>
      </c>
      <c r="C373" s="832" t="s">
        <v>602</v>
      </c>
      <c r="D373" s="832" t="s">
        <v>1228</v>
      </c>
      <c r="E373" s="832" t="s">
        <v>3371</v>
      </c>
      <c r="F373" s="832" t="s">
        <v>3491</v>
      </c>
      <c r="G373" s="832" t="s">
        <v>3492</v>
      </c>
      <c r="H373" s="849">
        <v>35</v>
      </c>
      <c r="I373" s="849">
        <v>1295</v>
      </c>
      <c r="J373" s="832">
        <v>1</v>
      </c>
      <c r="K373" s="832">
        <v>37</v>
      </c>
      <c r="L373" s="849">
        <v>35</v>
      </c>
      <c r="M373" s="849">
        <v>1295</v>
      </c>
      <c r="N373" s="832">
        <v>1</v>
      </c>
      <c r="O373" s="832">
        <v>37</v>
      </c>
      <c r="P373" s="849">
        <v>42</v>
      </c>
      <c r="Q373" s="849">
        <v>1596</v>
      </c>
      <c r="R373" s="837">
        <v>1.2324324324324325</v>
      </c>
      <c r="S373" s="850">
        <v>38</v>
      </c>
    </row>
    <row r="374" spans="1:19" ht="14.4" customHeight="1" x14ac:dyDescent="0.3">
      <c r="A374" s="831" t="s">
        <v>3384</v>
      </c>
      <c r="B374" s="832" t="s">
        <v>3385</v>
      </c>
      <c r="C374" s="832" t="s">
        <v>602</v>
      </c>
      <c r="D374" s="832" t="s">
        <v>1228</v>
      </c>
      <c r="E374" s="832" t="s">
        <v>3371</v>
      </c>
      <c r="F374" s="832" t="s">
        <v>3372</v>
      </c>
      <c r="G374" s="832" t="s">
        <v>3373</v>
      </c>
      <c r="H374" s="849">
        <v>13</v>
      </c>
      <c r="I374" s="849">
        <v>3263</v>
      </c>
      <c r="J374" s="832">
        <v>0.35967813051146386</v>
      </c>
      <c r="K374" s="832">
        <v>251</v>
      </c>
      <c r="L374" s="849">
        <v>36</v>
      </c>
      <c r="M374" s="849">
        <v>9072</v>
      </c>
      <c r="N374" s="832">
        <v>1</v>
      </c>
      <c r="O374" s="832">
        <v>252</v>
      </c>
      <c r="P374" s="849">
        <v>38</v>
      </c>
      <c r="Q374" s="849">
        <v>9652</v>
      </c>
      <c r="R374" s="837">
        <v>1.0639329805996474</v>
      </c>
      <c r="S374" s="850">
        <v>254</v>
      </c>
    </row>
    <row r="375" spans="1:19" ht="14.4" customHeight="1" x14ac:dyDescent="0.3">
      <c r="A375" s="831" t="s">
        <v>3384</v>
      </c>
      <c r="B375" s="832" t="s">
        <v>3385</v>
      </c>
      <c r="C375" s="832" t="s">
        <v>602</v>
      </c>
      <c r="D375" s="832" t="s">
        <v>1228</v>
      </c>
      <c r="E375" s="832" t="s">
        <v>3371</v>
      </c>
      <c r="F375" s="832" t="s">
        <v>3499</v>
      </c>
      <c r="G375" s="832" t="s">
        <v>3500</v>
      </c>
      <c r="H375" s="849">
        <v>154</v>
      </c>
      <c r="I375" s="849">
        <v>19404</v>
      </c>
      <c r="J375" s="832">
        <v>0.85835618862248964</v>
      </c>
      <c r="K375" s="832">
        <v>126</v>
      </c>
      <c r="L375" s="849">
        <v>178</v>
      </c>
      <c r="M375" s="849">
        <v>22606</v>
      </c>
      <c r="N375" s="832">
        <v>1</v>
      </c>
      <c r="O375" s="832">
        <v>127</v>
      </c>
      <c r="P375" s="849">
        <v>168</v>
      </c>
      <c r="Q375" s="849">
        <v>21168</v>
      </c>
      <c r="R375" s="837">
        <v>0.93638856940635229</v>
      </c>
      <c r="S375" s="850">
        <v>126</v>
      </c>
    </row>
    <row r="376" spans="1:19" ht="14.4" customHeight="1" x14ac:dyDescent="0.3">
      <c r="A376" s="831" t="s">
        <v>3384</v>
      </c>
      <c r="B376" s="832" t="s">
        <v>3385</v>
      </c>
      <c r="C376" s="832" t="s">
        <v>602</v>
      </c>
      <c r="D376" s="832" t="s">
        <v>1228</v>
      </c>
      <c r="E376" s="832" t="s">
        <v>3371</v>
      </c>
      <c r="F376" s="832" t="s">
        <v>3501</v>
      </c>
      <c r="G376" s="832" t="s">
        <v>3502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314</v>
      </c>
      <c r="R376" s="837"/>
      <c r="S376" s="850">
        <v>314</v>
      </c>
    </row>
    <row r="377" spans="1:19" ht="14.4" customHeight="1" x14ac:dyDescent="0.3">
      <c r="A377" s="831" t="s">
        <v>3384</v>
      </c>
      <c r="B377" s="832" t="s">
        <v>3385</v>
      </c>
      <c r="C377" s="832" t="s">
        <v>602</v>
      </c>
      <c r="D377" s="832" t="s">
        <v>1228</v>
      </c>
      <c r="E377" s="832" t="s">
        <v>3371</v>
      </c>
      <c r="F377" s="832" t="s">
        <v>3507</v>
      </c>
      <c r="G377" s="832" t="s">
        <v>3508</v>
      </c>
      <c r="H377" s="849">
        <v>2</v>
      </c>
      <c r="I377" s="849">
        <v>666</v>
      </c>
      <c r="J377" s="832"/>
      <c r="K377" s="832">
        <v>333</v>
      </c>
      <c r="L377" s="849"/>
      <c r="M377" s="849"/>
      <c r="N377" s="832"/>
      <c r="O377" s="832"/>
      <c r="P377" s="849">
        <v>3</v>
      </c>
      <c r="Q377" s="849">
        <v>1005</v>
      </c>
      <c r="R377" s="837"/>
      <c r="S377" s="850">
        <v>335</v>
      </c>
    </row>
    <row r="378" spans="1:19" ht="14.4" customHeight="1" x14ac:dyDescent="0.3">
      <c r="A378" s="831" t="s">
        <v>3384</v>
      </c>
      <c r="B378" s="832" t="s">
        <v>3385</v>
      </c>
      <c r="C378" s="832" t="s">
        <v>602</v>
      </c>
      <c r="D378" s="832" t="s">
        <v>1228</v>
      </c>
      <c r="E378" s="832" t="s">
        <v>3371</v>
      </c>
      <c r="F378" s="832" t="s">
        <v>3509</v>
      </c>
      <c r="G378" s="832" t="s">
        <v>3510</v>
      </c>
      <c r="H378" s="849"/>
      <c r="I378" s="849"/>
      <c r="J378" s="832"/>
      <c r="K378" s="832"/>
      <c r="L378" s="849">
        <v>1</v>
      </c>
      <c r="M378" s="849">
        <v>166</v>
      </c>
      <c r="N378" s="832">
        <v>1</v>
      </c>
      <c r="O378" s="832">
        <v>166</v>
      </c>
      <c r="P378" s="849">
        <v>1</v>
      </c>
      <c r="Q378" s="849">
        <v>116</v>
      </c>
      <c r="R378" s="837">
        <v>0.6987951807228916</v>
      </c>
      <c r="S378" s="850">
        <v>116</v>
      </c>
    </row>
    <row r="379" spans="1:19" ht="14.4" customHeight="1" x14ac:dyDescent="0.3">
      <c r="A379" s="831" t="s">
        <v>3384</v>
      </c>
      <c r="B379" s="832" t="s">
        <v>3385</v>
      </c>
      <c r="C379" s="832" t="s">
        <v>602</v>
      </c>
      <c r="D379" s="832" t="s">
        <v>1228</v>
      </c>
      <c r="E379" s="832" t="s">
        <v>3371</v>
      </c>
      <c r="F379" s="832" t="s">
        <v>3513</v>
      </c>
      <c r="G379" s="832" t="s">
        <v>3514</v>
      </c>
      <c r="H379" s="849">
        <v>1</v>
      </c>
      <c r="I379" s="849">
        <v>257</v>
      </c>
      <c r="J379" s="832"/>
      <c r="K379" s="832">
        <v>257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3384</v>
      </c>
      <c r="B380" s="832" t="s">
        <v>3385</v>
      </c>
      <c r="C380" s="832" t="s">
        <v>602</v>
      </c>
      <c r="D380" s="832" t="s">
        <v>1228</v>
      </c>
      <c r="E380" s="832" t="s">
        <v>3371</v>
      </c>
      <c r="F380" s="832" t="s">
        <v>3517</v>
      </c>
      <c r="G380" s="832" t="s">
        <v>3518</v>
      </c>
      <c r="H380" s="849">
        <v>1</v>
      </c>
      <c r="I380" s="849">
        <v>323</v>
      </c>
      <c r="J380" s="832"/>
      <c r="K380" s="832">
        <v>323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3384</v>
      </c>
      <c r="B381" s="832" t="s">
        <v>3385</v>
      </c>
      <c r="C381" s="832" t="s">
        <v>602</v>
      </c>
      <c r="D381" s="832" t="s">
        <v>1228</v>
      </c>
      <c r="E381" s="832" t="s">
        <v>3371</v>
      </c>
      <c r="F381" s="832" t="s">
        <v>3519</v>
      </c>
      <c r="G381" s="832" t="s">
        <v>3520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298</v>
      </c>
      <c r="R381" s="837"/>
      <c r="S381" s="850">
        <v>298</v>
      </c>
    </row>
    <row r="382" spans="1:19" ht="14.4" customHeight="1" x14ac:dyDescent="0.3">
      <c r="A382" s="831" t="s">
        <v>3384</v>
      </c>
      <c r="B382" s="832" t="s">
        <v>3385</v>
      </c>
      <c r="C382" s="832" t="s">
        <v>602</v>
      </c>
      <c r="D382" s="832" t="s">
        <v>1228</v>
      </c>
      <c r="E382" s="832" t="s">
        <v>3371</v>
      </c>
      <c r="F382" s="832" t="s">
        <v>3523</v>
      </c>
      <c r="G382" s="832" t="s">
        <v>3524</v>
      </c>
      <c r="H382" s="849"/>
      <c r="I382" s="849"/>
      <c r="J382" s="832"/>
      <c r="K382" s="832"/>
      <c r="L382" s="849"/>
      <c r="M382" s="849"/>
      <c r="N382" s="832"/>
      <c r="O382" s="832"/>
      <c r="P382" s="849">
        <v>2</v>
      </c>
      <c r="Q382" s="849">
        <v>2374</v>
      </c>
      <c r="R382" s="837"/>
      <c r="S382" s="850">
        <v>1187</v>
      </c>
    </row>
    <row r="383" spans="1:19" ht="14.4" customHeight="1" x14ac:dyDescent="0.3">
      <c r="A383" s="831" t="s">
        <v>3384</v>
      </c>
      <c r="B383" s="832" t="s">
        <v>3385</v>
      </c>
      <c r="C383" s="832" t="s">
        <v>602</v>
      </c>
      <c r="D383" s="832" t="s">
        <v>1228</v>
      </c>
      <c r="E383" s="832" t="s">
        <v>3371</v>
      </c>
      <c r="F383" s="832" t="s">
        <v>3376</v>
      </c>
      <c r="G383" s="832" t="s">
        <v>3377</v>
      </c>
      <c r="H383" s="849">
        <v>171</v>
      </c>
      <c r="I383" s="849">
        <v>5699.99</v>
      </c>
      <c r="J383" s="832">
        <v>0.78801850325991385</v>
      </c>
      <c r="K383" s="832">
        <v>33.333274853801171</v>
      </c>
      <c r="L383" s="849">
        <v>217</v>
      </c>
      <c r="M383" s="849">
        <v>7233.32</v>
      </c>
      <c r="N383" s="832">
        <v>1</v>
      </c>
      <c r="O383" s="832">
        <v>33.333271889400919</v>
      </c>
      <c r="P383" s="849">
        <v>206</v>
      </c>
      <c r="Q383" s="849">
        <v>6866.66</v>
      </c>
      <c r="R383" s="837">
        <v>0.94930958398080001</v>
      </c>
      <c r="S383" s="850">
        <v>33.333300970873786</v>
      </c>
    </row>
    <row r="384" spans="1:19" ht="14.4" customHeight="1" x14ac:dyDescent="0.3">
      <c r="A384" s="831" t="s">
        <v>3384</v>
      </c>
      <c r="B384" s="832" t="s">
        <v>3385</v>
      </c>
      <c r="C384" s="832" t="s">
        <v>602</v>
      </c>
      <c r="D384" s="832" t="s">
        <v>1228</v>
      </c>
      <c r="E384" s="832" t="s">
        <v>3371</v>
      </c>
      <c r="F384" s="832" t="s">
        <v>3527</v>
      </c>
      <c r="G384" s="832" t="s">
        <v>3528</v>
      </c>
      <c r="H384" s="849">
        <v>16</v>
      </c>
      <c r="I384" s="849">
        <v>4928</v>
      </c>
      <c r="J384" s="832">
        <v>0.43243243243243246</v>
      </c>
      <c r="K384" s="832">
        <v>308</v>
      </c>
      <c r="L384" s="849">
        <v>37</v>
      </c>
      <c r="M384" s="849">
        <v>11396</v>
      </c>
      <c r="N384" s="832">
        <v>1</v>
      </c>
      <c r="O384" s="832">
        <v>308</v>
      </c>
      <c r="P384" s="849">
        <v>27</v>
      </c>
      <c r="Q384" s="849">
        <v>8397</v>
      </c>
      <c r="R384" s="837">
        <v>0.73683748683748684</v>
      </c>
      <c r="S384" s="850">
        <v>311</v>
      </c>
    </row>
    <row r="385" spans="1:19" ht="14.4" customHeight="1" x14ac:dyDescent="0.3">
      <c r="A385" s="831" t="s">
        <v>3384</v>
      </c>
      <c r="B385" s="832" t="s">
        <v>3385</v>
      </c>
      <c r="C385" s="832" t="s">
        <v>602</v>
      </c>
      <c r="D385" s="832" t="s">
        <v>1228</v>
      </c>
      <c r="E385" s="832" t="s">
        <v>3371</v>
      </c>
      <c r="F385" s="832" t="s">
        <v>3529</v>
      </c>
      <c r="G385" s="832" t="s">
        <v>3530</v>
      </c>
      <c r="H385" s="849"/>
      <c r="I385" s="849"/>
      <c r="J385" s="832"/>
      <c r="K385" s="832"/>
      <c r="L385" s="849"/>
      <c r="M385" s="849"/>
      <c r="N385" s="832"/>
      <c r="O385" s="832"/>
      <c r="P385" s="849">
        <v>2</v>
      </c>
      <c r="Q385" s="849">
        <v>526</v>
      </c>
      <c r="R385" s="837"/>
      <c r="S385" s="850">
        <v>263</v>
      </c>
    </row>
    <row r="386" spans="1:19" ht="14.4" customHeight="1" x14ac:dyDescent="0.3">
      <c r="A386" s="831" t="s">
        <v>3384</v>
      </c>
      <c r="B386" s="832" t="s">
        <v>3385</v>
      </c>
      <c r="C386" s="832" t="s">
        <v>602</v>
      </c>
      <c r="D386" s="832" t="s">
        <v>1228</v>
      </c>
      <c r="E386" s="832" t="s">
        <v>3371</v>
      </c>
      <c r="F386" s="832" t="s">
        <v>3535</v>
      </c>
      <c r="G386" s="832" t="s">
        <v>3536</v>
      </c>
      <c r="H386" s="849">
        <v>6</v>
      </c>
      <c r="I386" s="849">
        <v>924</v>
      </c>
      <c r="J386" s="832">
        <v>0.45856079404466499</v>
      </c>
      <c r="K386" s="832">
        <v>154</v>
      </c>
      <c r="L386" s="849">
        <v>13</v>
      </c>
      <c r="M386" s="849">
        <v>2015</v>
      </c>
      <c r="N386" s="832">
        <v>1</v>
      </c>
      <c r="O386" s="832">
        <v>155</v>
      </c>
      <c r="P386" s="849">
        <v>15</v>
      </c>
      <c r="Q386" s="849">
        <v>2340</v>
      </c>
      <c r="R386" s="837">
        <v>1.1612903225806452</v>
      </c>
      <c r="S386" s="850">
        <v>156</v>
      </c>
    </row>
    <row r="387" spans="1:19" ht="14.4" customHeight="1" x14ac:dyDescent="0.3">
      <c r="A387" s="831" t="s">
        <v>3384</v>
      </c>
      <c r="B387" s="832" t="s">
        <v>3385</v>
      </c>
      <c r="C387" s="832" t="s">
        <v>602</v>
      </c>
      <c r="D387" s="832" t="s">
        <v>1228</v>
      </c>
      <c r="E387" s="832" t="s">
        <v>3371</v>
      </c>
      <c r="F387" s="832" t="s">
        <v>3537</v>
      </c>
      <c r="G387" s="832" t="s">
        <v>3538</v>
      </c>
      <c r="H387" s="849"/>
      <c r="I387" s="849"/>
      <c r="J387" s="832"/>
      <c r="K387" s="832"/>
      <c r="L387" s="849">
        <v>1</v>
      </c>
      <c r="M387" s="849">
        <v>32</v>
      </c>
      <c r="N387" s="832">
        <v>1</v>
      </c>
      <c r="O387" s="832">
        <v>32</v>
      </c>
      <c r="P387" s="849">
        <v>1</v>
      </c>
      <c r="Q387" s="849">
        <v>33</v>
      </c>
      <c r="R387" s="837">
        <v>1.03125</v>
      </c>
      <c r="S387" s="850">
        <v>33</v>
      </c>
    </row>
    <row r="388" spans="1:19" ht="14.4" customHeight="1" x14ac:dyDescent="0.3">
      <c r="A388" s="831" t="s">
        <v>3384</v>
      </c>
      <c r="B388" s="832" t="s">
        <v>3385</v>
      </c>
      <c r="C388" s="832" t="s">
        <v>602</v>
      </c>
      <c r="D388" s="832" t="s">
        <v>1228</v>
      </c>
      <c r="E388" s="832" t="s">
        <v>3371</v>
      </c>
      <c r="F388" s="832" t="s">
        <v>3543</v>
      </c>
      <c r="G388" s="832" t="s">
        <v>3544</v>
      </c>
      <c r="H388" s="849">
        <v>69</v>
      </c>
      <c r="I388" s="849">
        <v>66102</v>
      </c>
      <c r="J388" s="832">
        <v>0.91904066736183521</v>
      </c>
      <c r="K388" s="832">
        <v>958</v>
      </c>
      <c r="L388" s="849">
        <v>75</v>
      </c>
      <c r="M388" s="849">
        <v>71925</v>
      </c>
      <c r="N388" s="832">
        <v>1</v>
      </c>
      <c r="O388" s="832">
        <v>959</v>
      </c>
      <c r="P388" s="849">
        <v>55</v>
      </c>
      <c r="Q388" s="849">
        <v>53020</v>
      </c>
      <c r="R388" s="837">
        <v>0.7371567605144248</v>
      </c>
      <c r="S388" s="850">
        <v>964</v>
      </c>
    </row>
    <row r="389" spans="1:19" ht="14.4" customHeight="1" x14ac:dyDescent="0.3">
      <c r="A389" s="831" t="s">
        <v>3384</v>
      </c>
      <c r="B389" s="832" t="s">
        <v>3385</v>
      </c>
      <c r="C389" s="832" t="s">
        <v>602</v>
      </c>
      <c r="D389" s="832" t="s">
        <v>1228</v>
      </c>
      <c r="E389" s="832" t="s">
        <v>3371</v>
      </c>
      <c r="F389" s="832" t="s">
        <v>3378</v>
      </c>
      <c r="G389" s="832" t="s">
        <v>3379</v>
      </c>
      <c r="H389" s="849">
        <v>2</v>
      </c>
      <c r="I389" s="849">
        <v>1184</v>
      </c>
      <c r="J389" s="832">
        <v>1.9966273187183812</v>
      </c>
      <c r="K389" s="832">
        <v>592</v>
      </c>
      <c r="L389" s="849">
        <v>1</v>
      </c>
      <c r="M389" s="849">
        <v>593</v>
      </c>
      <c r="N389" s="832">
        <v>1</v>
      </c>
      <c r="O389" s="832">
        <v>593</v>
      </c>
      <c r="P389" s="849">
        <v>8</v>
      </c>
      <c r="Q389" s="849">
        <v>4760</v>
      </c>
      <c r="R389" s="837">
        <v>8.0269814502529506</v>
      </c>
      <c r="S389" s="850">
        <v>595</v>
      </c>
    </row>
    <row r="390" spans="1:19" ht="14.4" customHeight="1" x14ac:dyDescent="0.3">
      <c r="A390" s="831" t="s">
        <v>3384</v>
      </c>
      <c r="B390" s="832" t="s">
        <v>3385</v>
      </c>
      <c r="C390" s="832" t="s">
        <v>602</v>
      </c>
      <c r="D390" s="832" t="s">
        <v>1228</v>
      </c>
      <c r="E390" s="832" t="s">
        <v>3371</v>
      </c>
      <c r="F390" s="832" t="s">
        <v>3549</v>
      </c>
      <c r="G390" s="832" t="s">
        <v>3550</v>
      </c>
      <c r="H390" s="849"/>
      <c r="I390" s="849"/>
      <c r="J390" s="832"/>
      <c r="K390" s="832"/>
      <c r="L390" s="849">
        <v>1</v>
      </c>
      <c r="M390" s="849">
        <v>768</v>
      </c>
      <c r="N390" s="832">
        <v>1</v>
      </c>
      <c r="O390" s="832">
        <v>768</v>
      </c>
      <c r="P390" s="849">
        <v>6</v>
      </c>
      <c r="Q390" s="849">
        <v>4620</v>
      </c>
      <c r="R390" s="837">
        <v>6.015625</v>
      </c>
      <c r="S390" s="850">
        <v>770</v>
      </c>
    </row>
    <row r="391" spans="1:19" ht="14.4" customHeight="1" x14ac:dyDescent="0.3">
      <c r="A391" s="831" t="s">
        <v>3384</v>
      </c>
      <c r="B391" s="832" t="s">
        <v>3385</v>
      </c>
      <c r="C391" s="832" t="s">
        <v>602</v>
      </c>
      <c r="D391" s="832" t="s">
        <v>1228</v>
      </c>
      <c r="E391" s="832" t="s">
        <v>3371</v>
      </c>
      <c r="F391" s="832" t="s">
        <v>3551</v>
      </c>
      <c r="G391" s="832" t="s">
        <v>3552</v>
      </c>
      <c r="H391" s="849"/>
      <c r="I391" s="849"/>
      <c r="J391" s="832"/>
      <c r="K391" s="832"/>
      <c r="L391" s="849">
        <v>18</v>
      </c>
      <c r="M391" s="849">
        <v>79344</v>
      </c>
      <c r="N391" s="832">
        <v>1</v>
      </c>
      <c r="O391" s="832">
        <v>4408</v>
      </c>
      <c r="P391" s="849">
        <v>6</v>
      </c>
      <c r="Q391" s="849">
        <v>26574</v>
      </c>
      <c r="R391" s="837">
        <v>0.33492135511191773</v>
      </c>
      <c r="S391" s="850">
        <v>4429</v>
      </c>
    </row>
    <row r="392" spans="1:19" ht="14.4" customHeight="1" x14ac:dyDescent="0.3">
      <c r="A392" s="831" t="s">
        <v>3384</v>
      </c>
      <c r="B392" s="832" t="s">
        <v>3385</v>
      </c>
      <c r="C392" s="832" t="s">
        <v>602</v>
      </c>
      <c r="D392" s="832" t="s">
        <v>1228</v>
      </c>
      <c r="E392" s="832" t="s">
        <v>3371</v>
      </c>
      <c r="F392" s="832" t="s">
        <v>3559</v>
      </c>
      <c r="G392" s="832" t="s">
        <v>3560</v>
      </c>
      <c r="H392" s="849">
        <v>4</v>
      </c>
      <c r="I392" s="849">
        <v>640</v>
      </c>
      <c r="J392" s="832">
        <v>0.4416839199447895</v>
      </c>
      <c r="K392" s="832">
        <v>160</v>
      </c>
      <c r="L392" s="849">
        <v>9</v>
      </c>
      <c r="M392" s="849">
        <v>1449</v>
      </c>
      <c r="N392" s="832">
        <v>1</v>
      </c>
      <c r="O392" s="832">
        <v>161</v>
      </c>
      <c r="P392" s="849">
        <v>6</v>
      </c>
      <c r="Q392" s="849">
        <v>972</v>
      </c>
      <c r="R392" s="837">
        <v>0.67080745341614911</v>
      </c>
      <c r="S392" s="850">
        <v>162</v>
      </c>
    </row>
    <row r="393" spans="1:19" ht="14.4" customHeight="1" x14ac:dyDescent="0.3">
      <c r="A393" s="831" t="s">
        <v>3384</v>
      </c>
      <c r="B393" s="832" t="s">
        <v>3385</v>
      </c>
      <c r="C393" s="832" t="s">
        <v>602</v>
      </c>
      <c r="D393" s="832" t="s">
        <v>1228</v>
      </c>
      <c r="E393" s="832" t="s">
        <v>3371</v>
      </c>
      <c r="F393" s="832" t="s">
        <v>3561</v>
      </c>
      <c r="G393" s="832" t="s">
        <v>3562</v>
      </c>
      <c r="H393" s="849">
        <v>86</v>
      </c>
      <c r="I393" s="849">
        <v>33970</v>
      </c>
      <c r="J393" s="832">
        <v>0.77477477477477474</v>
      </c>
      <c r="K393" s="832">
        <v>395</v>
      </c>
      <c r="L393" s="849">
        <v>111</v>
      </c>
      <c r="M393" s="849">
        <v>43845</v>
      </c>
      <c r="N393" s="832">
        <v>1</v>
      </c>
      <c r="O393" s="832">
        <v>395</v>
      </c>
      <c r="P393" s="849">
        <v>85</v>
      </c>
      <c r="Q393" s="849">
        <v>33830</v>
      </c>
      <c r="R393" s="837">
        <v>0.77158170829056905</v>
      </c>
      <c r="S393" s="850">
        <v>398</v>
      </c>
    </row>
    <row r="394" spans="1:19" ht="14.4" customHeight="1" x14ac:dyDescent="0.3">
      <c r="A394" s="831" t="s">
        <v>3384</v>
      </c>
      <c r="B394" s="832" t="s">
        <v>3385</v>
      </c>
      <c r="C394" s="832" t="s">
        <v>602</v>
      </c>
      <c r="D394" s="832" t="s">
        <v>1228</v>
      </c>
      <c r="E394" s="832" t="s">
        <v>3371</v>
      </c>
      <c r="F394" s="832" t="s">
        <v>3567</v>
      </c>
      <c r="G394" s="832" t="s">
        <v>3568</v>
      </c>
      <c r="H394" s="849">
        <v>1</v>
      </c>
      <c r="I394" s="849">
        <v>317</v>
      </c>
      <c r="J394" s="832">
        <v>0.99685534591194969</v>
      </c>
      <c r="K394" s="832">
        <v>317</v>
      </c>
      <c r="L394" s="849">
        <v>1</v>
      </c>
      <c r="M394" s="849">
        <v>318</v>
      </c>
      <c r="N394" s="832">
        <v>1</v>
      </c>
      <c r="O394" s="832">
        <v>318</v>
      </c>
      <c r="P394" s="849"/>
      <c r="Q394" s="849"/>
      <c r="R394" s="837"/>
      <c r="S394" s="850"/>
    </row>
    <row r="395" spans="1:19" ht="14.4" customHeight="1" x14ac:dyDescent="0.3">
      <c r="A395" s="831" t="s">
        <v>3384</v>
      </c>
      <c r="B395" s="832" t="s">
        <v>3385</v>
      </c>
      <c r="C395" s="832" t="s">
        <v>602</v>
      </c>
      <c r="D395" s="832" t="s">
        <v>1228</v>
      </c>
      <c r="E395" s="832" t="s">
        <v>3371</v>
      </c>
      <c r="F395" s="832" t="s">
        <v>3571</v>
      </c>
      <c r="G395" s="832" t="s">
        <v>3572</v>
      </c>
      <c r="H395" s="849">
        <v>5</v>
      </c>
      <c r="I395" s="849">
        <v>1865</v>
      </c>
      <c r="J395" s="832">
        <v>0.99732620320855614</v>
      </c>
      <c r="K395" s="832">
        <v>373</v>
      </c>
      <c r="L395" s="849">
        <v>5</v>
      </c>
      <c r="M395" s="849">
        <v>1870</v>
      </c>
      <c r="N395" s="832">
        <v>1</v>
      </c>
      <c r="O395" s="832">
        <v>374</v>
      </c>
      <c r="P395" s="849"/>
      <c r="Q395" s="849"/>
      <c r="R395" s="837"/>
      <c r="S395" s="850"/>
    </row>
    <row r="396" spans="1:19" ht="14.4" customHeight="1" x14ac:dyDescent="0.3">
      <c r="A396" s="831" t="s">
        <v>3384</v>
      </c>
      <c r="B396" s="832" t="s">
        <v>3385</v>
      </c>
      <c r="C396" s="832" t="s">
        <v>602</v>
      </c>
      <c r="D396" s="832" t="s">
        <v>1228</v>
      </c>
      <c r="E396" s="832" t="s">
        <v>3371</v>
      </c>
      <c r="F396" s="832" t="s">
        <v>3380</v>
      </c>
      <c r="G396" s="832" t="s">
        <v>3381</v>
      </c>
      <c r="H396" s="849"/>
      <c r="I396" s="849"/>
      <c r="J396" s="832"/>
      <c r="K396" s="832"/>
      <c r="L396" s="849">
        <v>2</v>
      </c>
      <c r="M396" s="849">
        <v>2678</v>
      </c>
      <c r="N396" s="832">
        <v>1</v>
      </c>
      <c r="O396" s="832">
        <v>1339</v>
      </c>
      <c r="P396" s="849">
        <v>5</v>
      </c>
      <c r="Q396" s="849">
        <v>6720</v>
      </c>
      <c r="R396" s="837">
        <v>2.5093353248693053</v>
      </c>
      <c r="S396" s="850">
        <v>1344</v>
      </c>
    </row>
    <row r="397" spans="1:19" ht="14.4" customHeight="1" x14ac:dyDescent="0.3">
      <c r="A397" s="831" t="s">
        <v>3384</v>
      </c>
      <c r="B397" s="832" t="s">
        <v>3385</v>
      </c>
      <c r="C397" s="832" t="s">
        <v>602</v>
      </c>
      <c r="D397" s="832" t="s">
        <v>1228</v>
      </c>
      <c r="E397" s="832" t="s">
        <v>3371</v>
      </c>
      <c r="F397" s="832" t="s">
        <v>3382</v>
      </c>
      <c r="G397" s="832" t="s">
        <v>3383</v>
      </c>
      <c r="H397" s="849">
        <v>3</v>
      </c>
      <c r="I397" s="849">
        <v>1086</v>
      </c>
      <c r="J397" s="832"/>
      <c r="K397" s="832">
        <v>362</v>
      </c>
      <c r="L397" s="849"/>
      <c r="M397" s="849"/>
      <c r="N397" s="832"/>
      <c r="O397" s="832"/>
      <c r="P397" s="849">
        <v>8</v>
      </c>
      <c r="Q397" s="849">
        <v>2912</v>
      </c>
      <c r="R397" s="837"/>
      <c r="S397" s="850">
        <v>364</v>
      </c>
    </row>
    <row r="398" spans="1:19" ht="14.4" customHeight="1" x14ac:dyDescent="0.3">
      <c r="A398" s="831" t="s">
        <v>3384</v>
      </c>
      <c r="B398" s="832" t="s">
        <v>3385</v>
      </c>
      <c r="C398" s="832" t="s">
        <v>602</v>
      </c>
      <c r="D398" s="832" t="s">
        <v>1228</v>
      </c>
      <c r="E398" s="832" t="s">
        <v>3371</v>
      </c>
      <c r="F398" s="832" t="s">
        <v>3579</v>
      </c>
      <c r="G398" s="832" t="s">
        <v>3580</v>
      </c>
      <c r="H398" s="849"/>
      <c r="I398" s="849"/>
      <c r="J398" s="832"/>
      <c r="K398" s="832"/>
      <c r="L398" s="849">
        <v>2</v>
      </c>
      <c r="M398" s="849">
        <v>346</v>
      </c>
      <c r="N398" s="832">
        <v>1</v>
      </c>
      <c r="O398" s="832">
        <v>173</v>
      </c>
      <c r="P398" s="849"/>
      <c r="Q398" s="849"/>
      <c r="R398" s="837"/>
      <c r="S398" s="850"/>
    </row>
    <row r="399" spans="1:19" ht="14.4" customHeight="1" x14ac:dyDescent="0.3">
      <c r="A399" s="831" t="s">
        <v>3384</v>
      </c>
      <c r="B399" s="832" t="s">
        <v>3385</v>
      </c>
      <c r="C399" s="832" t="s">
        <v>602</v>
      </c>
      <c r="D399" s="832" t="s">
        <v>3368</v>
      </c>
      <c r="E399" s="832" t="s">
        <v>3386</v>
      </c>
      <c r="F399" s="832" t="s">
        <v>3387</v>
      </c>
      <c r="G399" s="832" t="s">
        <v>3388</v>
      </c>
      <c r="H399" s="849">
        <v>0.1</v>
      </c>
      <c r="I399" s="849">
        <v>15.1</v>
      </c>
      <c r="J399" s="832"/>
      <c r="K399" s="832">
        <v>151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 t="s">
        <v>3384</v>
      </c>
      <c r="B400" s="832" t="s">
        <v>3385</v>
      </c>
      <c r="C400" s="832" t="s">
        <v>602</v>
      </c>
      <c r="D400" s="832" t="s">
        <v>3368</v>
      </c>
      <c r="E400" s="832" t="s">
        <v>3386</v>
      </c>
      <c r="F400" s="832" t="s">
        <v>3398</v>
      </c>
      <c r="G400" s="832" t="s">
        <v>3399</v>
      </c>
      <c r="H400" s="849">
        <v>1.1000000000000001</v>
      </c>
      <c r="I400" s="849">
        <v>5002.38</v>
      </c>
      <c r="J400" s="832">
        <v>1</v>
      </c>
      <c r="K400" s="832">
        <v>4547.6181818181813</v>
      </c>
      <c r="L400" s="849">
        <v>1.1000000000000001</v>
      </c>
      <c r="M400" s="849">
        <v>5002.38</v>
      </c>
      <c r="N400" s="832">
        <v>1</v>
      </c>
      <c r="O400" s="832">
        <v>4547.6181818181813</v>
      </c>
      <c r="P400" s="849"/>
      <c r="Q400" s="849"/>
      <c r="R400" s="837"/>
      <c r="S400" s="850"/>
    </row>
    <row r="401" spans="1:19" ht="14.4" customHeight="1" x14ac:dyDescent="0.3">
      <c r="A401" s="831" t="s">
        <v>3384</v>
      </c>
      <c r="B401" s="832" t="s">
        <v>3385</v>
      </c>
      <c r="C401" s="832" t="s">
        <v>602</v>
      </c>
      <c r="D401" s="832" t="s">
        <v>3368</v>
      </c>
      <c r="E401" s="832" t="s">
        <v>3424</v>
      </c>
      <c r="F401" s="832" t="s">
        <v>3427</v>
      </c>
      <c r="G401" s="832" t="s">
        <v>3428</v>
      </c>
      <c r="H401" s="849">
        <v>1</v>
      </c>
      <c r="I401" s="849">
        <v>2625.11</v>
      </c>
      <c r="J401" s="832"/>
      <c r="K401" s="832">
        <v>2625.11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3384</v>
      </c>
      <c r="B402" s="832" t="s">
        <v>3385</v>
      </c>
      <c r="C402" s="832" t="s">
        <v>602</v>
      </c>
      <c r="D402" s="832" t="s">
        <v>3368</v>
      </c>
      <c r="E402" s="832" t="s">
        <v>3424</v>
      </c>
      <c r="F402" s="832" t="s">
        <v>3437</v>
      </c>
      <c r="G402" s="832" t="s">
        <v>3438</v>
      </c>
      <c r="H402" s="849">
        <v>1</v>
      </c>
      <c r="I402" s="849">
        <v>408.74</v>
      </c>
      <c r="J402" s="832"/>
      <c r="K402" s="832">
        <v>408.74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3384</v>
      </c>
      <c r="B403" s="832" t="s">
        <v>3385</v>
      </c>
      <c r="C403" s="832" t="s">
        <v>602</v>
      </c>
      <c r="D403" s="832" t="s">
        <v>3368</v>
      </c>
      <c r="E403" s="832" t="s">
        <v>3424</v>
      </c>
      <c r="F403" s="832" t="s">
        <v>3439</v>
      </c>
      <c r="G403" s="832" t="s">
        <v>3440</v>
      </c>
      <c r="H403" s="849">
        <v>2</v>
      </c>
      <c r="I403" s="849">
        <v>404.8</v>
      </c>
      <c r="J403" s="832"/>
      <c r="K403" s="832">
        <v>202.4</v>
      </c>
      <c r="L403" s="849">
        <v>0</v>
      </c>
      <c r="M403" s="849">
        <v>0</v>
      </c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3384</v>
      </c>
      <c r="B404" s="832" t="s">
        <v>3385</v>
      </c>
      <c r="C404" s="832" t="s">
        <v>602</v>
      </c>
      <c r="D404" s="832" t="s">
        <v>3368</v>
      </c>
      <c r="E404" s="832" t="s">
        <v>3424</v>
      </c>
      <c r="F404" s="832" t="s">
        <v>3441</v>
      </c>
      <c r="G404" s="832" t="s">
        <v>3442</v>
      </c>
      <c r="H404" s="849">
        <v>2</v>
      </c>
      <c r="I404" s="849">
        <v>2086</v>
      </c>
      <c r="J404" s="832"/>
      <c r="K404" s="832">
        <v>1043</v>
      </c>
      <c r="L404" s="849"/>
      <c r="M404" s="849"/>
      <c r="N404" s="832"/>
      <c r="O404" s="832"/>
      <c r="P404" s="849"/>
      <c r="Q404" s="849"/>
      <c r="R404" s="837"/>
      <c r="S404" s="850"/>
    </row>
    <row r="405" spans="1:19" ht="14.4" customHeight="1" x14ac:dyDescent="0.3">
      <c r="A405" s="831" t="s">
        <v>3384</v>
      </c>
      <c r="B405" s="832" t="s">
        <v>3385</v>
      </c>
      <c r="C405" s="832" t="s">
        <v>602</v>
      </c>
      <c r="D405" s="832" t="s">
        <v>3368</v>
      </c>
      <c r="E405" s="832" t="s">
        <v>3424</v>
      </c>
      <c r="F405" s="832" t="s">
        <v>3445</v>
      </c>
      <c r="G405" s="832" t="s">
        <v>3446</v>
      </c>
      <c r="H405" s="849"/>
      <c r="I405" s="849"/>
      <c r="J405" s="832"/>
      <c r="K405" s="832"/>
      <c r="L405" s="849">
        <v>1</v>
      </c>
      <c r="M405" s="849">
        <v>2436</v>
      </c>
      <c r="N405" s="832">
        <v>1</v>
      </c>
      <c r="O405" s="832">
        <v>2436</v>
      </c>
      <c r="P405" s="849"/>
      <c r="Q405" s="849"/>
      <c r="R405" s="837"/>
      <c r="S405" s="850"/>
    </row>
    <row r="406" spans="1:19" ht="14.4" customHeight="1" x14ac:dyDescent="0.3">
      <c r="A406" s="831" t="s">
        <v>3384</v>
      </c>
      <c r="B406" s="832" t="s">
        <v>3385</v>
      </c>
      <c r="C406" s="832" t="s">
        <v>602</v>
      </c>
      <c r="D406" s="832" t="s">
        <v>3368</v>
      </c>
      <c r="E406" s="832" t="s">
        <v>3424</v>
      </c>
      <c r="F406" s="832" t="s">
        <v>3447</v>
      </c>
      <c r="G406" s="832" t="s">
        <v>3448</v>
      </c>
      <c r="H406" s="849"/>
      <c r="I406" s="849"/>
      <c r="J406" s="832"/>
      <c r="K406" s="832"/>
      <c r="L406" s="849">
        <v>1</v>
      </c>
      <c r="M406" s="849">
        <v>740</v>
      </c>
      <c r="N406" s="832">
        <v>1</v>
      </c>
      <c r="O406" s="832">
        <v>740</v>
      </c>
      <c r="P406" s="849"/>
      <c r="Q406" s="849"/>
      <c r="R406" s="837"/>
      <c r="S406" s="850"/>
    </row>
    <row r="407" spans="1:19" ht="14.4" customHeight="1" x14ac:dyDescent="0.3">
      <c r="A407" s="831" t="s">
        <v>3384</v>
      </c>
      <c r="B407" s="832" t="s">
        <v>3385</v>
      </c>
      <c r="C407" s="832" t="s">
        <v>602</v>
      </c>
      <c r="D407" s="832" t="s">
        <v>3368</v>
      </c>
      <c r="E407" s="832" t="s">
        <v>3424</v>
      </c>
      <c r="F407" s="832" t="s">
        <v>3451</v>
      </c>
      <c r="G407" s="832" t="s">
        <v>3452</v>
      </c>
      <c r="H407" s="849"/>
      <c r="I407" s="849"/>
      <c r="J407" s="832"/>
      <c r="K407" s="832"/>
      <c r="L407" s="849">
        <v>1</v>
      </c>
      <c r="M407" s="849">
        <v>1396.5</v>
      </c>
      <c r="N407" s="832">
        <v>1</v>
      </c>
      <c r="O407" s="832">
        <v>1396.5</v>
      </c>
      <c r="P407" s="849"/>
      <c r="Q407" s="849"/>
      <c r="R407" s="837"/>
      <c r="S407" s="850"/>
    </row>
    <row r="408" spans="1:19" ht="14.4" customHeight="1" x14ac:dyDescent="0.3">
      <c r="A408" s="831" t="s">
        <v>3384</v>
      </c>
      <c r="B408" s="832" t="s">
        <v>3385</v>
      </c>
      <c r="C408" s="832" t="s">
        <v>602</v>
      </c>
      <c r="D408" s="832" t="s">
        <v>3368</v>
      </c>
      <c r="E408" s="832" t="s">
        <v>3424</v>
      </c>
      <c r="F408" s="832" t="s">
        <v>3469</v>
      </c>
      <c r="G408" s="832" t="s">
        <v>3470</v>
      </c>
      <c r="H408" s="849"/>
      <c r="I408" s="849"/>
      <c r="J408" s="832"/>
      <c r="K408" s="832"/>
      <c r="L408" s="849">
        <v>1</v>
      </c>
      <c r="M408" s="849">
        <v>1226</v>
      </c>
      <c r="N408" s="832">
        <v>1</v>
      </c>
      <c r="O408" s="832">
        <v>1226</v>
      </c>
      <c r="P408" s="849"/>
      <c r="Q408" s="849"/>
      <c r="R408" s="837"/>
      <c r="S408" s="850"/>
    </row>
    <row r="409" spans="1:19" ht="14.4" customHeight="1" x14ac:dyDescent="0.3">
      <c r="A409" s="831" t="s">
        <v>3384</v>
      </c>
      <c r="B409" s="832" t="s">
        <v>3385</v>
      </c>
      <c r="C409" s="832" t="s">
        <v>602</v>
      </c>
      <c r="D409" s="832" t="s">
        <v>3368</v>
      </c>
      <c r="E409" s="832" t="s">
        <v>3371</v>
      </c>
      <c r="F409" s="832" t="s">
        <v>3481</v>
      </c>
      <c r="G409" s="832" t="s">
        <v>3482</v>
      </c>
      <c r="H409" s="849">
        <v>7</v>
      </c>
      <c r="I409" s="849">
        <v>1435</v>
      </c>
      <c r="J409" s="832">
        <v>3.483009708737864</v>
      </c>
      <c r="K409" s="832">
        <v>205</v>
      </c>
      <c r="L409" s="849">
        <v>2</v>
      </c>
      <c r="M409" s="849">
        <v>412</v>
      </c>
      <c r="N409" s="832">
        <v>1</v>
      </c>
      <c r="O409" s="832">
        <v>206</v>
      </c>
      <c r="P409" s="849"/>
      <c r="Q409" s="849"/>
      <c r="R409" s="837"/>
      <c r="S409" s="850"/>
    </row>
    <row r="410" spans="1:19" ht="14.4" customHeight="1" x14ac:dyDescent="0.3">
      <c r="A410" s="831" t="s">
        <v>3384</v>
      </c>
      <c r="B410" s="832" t="s">
        <v>3385</v>
      </c>
      <c r="C410" s="832" t="s">
        <v>602</v>
      </c>
      <c r="D410" s="832" t="s">
        <v>3368</v>
      </c>
      <c r="E410" s="832" t="s">
        <v>3371</v>
      </c>
      <c r="F410" s="832" t="s">
        <v>3491</v>
      </c>
      <c r="G410" s="832" t="s">
        <v>3492</v>
      </c>
      <c r="H410" s="849">
        <v>32</v>
      </c>
      <c r="I410" s="849">
        <v>1184</v>
      </c>
      <c r="J410" s="832">
        <v>32</v>
      </c>
      <c r="K410" s="832">
        <v>37</v>
      </c>
      <c r="L410" s="849">
        <v>1</v>
      </c>
      <c r="M410" s="849">
        <v>37</v>
      </c>
      <c r="N410" s="832">
        <v>1</v>
      </c>
      <c r="O410" s="832">
        <v>37</v>
      </c>
      <c r="P410" s="849"/>
      <c r="Q410" s="849"/>
      <c r="R410" s="837"/>
      <c r="S410" s="850"/>
    </row>
    <row r="411" spans="1:19" ht="14.4" customHeight="1" x14ac:dyDescent="0.3">
      <c r="A411" s="831" t="s">
        <v>3384</v>
      </c>
      <c r="B411" s="832" t="s">
        <v>3385</v>
      </c>
      <c r="C411" s="832" t="s">
        <v>602</v>
      </c>
      <c r="D411" s="832" t="s">
        <v>3368</v>
      </c>
      <c r="E411" s="832" t="s">
        <v>3371</v>
      </c>
      <c r="F411" s="832" t="s">
        <v>3372</v>
      </c>
      <c r="G411" s="832" t="s">
        <v>3373</v>
      </c>
      <c r="H411" s="849">
        <v>109</v>
      </c>
      <c r="I411" s="849">
        <v>27359</v>
      </c>
      <c r="J411" s="832">
        <v>6.7854662698412698</v>
      </c>
      <c r="K411" s="832">
        <v>251</v>
      </c>
      <c r="L411" s="849">
        <v>16</v>
      </c>
      <c r="M411" s="849">
        <v>4032</v>
      </c>
      <c r="N411" s="832">
        <v>1</v>
      </c>
      <c r="O411" s="832">
        <v>252</v>
      </c>
      <c r="P411" s="849"/>
      <c r="Q411" s="849"/>
      <c r="R411" s="837"/>
      <c r="S411" s="850"/>
    </row>
    <row r="412" spans="1:19" ht="14.4" customHeight="1" x14ac:dyDescent="0.3">
      <c r="A412" s="831" t="s">
        <v>3384</v>
      </c>
      <c r="B412" s="832" t="s">
        <v>3385</v>
      </c>
      <c r="C412" s="832" t="s">
        <v>602</v>
      </c>
      <c r="D412" s="832" t="s">
        <v>3368</v>
      </c>
      <c r="E412" s="832" t="s">
        <v>3371</v>
      </c>
      <c r="F412" s="832" t="s">
        <v>3499</v>
      </c>
      <c r="G412" s="832" t="s">
        <v>3500</v>
      </c>
      <c r="H412" s="849">
        <v>33</v>
      </c>
      <c r="I412" s="849">
        <v>4158</v>
      </c>
      <c r="J412" s="832">
        <v>6.5480314960629924</v>
      </c>
      <c r="K412" s="832">
        <v>126</v>
      </c>
      <c r="L412" s="849">
        <v>5</v>
      </c>
      <c r="M412" s="849">
        <v>635</v>
      </c>
      <c r="N412" s="832">
        <v>1</v>
      </c>
      <c r="O412" s="832">
        <v>127</v>
      </c>
      <c r="P412" s="849"/>
      <c r="Q412" s="849"/>
      <c r="R412" s="837"/>
      <c r="S412" s="850"/>
    </row>
    <row r="413" spans="1:19" ht="14.4" customHeight="1" x14ac:dyDescent="0.3">
      <c r="A413" s="831" t="s">
        <v>3384</v>
      </c>
      <c r="B413" s="832" t="s">
        <v>3385</v>
      </c>
      <c r="C413" s="832" t="s">
        <v>602</v>
      </c>
      <c r="D413" s="832" t="s">
        <v>3368</v>
      </c>
      <c r="E413" s="832" t="s">
        <v>3371</v>
      </c>
      <c r="F413" s="832" t="s">
        <v>3501</v>
      </c>
      <c r="G413" s="832" t="s">
        <v>3502</v>
      </c>
      <c r="H413" s="849">
        <v>2</v>
      </c>
      <c r="I413" s="849">
        <v>622</v>
      </c>
      <c r="J413" s="832">
        <v>1.9935897435897436</v>
      </c>
      <c r="K413" s="832">
        <v>311</v>
      </c>
      <c r="L413" s="849">
        <v>1</v>
      </c>
      <c r="M413" s="849">
        <v>312</v>
      </c>
      <c r="N413" s="832">
        <v>1</v>
      </c>
      <c r="O413" s="832">
        <v>312</v>
      </c>
      <c r="P413" s="849"/>
      <c r="Q413" s="849"/>
      <c r="R413" s="837"/>
      <c r="S413" s="850"/>
    </row>
    <row r="414" spans="1:19" ht="14.4" customHeight="1" x14ac:dyDescent="0.3">
      <c r="A414" s="831" t="s">
        <v>3384</v>
      </c>
      <c r="B414" s="832" t="s">
        <v>3385</v>
      </c>
      <c r="C414" s="832" t="s">
        <v>602</v>
      </c>
      <c r="D414" s="832" t="s">
        <v>3368</v>
      </c>
      <c r="E414" s="832" t="s">
        <v>3371</v>
      </c>
      <c r="F414" s="832" t="s">
        <v>3505</v>
      </c>
      <c r="G414" s="832" t="s">
        <v>3506</v>
      </c>
      <c r="H414" s="849">
        <v>2</v>
      </c>
      <c r="I414" s="849">
        <v>3186</v>
      </c>
      <c r="J414" s="832"/>
      <c r="K414" s="832">
        <v>1593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3384</v>
      </c>
      <c r="B415" s="832" t="s">
        <v>3385</v>
      </c>
      <c r="C415" s="832" t="s">
        <v>602</v>
      </c>
      <c r="D415" s="832" t="s">
        <v>3368</v>
      </c>
      <c r="E415" s="832" t="s">
        <v>3371</v>
      </c>
      <c r="F415" s="832" t="s">
        <v>3374</v>
      </c>
      <c r="G415" s="832" t="s">
        <v>3375</v>
      </c>
      <c r="H415" s="849">
        <v>2</v>
      </c>
      <c r="I415" s="849">
        <v>396</v>
      </c>
      <c r="J415" s="832"/>
      <c r="K415" s="832">
        <v>198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3384</v>
      </c>
      <c r="B416" s="832" t="s">
        <v>3385</v>
      </c>
      <c r="C416" s="832" t="s">
        <v>602</v>
      </c>
      <c r="D416" s="832" t="s">
        <v>3368</v>
      </c>
      <c r="E416" s="832" t="s">
        <v>3371</v>
      </c>
      <c r="F416" s="832" t="s">
        <v>3507</v>
      </c>
      <c r="G416" s="832" t="s">
        <v>3508</v>
      </c>
      <c r="H416" s="849">
        <v>3</v>
      </c>
      <c r="I416" s="849">
        <v>999</v>
      </c>
      <c r="J416" s="832">
        <v>2.9910179640718564</v>
      </c>
      <c r="K416" s="832">
        <v>333</v>
      </c>
      <c r="L416" s="849">
        <v>1</v>
      </c>
      <c r="M416" s="849">
        <v>334</v>
      </c>
      <c r="N416" s="832">
        <v>1</v>
      </c>
      <c r="O416" s="832">
        <v>334</v>
      </c>
      <c r="P416" s="849"/>
      <c r="Q416" s="849"/>
      <c r="R416" s="837"/>
      <c r="S416" s="850"/>
    </row>
    <row r="417" spans="1:19" ht="14.4" customHeight="1" x14ac:dyDescent="0.3">
      <c r="A417" s="831" t="s">
        <v>3384</v>
      </c>
      <c r="B417" s="832" t="s">
        <v>3385</v>
      </c>
      <c r="C417" s="832" t="s">
        <v>602</v>
      </c>
      <c r="D417" s="832" t="s">
        <v>3368</v>
      </c>
      <c r="E417" s="832" t="s">
        <v>3371</v>
      </c>
      <c r="F417" s="832" t="s">
        <v>3511</v>
      </c>
      <c r="G417" s="832" t="s">
        <v>3512</v>
      </c>
      <c r="H417" s="849">
        <v>1</v>
      </c>
      <c r="I417" s="849">
        <v>351</v>
      </c>
      <c r="J417" s="832"/>
      <c r="K417" s="832">
        <v>351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" customHeight="1" x14ac:dyDescent="0.3">
      <c r="A418" s="831" t="s">
        <v>3384</v>
      </c>
      <c r="B418" s="832" t="s">
        <v>3385</v>
      </c>
      <c r="C418" s="832" t="s">
        <v>602</v>
      </c>
      <c r="D418" s="832" t="s">
        <v>3368</v>
      </c>
      <c r="E418" s="832" t="s">
        <v>3371</v>
      </c>
      <c r="F418" s="832" t="s">
        <v>3517</v>
      </c>
      <c r="G418" s="832" t="s">
        <v>3518</v>
      </c>
      <c r="H418" s="849">
        <v>1</v>
      </c>
      <c r="I418" s="849">
        <v>323</v>
      </c>
      <c r="J418" s="832"/>
      <c r="K418" s="832">
        <v>323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" customHeight="1" x14ac:dyDescent="0.3">
      <c r="A419" s="831" t="s">
        <v>3384</v>
      </c>
      <c r="B419" s="832" t="s">
        <v>3385</v>
      </c>
      <c r="C419" s="832" t="s">
        <v>602</v>
      </c>
      <c r="D419" s="832" t="s">
        <v>3368</v>
      </c>
      <c r="E419" s="832" t="s">
        <v>3371</v>
      </c>
      <c r="F419" s="832" t="s">
        <v>3519</v>
      </c>
      <c r="G419" s="832" t="s">
        <v>3520</v>
      </c>
      <c r="H419" s="849"/>
      <c r="I419" s="849"/>
      <c r="J419" s="832"/>
      <c r="K419" s="832"/>
      <c r="L419" s="849">
        <v>3</v>
      </c>
      <c r="M419" s="849">
        <v>888</v>
      </c>
      <c r="N419" s="832">
        <v>1</v>
      </c>
      <c r="O419" s="832">
        <v>296</v>
      </c>
      <c r="P419" s="849"/>
      <c r="Q419" s="849"/>
      <c r="R419" s="837"/>
      <c r="S419" s="850"/>
    </row>
    <row r="420" spans="1:19" ht="14.4" customHeight="1" x14ac:dyDescent="0.3">
      <c r="A420" s="831" t="s">
        <v>3384</v>
      </c>
      <c r="B420" s="832" t="s">
        <v>3385</v>
      </c>
      <c r="C420" s="832" t="s">
        <v>602</v>
      </c>
      <c r="D420" s="832" t="s">
        <v>3368</v>
      </c>
      <c r="E420" s="832" t="s">
        <v>3371</v>
      </c>
      <c r="F420" s="832" t="s">
        <v>3523</v>
      </c>
      <c r="G420" s="832" t="s">
        <v>3524</v>
      </c>
      <c r="H420" s="849">
        <v>3</v>
      </c>
      <c r="I420" s="849">
        <v>3543</v>
      </c>
      <c r="J420" s="832"/>
      <c r="K420" s="832">
        <v>1181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" customHeight="1" x14ac:dyDescent="0.3">
      <c r="A421" s="831" t="s">
        <v>3384</v>
      </c>
      <c r="B421" s="832" t="s">
        <v>3385</v>
      </c>
      <c r="C421" s="832" t="s">
        <v>602</v>
      </c>
      <c r="D421" s="832" t="s">
        <v>3368</v>
      </c>
      <c r="E421" s="832" t="s">
        <v>3371</v>
      </c>
      <c r="F421" s="832" t="s">
        <v>3525</v>
      </c>
      <c r="G421" s="832" t="s">
        <v>3526</v>
      </c>
      <c r="H421" s="849">
        <v>4</v>
      </c>
      <c r="I421" s="849">
        <v>2832</v>
      </c>
      <c r="J421" s="832">
        <v>3.9887323943661972</v>
      </c>
      <c r="K421" s="832">
        <v>708</v>
      </c>
      <c r="L421" s="849">
        <v>1</v>
      </c>
      <c r="M421" s="849">
        <v>710</v>
      </c>
      <c r="N421" s="832">
        <v>1</v>
      </c>
      <c r="O421" s="832">
        <v>710</v>
      </c>
      <c r="P421" s="849"/>
      <c r="Q421" s="849"/>
      <c r="R421" s="837"/>
      <c r="S421" s="850"/>
    </row>
    <row r="422" spans="1:19" ht="14.4" customHeight="1" x14ac:dyDescent="0.3">
      <c r="A422" s="831" t="s">
        <v>3384</v>
      </c>
      <c r="B422" s="832" t="s">
        <v>3385</v>
      </c>
      <c r="C422" s="832" t="s">
        <v>602</v>
      </c>
      <c r="D422" s="832" t="s">
        <v>3368</v>
      </c>
      <c r="E422" s="832" t="s">
        <v>3371</v>
      </c>
      <c r="F422" s="832" t="s">
        <v>3376</v>
      </c>
      <c r="G422" s="832" t="s">
        <v>3377</v>
      </c>
      <c r="H422" s="849">
        <v>154</v>
      </c>
      <c r="I422" s="849">
        <v>5133.33</v>
      </c>
      <c r="J422" s="832">
        <v>7.333328571428571</v>
      </c>
      <c r="K422" s="832">
        <v>33.333311688311689</v>
      </c>
      <c r="L422" s="849">
        <v>21</v>
      </c>
      <c r="M422" s="849">
        <v>700</v>
      </c>
      <c r="N422" s="832">
        <v>1</v>
      </c>
      <c r="O422" s="832">
        <v>33.333333333333336</v>
      </c>
      <c r="P422" s="849"/>
      <c r="Q422" s="849"/>
      <c r="R422" s="837"/>
      <c r="S422" s="850"/>
    </row>
    <row r="423" spans="1:19" ht="14.4" customHeight="1" x14ac:dyDescent="0.3">
      <c r="A423" s="831" t="s">
        <v>3384</v>
      </c>
      <c r="B423" s="832" t="s">
        <v>3385</v>
      </c>
      <c r="C423" s="832" t="s">
        <v>602</v>
      </c>
      <c r="D423" s="832" t="s">
        <v>3368</v>
      </c>
      <c r="E423" s="832" t="s">
        <v>3371</v>
      </c>
      <c r="F423" s="832" t="s">
        <v>3527</v>
      </c>
      <c r="G423" s="832" t="s">
        <v>3528</v>
      </c>
      <c r="H423" s="849">
        <v>89</v>
      </c>
      <c r="I423" s="849">
        <v>27412</v>
      </c>
      <c r="J423" s="832">
        <v>8.0909090909090917</v>
      </c>
      <c r="K423" s="832">
        <v>308</v>
      </c>
      <c r="L423" s="849">
        <v>11</v>
      </c>
      <c r="M423" s="849">
        <v>3388</v>
      </c>
      <c r="N423" s="832">
        <v>1</v>
      </c>
      <c r="O423" s="832">
        <v>308</v>
      </c>
      <c r="P423" s="849"/>
      <c r="Q423" s="849"/>
      <c r="R423" s="837"/>
      <c r="S423" s="850"/>
    </row>
    <row r="424" spans="1:19" ht="14.4" customHeight="1" x14ac:dyDescent="0.3">
      <c r="A424" s="831" t="s">
        <v>3384</v>
      </c>
      <c r="B424" s="832" t="s">
        <v>3385</v>
      </c>
      <c r="C424" s="832" t="s">
        <v>602</v>
      </c>
      <c r="D424" s="832" t="s">
        <v>3368</v>
      </c>
      <c r="E424" s="832" t="s">
        <v>3371</v>
      </c>
      <c r="F424" s="832" t="s">
        <v>3529</v>
      </c>
      <c r="G424" s="832" t="s">
        <v>3530</v>
      </c>
      <c r="H424" s="849">
        <v>2</v>
      </c>
      <c r="I424" s="849">
        <v>520</v>
      </c>
      <c r="J424" s="832">
        <v>0.66411238825031926</v>
      </c>
      <c r="K424" s="832">
        <v>260</v>
      </c>
      <c r="L424" s="849">
        <v>3</v>
      </c>
      <c r="M424" s="849">
        <v>783</v>
      </c>
      <c r="N424" s="832">
        <v>1</v>
      </c>
      <c r="O424" s="832">
        <v>261</v>
      </c>
      <c r="P424" s="849"/>
      <c r="Q424" s="849"/>
      <c r="R424" s="837"/>
      <c r="S424" s="850"/>
    </row>
    <row r="425" spans="1:19" ht="14.4" customHeight="1" x14ac:dyDescent="0.3">
      <c r="A425" s="831" t="s">
        <v>3384</v>
      </c>
      <c r="B425" s="832" t="s">
        <v>3385</v>
      </c>
      <c r="C425" s="832" t="s">
        <v>602</v>
      </c>
      <c r="D425" s="832" t="s">
        <v>3368</v>
      </c>
      <c r="E425" s="832" t="s">
        <v>3371</v>
      </c>
      <c r="F425" s="832" t="s">
        <v>3531</v>
      </c>
      <c r="G425" s="832" t="s">
        <v>3532</v>
      </c>
      <c r="H425" s="849">
        <v>25</v>
      </c>
      <c r="I425" s="849">
        <v>925</v>
      </c>
      <c r="J425" s="832"/>
      <c r="K425" s="832">
        <v>37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3384</v>
      </c>
      <c r="B426" s="832" t="s">
        <v>3385</v>
      </c>
      <c r="C426" s="832" t="s">
        <v>602</v>
      </c>
      <c r="D426" s="832" t="s">
        <v>3368</v>
      </c>
      <c r="E426" s="832" t="s">
        <v>3371</v>
      </c>
      <c r="F426" s="832" t="s">
        <v>3533</v>
      </c>
      <c r="G426" s="832" t="s">
        <v>3534</v>
      </c>
      <c r="H426" s="849">
        <v>2</v>
      </c>
      <c r="I426" s="849">
        <v>172</v>
      </c>
      <c r="J426" s="832">
        <v>1</v>
      </c>
      <c r="K426" s="832">
        <v>86</v>
      </c>
      <c r="L426" s="849">
        <v>2</v>
      </c>
      <c r="M426" s="849">
        <v>172</v>
      </c>
      <c r="N426" s="832">
        <v>1</v>
      </c>
      <c r="O426" s="832">
        <v>86</v>
      </c>
      <c r="P426" s="849"/>
      <c r="Q426" s="849"/>
      <c r="R426" s="837"/>
      <c r="S426" s="850"/>
    </row>
    <row r="427" spans="1:19" ht="14.4" customHeight="1" x14ac:dyDescent="0.3">
      <c r="A427" s="831" t="s">
        <v>3384</v>
      </c>
      <c r="B427" s="832" t="s">
        <v>3385</v>
      </c>
      <c r="C427" s="832" t="s">
        <v>602</v>
      </c>
      <c r="D427" s="832" t="s">
        <v>3368</v>
      </c>
      <c r="E427" s="832" t="s">
        <v>3371</v>
      </c>
      <c r="F427" s="832" t="s">
        <v>3535</v>
      </c>
      <c r="G427" s="832" t="s">
        <v>3536</v>
      </c>
      <c r="H427" s="849">
        <v>15</v>
      </c>
      <c r="I427" s="849">
        <v>2310</v>
      </c>
      <c r="J427" s="832">
        <v>14.903225806451612</v>
      </c>
      <c r="K427" s="832">
        <v>154</v>
      </c>
      <c r="L427" s="849">
        <v>1</v>
      </c>
      <c r="M427" s="849">
        <v>155</v>
      </c>
      <c r="N427" s="832">
        <v>1</v>
      </c>
      <c r="O427" s="832">
        <v>155</v>
      </c>
      <c r="P427" s="849"/>
      <c r="Q427" s="849"/>
      <c r="R427" s="837"/>
      <c r="S427" s="850"/>
    </row>
    <row r="428" spans="1:19" ht="14.4" customHeight="1" x14ac:dyDescent="0.3">
      <c r="A428" s="831" t="s">
        <v>3384</v>
      </c>
      <c r="B428" s="832" t="s">
        <v>3385</v>
      </c>
      <c r="C428" s="832" t="s">
        <v>602</v>
      </c>
      <c r="D428" s="832" t="s">
        <v>3368</v>
      </c>
      <c r="E428" s="832" t="s">
        <v>3371</v>
      </c>
      <c r="F428" s="832" t="s">
        <v>3537</v>
      </c>
      <c r="G428" s="832" t="s">
        <v>3538</v>
      </c>
      <c r="H428" s="849">
        <v>15</v>
      </c>
      <c r="I428" s="849">
        <v>480</v>
      </c>
      <c r="J428" s="832">
        <v>15</v>
      </c>
      <c r="K428" s="832">
        <v>32</v>
      </c>
      <c r="L428" s="849">
        <v>1</v>
      </c>
      <c r="M428" s="849">
        <v>32</v>
      </c>
      <c r="N428" s="832">
        <v>1</v>
      </c>
      <c r="O428" s="832">
        <v>32</v>
      </c>
      <c r="P428" s="849"/>
      <c r="Q428" s="849"/>
      <c r="R428" s="837"/>
      <c r="S428" s="850"/>
    </row>
    <row r="429" spans="1:19" ht="14.4" customHeight="1" x14ac:dyDescent="0.3">
      <c r="A429" s="831" t="s">
        <v>3384</v>
      </c>
      <c r="B429" s="832" t="s">
        <v>3385</v>
      </c>
      <c r="C429" s="832" t="s">
        <v>602</v>
      </c>
      <c r="D429" s="832" t="s">
        <v>3368</v>
      </c>
      <c r="E429" s="832" t="s">
        <v>3371</v>
      </c>
      <c r="F429" s="832" t="s">
        <v>3543</v>
      </c>
      <c r="G429" s="832" t="s">
        <v>3544</v>
      </c>
      <c r="H429" s="849"/>
      <c r="I429" s="849"/>
      <c r="J429" s="832"/>
      <c r="K429" s="832"/>
      <c r="L429" s="849">
        <v>2</v>
      </c>
      <c r="M429" s="849">
        <v>1918</v>
      </c>
      <c r="N429" s="832">
        <v>1</v>
      </c>
      <c r="O429" s="832">
        <v>959</v>
      </c>
      <c r="P429" s="849"/>
      <c r="Q429" s="849"/>
      <c r="R429" s="837"/>
      <c r="S429" s="850"/>
    </row>
    <row r="430" spans="1:19" ht="14.4" customHeight="1" x14ac:dyDescent="0.3">
      <c r="A430" s="831" t="s">
        <v>3384</v>
      </c>
      <c r="B430" s="832" t="s">
        <v>3385</v>
      </c>
      <c r="C430" s="832" t="s">
        <v>602</v>
      </c>
      <c r="D430" s="832" t="s">
        <v>3368</v>
      </c>
      <c r="E430" s="832" t="s">
        <v>3371</v>
      </c>
      <c r="F430" s="832" t="s">
        <v>3547</v>
      </c>
      <c r="G430" s="832" t="s">
        <v>3548</v>
      </c>
      <c r="H430" s="849">
        <v>1</v>
      </c>
      <c r="I430" s="849">
        <v>59</v>
      </c>
      <c r="J430" s="832"/>
      <c r="K430" s="832">
        <v>59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3384</v>
      </c>
      <c r="B431" s="832" t="s">
        <v>3385</v>
      </c>
      <c r="C431" s="832" t="s">
        <v>602</v>
      </c>
      <c r="D431" s="832" t="s">
        <v>3368</v>
      </c>
      <c r="E431" s="832" t="s">
        <v>3371</v>
      </c>
      <c r="F431" s="832" t="s">
        <v>3378</v>
      </c>
      <c r="G431" s="832" t="s">
        <v>3379</v>
      </c>
      <c r="H431" s="849">
        <v>2</v>
      </c>
      <c r="I431" s="849">
        <v>1184</v>
      </c>
      <c r="J431" s="832">
        <v>0.99831365935919059</v>
      </c>
      <c r="K431" s="832">
        <v>592</v>
      </c>
      <c r="L431" s="849">
        <v>2</v>
      </c>
      <c r="M431" s="849">
        <v>1186</v>
      </c>
      <c r="N431" s="832">
        <v>1</v>
      </c>
      <c r="O431" s="832">
        <v>593</v>
      </c>
      <c r="P431" s="849"/>
      <c r="Q431" s="849"/>
      <c r="R431" s="837"/>
      <c r="S431" s="850"/>
    </row>
    <row r="432" spans="1:19" ht="14.4" customHeight="1" x14ac:dyDescent="0.3">
      <c r="A432" s="831" t="s">
        <v>3384</v>
      </c>
      <c r="B432" s="832" t="s">
        <v>3385</v>
      </c>
      <c r="C432" s="832" t="s">
        <v>602</v>
      </c>
      <c r="D432" s="832" t="s">
        <v>3368</v>
      </c>
      <c r="E432" s="832" t="s">
        <v>3371</v>
      </c>
      <c r="F432" s="832" t="s">
        <v>3549</v>
      </c>
      <c r="G432" s="832" t="s">
        <v>3550</v>
      </c>
      <c r="H432" s="849">
        <v>2</v>
      </c>
      <c r="I432" s="849">
        <v>1534</v>
      </c>
      <c r="J432" s="832">
        <v>0.66579861111111116</v>
      </c>
      <c r="K432" s="832">
        <v>767</v>
      </c>
      <c r="L432" s="849">
        <v>3</v>
      </c>
      <c r="M432" s="849">
        <v>2304</v>
      </c>
      <c r="N432" s="832">
        <v>1</v>
      </c>
      <c r="O432" s="832">
        <v>768</v>
      </c>
      <c r="P432" s="849"/>
      <c r="Q432" s="849"/>
      <c r="R432" s="837"/>
      <c r="S432" s="850"/>
    </row>
    <row r="433" spans="1:19" ht="14.4" customHeight="1" x14ac:dyDescent="0.3">
      <c r="A433" s="831" t="s">
        <v>3384</v>
      </c>
      <c r="B433" s="832" t="s">
        <v>3385</v>
      </c>
      <c r="C433" s="832" t="s">
        <v>602</v>
      </c>
      <c r="D433" s="832" t="s">
        <v>3368</v>
      </c>
      <c r="E433" s="832" t="s">
        <v>3371</v>
      </c>
      <c r="F433" s="832" t="s">
        <v>3551</v>
      </c>
      <c r="G433" s="832" t="s">
        <v>3552</v>
      </c>
      <c r="H433" s="849">
        <v>11</v>
      </c>
      <c r="I433" s="849">
        <v>48422</v>
      </c>
      <c r="J433" s="832">
        <v>5.4925136116152453</v>
      </c>
      <c r="K433" s="832">
        <v>4402</v>
      </c>
      <c r="L433" s="849">
        <v>2</v>
      </c>
      <c r="M433" s="849">
        <v>8816</v>
      </c>
      <c r="N433" s="832">
        <v>1</v>
      </c>
      <c r="O433" s="832">
        <v>4408</v>
      </c>
      <c r="P433" s="849"/>
      <c r="Q433" s="849"/>
      <c r="R433" s="837"/>
      <c r="S433" s="850"/>
    </row>
    <row r="434" spans="1:19" ht="14.4" customHeight="1" x14ac:dyDescent="0.3">
      <c r="A434" s="831" t="s">
        <v>3384</v>
      </c>
      <c r="B434" s="832" t="s">
        <v>3385</v>
      </c>
      <c r="C434" s="832" t="s">
        <v>602</v>
      </c>
      <c r="D434" s="832" t="s">
        <v>3368</v>
      </c>
      <c r="E434" s="832" t="s">
        <v>3371</v>
      </c>
      <c r="F434" s="832" t="s">
        <v>3553</v>
      </c>
      <c r="G434" s="832" t="s">
        <v>3554</v>
      </c>
      <c r="H434" s="849">
        <v>1</v>
      </c>
      <c r="I434" s="849">
        <v>59</v>
      </c>
      <c r="J434" s="832"/>
      <c r="K434" s="832">
        <v>59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" customHeight="1" x14ac:dyDescent="0.3">
      <c r="A435" s="831" t="s">
        <v>3384</v>
      </c>
      <c r="B435" s="832" t="s">
        <v>3385</v>
      </c>
      <c r="C435" s="832" t="s">
        <v>602</v>
      </c>
      <c r="D435" s="832" t="s">
        <v>3368</v>
      </c>
      <c r="E435" s="832" t="s">
        <v>3371</v>
      </c>
      <c r="F435" s="832" t="s">
        <v>3555</v>
      </c>
      <c r="G435" s="832" t="s">
        <v>3556</v>
      </c>
      <c r="H435" s="849">
        <v>64</v>
      </c>
      <c r="I435" s="849">
        <v>7424</v>
      </c>
      <c r="J435" s="832">
        <v>1.2549019607843137</v>
      </c>
      <c r="K435" s="832">
        <v>116</v>
      </c>
      <c r="L435" s="849">
        <v>51</v>
      </c>
      <c r="M435" s="849">
        <v>5916</v>
      </c>
      <c r="N435" s="832">
        <v>1</v>
      </c>
      <c r="O435" s="832">
        <v>116</v>
      </c>
      <c r="P435" s="849"/>
      <c r="Q435" s="849"/>
      <c r="R435" s="837"/>
      <c r="S435" s="850"/>
    </row>
    <row r="436" spans="1:19" ht="14.4" customHeight="1" x14ac:dyDescent="0.3">
      <c r="A436" s="831" t="s">
        <v>3384</v>
      </c>
      <c r="B436" s="832" t="s">
        <v>3385</v>
      </c>
      <c r="C436" s="832" t="s">
        <v>602</v>
      </c>
      <c r="D436" s="832" t="s">
        <v>3368</v>
      </c>
      <c r="E436" s="832" t="s">
        <v>3371</v>
      </c>
      <c r="F436" s="832" t="s">
        <v>3559</v>
      </c>
      <c r="G436" s="832" t="s">
        <v>3560</v>
      </c>
      <c r="H436" s="849">
        <v>15</v>
      </c>
      <c r="I436" s="849">
        <v>2400</v>
      </c>
      <c r="J436" s="832">
        <v>3.7267080745341614</v>
      </c>
      <c r="K436" s="832">
        <v>160</v>
      </c>
      <c r="L436" s="849">
        <v>4</v>
      </c>
      <c r="M436" s="849">
        <v>644</v>
      </c>
      <c r="N436" s="832">
        <v>1</v>
      </c>
      <c r="O436" s="832">
        <v>161</v>
      </c>
      <c r="P436" s="849"/>
      <c r="Q436" s="849"/>
      <c r="R436" s="837"/>
      <c r="S436" s="850"/>
    </row>
    <row r="437" spans="1:19" ht="14.4" customHeight="1" x14ac:dyDescent="0.3">
      <c r="A437" s="831" t="s">
        <v>3384</v>
      </c>
      <c r="B437" s="832" t="s">
        <v>3385</v>
      </c>
      <c r="C437" s="832" t="s">
        <v>602</v>
      </c>
      <c r="D437" s="832" t="s">
        <v>3368</v>
      </c>
      <c r="E437" s="832" t="s">
        <v>3371</v>
      </c>
      <c r="F437" s="832" t="s">
        <v>3561</v>
      </c>
      <c r="G437" s="832" t="s">
        <v>3562</v>
      </c>
      <c r="H437" s="849">
        <v>2</v>
      </c>
      <c r="I437" s="849">
        <v>790</v>
      </c>
      <c r="J437" s="832">
        <v>0.5</v>
      </c>
      <c r="K437" s="832">
        <v>395</v>
      </c>
      <c r="L437" s="849">
        <v>4</v>
      </c>
      <c r="M437" s="849">
        <v>1580</v>
      </c>
      <c r="N437" s="832">
        <v>1</v>
      </c>
      <c r="O437" s="832">
        <v>395</v>
      </c>
      <c r="P437" s="849"/>
      <c r="Q437" s="849"/>
      <c r="R437" s="837"/>
      <c r="S437" s="850"/>
    </row>
    <row r="438" spans="1:19" ht="14.4" customHeight="1" x14ac:dyDescent="0.3">
      <c r="A438" s="831" t="s">
        <v>3384</v>
      </c>
      <c r="B438" s="832" t="s">
        <v>3385</v>
      </c>
      <c r="C438" s="832" t="s">
        <v>602</v>
      </c>
      <c r="D438" s="832" t="s">
        <v>3368</v>
      </c>
      <c r="E438" s="832" t="s">
        <v>3371</v>
      </c>
      <c r="F438" s="832" t="s">
        <v>3571</v>
      </c>
      <c r="G438" s="832" t="s">
        <v>3572</v>
      </c>
      <c r="H438" s="849">
        <v>12</v>
      </c>
      <c r="I438" s="849">
        <v>4476</v>
      </c>
      <c r="J438" s="832"/>
      <c r="K438" s="832">
        <v>373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" customHeight="1" x14ac:dyDescent="0.3">
      <c r="A439" s="831" t="s">
        <v>3384</v>
      </c>
      <c r="B439" s="832" t="s">
        <v>3385</v>
      </c>
      <c r="C439" s="832" t="s">
        <v>602</v>
      </c>
      <c r="D439" s="832" t="s">
        <v>3368</v>
      </c>
      <c r="E439" s="832" t="s">
        <v>3371</v>
      </c>
      <c r="F439" s="832" t="s">
        <v>3380</v>
      </c>
      <c r="G439" s="832" t="s">
        <v>3381</v>
      </c>
      <c r="H439" s="849">
        <v>7</v>
      </c>
      <c r="I439" s="849">
        <v>9359</v>
      </c>
      <c r="J439" s="832">
        <v>3.4947722180731891</v>
      </c>
      <c r="K439" s="832">
        <v>1337</v>
      </c>
      <c r="L439" s="849">
        <v>2</v>
      </c>
      <c r="M439" s="849">
        <v>2678</v>
      </c>
      <c r="N439" s="832">
        <v>1</v>
      </c>
      <c r="O439" s="832">
        <v>1339</v>
      </c>
      <c r="P439" s="849"/>
      <c r="Q439" s="849"/>
      <c r="R439" s="837"/>
      <c r="S439" s="850"/>
    </row>
    <row r="440" spans="1:19" ht="14.4" customHeight="1" x14ac:dyDescent="0.3">
      <c r="A440" s="831" t="s">
        <v>3384</v>
      </c>
      <c r="B440" s="832" t="s">
        <v>3385</v>
      </c>
      <c r="C440" s="832" t="s">
        <v>602</v>
      </c>
      <c r="D440" s="832" t="s">
        <v>3368</v>
      </c>
      <c r="E440" s="832" t="s">
        <v>3371</v>
      </c>
      <c r="F440" s="832" t="s">
        <v>3382</v>
      </c>
      <c r="G440" s="832" t="s">
        <v>3383</v>
      </c>
      <c r="H440" s="849">
        <v>3</v>
      </c>
      <c r="I440" s="849">
        <v>1086</v>
      </c>
      <c r="J440" s="832">
        <v>2.9917355371900825</v>
      </c>
      <c r="K440" s="832">
        <v>362</v>
      </c>
      <c r="L440" s="849">
        <v>1</v>
      </c>
      <c r="M440" s="849">
        <v>363</v>
      </c>
      <c r="N440" s="832">
        <v>1</v>
      </c>
      <c r="O440" s="832">
        <v>363</v>
      </c>
      <c r="P440" s="849"/>
      <c r="Q440" s="849"/>
      <c r="R440" s="837"/>
      <c r="S440" s="850"/>
    </row>
    <row r="441" spans="1:19" ht="14.4" customHeight="1" x14ac:dyDescent="0.3">
      <c r="A441" s="831" t="s">
        <v>3384</v>
      </c>
      <c r="B441" s="832" t="s">
        <v>3385</v>
      </c>
      <c r="C441" s="832" t="s">
        <v>602</v>
      </c>
      <c r="D441" s="832" t="s">
        <v>3368</v>
      </c>
      <c r="E441" s="832" t="s">
        <v>3371</v>
      </c>
      <c r="F441" s="832" t="s">
        <v>3573</v>
      </c>
      <c r="G441" s="832" t="s">
        <v>3574</v>
      </c>
      <c r="H441" s="849">
        <v>1</v>
      </c>
      <c r="I441" s="849">
        <v>794</v>
      </c>
      <c r="J441" s="832"/>
      <c r="K441" s="832">
        <v>794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3384</v>
      </c>
      <c r="B442" s="832" t="s">
        <v>3385</v>
      </c>
      <c r="C442" s="832" t="s">
        <v>602</v>
      </c>
      <c r="D442" s="832" t="s">
        <v>3368</v>
      </c>
      <c r="E442" s="832" t="s">
        <v>3371</v>
      </c>
      <c r="F442" s="832" t="s">
        <v>3577</v>
      </c>
      <c r="G442" s="832" t="s">
        <v>3578</v>
      </c>
      <c r="H442" s="849">
        <v>1</v>
      </c>
      <c r="I442" s="849">
        <v>53</v>
      </c>
      <c r="J442" s="832"/>
      <c r="K442" s="832">
        <v>53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" customHeight="1" x14ac:dyDescent="0.3">
      <c r="A443" s="831" t="s">
        <v>3384</v>
      </c>
      <c r="B443" s="832" t="s">
        <v>3385</v>
      </c>
      <c r="C443" s="832" t="s">
        <v>602</v>
      </c>
      <c r="D443" s="832" t="s">
        <v>1230</v>
      </c>
      <c r="E443" s="832" t="s">
        <v>3386</v>
      </c>
      <c r="F443" s="832" t="s">
        <v>3402</v>
      </c>
      <c r="G443" s="832" t="s">
        <v>3403</v>
      </c>
      <c r="H443" s="849"/>
      <c r="I443" s="849"/>
      <c r="J443" s="832"/>
      <c r="K443" s="832"/>
      <c r="L443" s="849"/>
      <c r="M443" s="849"/>
      <c r="N443" s="832"/>
      <c r="O443" s="832"/>
      <c r="P443" s="849">
        <v>1</v>
      </c>
      <c r="Q443" s="849">
        <v>4742.3999999999996</v>
      </c>
      <c r="R443" s="837"/>
      <c r="S443" s="850">
        <v>4742.3999999999996</v>
      </c>
    </row>
    <row r="444" spans="1:19" ht="14.4" customHeight="1" x14ac:dyDescent="0.3">
      <c r="A444" s="831" t="s">
        <v>3384</v>
      </c>
      <c r="B444" s="832" t="s">
        <v>3385</v>
      </c>
      <c r="C444" s="832" t="s">
        <v>602</v>
      </c>
      <c r="D444" s="832" t="s">
        <v>1230</v>
      </c>
      <c r="E444" s="832" t="s">
        <v>3386</v>
      </c>
      <c r="F444" s="832" t="s">
        <v>3406</v>
      </c>
      <c r="G444" s="832" t="s">
        <v>805</v>
      </c>
      <c r="H444" s="849"/>
      <c r="I444" s="849"/>
      <c r="J444" s="832"/>
      <c r="K444" s="832"/>
      <c r="L444" s="849">
        <v>0.6</v>
      </c>
      <c r="M444" s="849">
        <v>2729.19</v>
      </c>
      <c r="N444" s="832">
        <v>1</v>
      </c>
      <c r="O444" s="832">
        <v>4548.6500000000005</v>
      </c>
      <c r="P444" s="849"/>
      <c r="Q444" s="849"/>
      <c r="R444" s="837"/>
      <c r="S444" s="850"/>
    </row>
    <row r="445" spans="1:19" ht="14.4" customHeight="1" x14ac:dyDescent="0.3">
      <c r="A445" s="831" t="s">
        <v>3384</v>
      </c>
      <c r="B445" s="832" t="s">
        <v>3385</v>
      </c>
      <c r="C445" s="832" t="s">
        <v>602</v>
      </c>
      <c r="D445" s="832" t="s">
        <v>1230</v>
      </c>
      <c r="E445" s="832" t="s">
        <v>3386</v>
      </c>
      <c r="F445" s="832" t="s">
        <v>3407</v>
      </c>
      <c r="G445" s="832" t="s">
        <v>3408</v>
      </c>
      <c r="H445" s="849">
        <v>19</v>
      </c>
      <c r="I445" s="849">
        <v>54903.240000000005</v>
      </c>
      <c r="J445" s="832">
        <v>0.52271724569973821</v>
      </c>
      <c r="K445" s="832">
        <v>2889.6442105263159</v>
      </c>
      <c r="L445" s="849">
        <v>35</v>
      </c>
      <c r="M445" s="849">
        <v>105034.29999999999</v>
      </c>
      <c r="N445" s="832">
        <v>1</v>
      </c>
      <c r="O445" s="832">
        <v>3000.9799999999996</v>
      </c>
      <c r="P445" s="849">
        <v>30</v>
      </c>
      <c r="Q445" s="849">
        <v>87862.44</v>
      </c>
      <c r="R445" s="837">
        <v>0.83651188230892204</v>
      </c>
      <c r="S445" s="850">
        <v>2928.748</v>
      </c>
    </row>
    <row r="446" spans="1:19" ht="14.4" customHeight="1" x14ac:dyDescent="0.3">
      <c r="A446" s="831" t="s">
        <v>3384</v>
      </c>
      <c r="B446" s="832" t="s">
        <v>3385</v>
      </c>
      <c r="C446" s="832" t="s">
        <v>602</v>
      </c>
      <c r="D446" s="832" t="s">
        <v>1230</v>
      </c>
      <c r="E446" s="832" t="s">
        <v>3386</v>
      </c>
      <c r="F446" s="832" t="s">
        <v>3409</v>
      </c>
      <c r="G446" s="832" t="s">
        <v>3408</v>
      </c>
      <c r="H446" s="849">
        <v>1</v>
      </c>
      <c r="I446" s="849">
        <v>0</v>
      </c>
      <c r="J446" s="832"/>
      <c r="K446" s="832">
        <v>0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 t="s">
        <v>3384</v>
      </c>
      <c r="B447" s="832" t="s">
        <v>3385</v>
      </c>
      <c r="C447" s="832" t="s">
        <v>602</v>
      </c>
      <c r="D447" s="832" t="s">
        <v>1230</v>
      </c>
      <c r="E447" s="832" t="s">
        <v>3386</v>
      </c>
      <c r="F447" s="832" t="s">
        <v>3416</v>
      </c>
      <c r="G447" s="832" t="s">
        <v>3417</v>
      </c>
      <c r="H447" s="849"/>
      <c r="I447" s="849"/>
      <c r="J447" s="832"/>
      <c r="K447" s="832"/>
      <c r="L447" s="849">
        <v>4</v>
      </c>
      <c r="M447" s="849">
        <v>12003.92</v>
      </c>
      <c r="N447" s="832">
        <v>1</v>
      </c>
      <c r="O447" s="832">
        <v>3000.98</v>
      </c>
      <c r="P447" s="849">
        <v>30</v>
      </c>
      <c r="Q447" s="849">
        <v>87057.829999999987</v>
      </c>
      <c r="R447" s="837">
        <v>7.2524500329892225</v>
      </c>
      <c r="S447" s="850">
        <v>2901.927666666666</v>
      </c>
    </row>
    <row r="448" spans="1:19" ht="14.4" customHeight="1" x14ac:dyDescent="0.3">
      <c r="A448" s="831" t="s">
        <v>3384</v>
      </c>
      <c r="B448" s="832" t="s">
        <v>3385</v>
      </c>
      <c r="C448" s="832" t="s">
        <v>602</v>
      </c>
      <c r="D448" s="832" t="s">
        <v>1230</v>
      </c>
      <c r="E448" s="832" t="s">
        <v>3386</v>
      </c>
      <c r="F448" s="832" t="s">
        <v>3418</v>
      </c>
      <c r="G448" s="832" t="s">
        <v>1197</v>
      </c>
      <c r="H448" s="849">
        <v>1</v>
      </c>
      <c r="I448" s="849">
        <v>5081.38</v>
      </c>
      <c r="J448" s="832"/>
      <c r="K448" s="832">
        <v>5081.38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" customHeight="1" x14ac:dyDescent="0.3">
      <c r="A449" s="831" t="s">
        <v>3384</v>
      </c>
      <c r="B449" s="832" t="s">
        <v>3385</v>
      </c>
      <c r="C449" s="832" t="s">
        <v>602</v>
      </c>
      <c r="D449" s="832" t="s">
        <v>1230</v>
      </c>
      <c r="E449" s="832" t="s">
        <v>3371</v>
      </c>
      <c r="F449" s="832" t="s">
        <v>3481</v>
      </c>
      <c r="G449" s="832" t="s">
        <v>3482</v>
      </c>
      <c r="H449" s="849">
        <v>6</v>
      </c>
      <c r="I449" s="849">
        <v>1230</v>
      </c>
      <c r="J449" s="832">
        <v>0.85298196948682381</v>
      </c>
      <c r="K449" s="832">
        <v>205</v>
      </c>
      <c r="L449" s="849">
        <v>7</v>
      </c>
      <c r="M449" s="849">
        <v>1442</v>
      </c>
      <c r="N449" s="832">
        <v>1</v>
      </c>
      <c r="O449" s="832">
        <v>206</v>
      </c>
      <c r="P449" s="849">
        <v>4</v>
      </c>
      <c r="Q449" s="849">
        <v>828</v>
      </c>
      <c r="R449" s="837">
        <v>0.57420249653259359</v>
      </c>
      <c r="S449" s="850">
        <v>207</v>
      </c>
    </row>
    <row r="450" spans="1:19" ht="14.4" customHeight="1" x14ac:dyDescent="0.3">
      <c r="A450" s="831" t="s">
        <v>3384</v>
      </c>
      <c r="B450" s="832" t="s">
        <v>3385</v>
      </c>
      <c r="C450" s="832" t="s">
        <v>602</v>
      </c>
      <c r="D450" s="832" t="s">
        <v>1230</v>
      </c>
      <c r="E450" s="832" t="s">
        <v>3371</v>
      </c>
      <c r="F450" s="832" t="s">
        <v>3483</v>
      </c>
      <c r="G450" s="832" t="s">
        <v>3484</v>
      </c>
      <c r="H450" s="849">
        <v>1</v>
      </c>
      <c r="I450" s="849">
        <v>78</v>
      </c>
      <c r="J450" s="832">
        <v>1</v>
      </c>
      <c r="K450" s="832">
        <v>78</v>
      </c>
      <c r="L450" s="849">
        <v>1</v>
      </c>
      <c r="M450" s="849">
        <v>78</v>
      </c>
      <c r="N450" s="832">
        <v>1</v>
      </c>
      <c r="O450" s="832">
        <v>78</v>
      </c>
      <c r="P450" s="849"/>
      <c r="Q450" s="849"/>
      <c r="R450" s="837"/>
      <c r="S450" s="850"/>
    </row>
    <row r="451" spans="1:19" ht="14.4" customHeight="1" x14ac:dyDescent="0.3">
      <c r="A451" s="831" t="s">
        <v>3384</v>
      </c>
      <c r="B451" s="832" t="s">
        <v>3385</v>
      </c>
      <c r="C451" s="832" t="s">
        <v>602</v>
      </c>
      <c r="D451" s="832" t="s">
        <v>1230</v>
      </c>
      <c r="E451" s="832" t="s">
        <v>3371</v>
      </c>
      <c r="F451" s="832" t="s">
        <v>3485</v>
      </c>
      <c r="G451" s="832" t="s">
        <v>3486</v>
      </c>
      <c r="H451" s="849"/>
      <c r="I451" s="849"/>
      <c r="J451" s="832"/>
      <c r="K451" s="832"/>
      <c r="L451" s="849">
        <v>0</v>
      </c>
      <c r="M451" s="849">
        <v>0</v>
      </c>
      <c r="N451" s="832"/>
      <c r="O451" s="832"/>
      <c r="P451" s="849">
        <v>2</v>
      </c>
      <c r="Q451" s="849">
        <v>232</v>
      </c>
      <c r="R451" s="837"/>
      <c r="S451" s="850">
        <v>116</v>
      </c>
    </row>
    <row r="452" spans="1:19" ht="14.4" customHeight="1" x14ac:dyDescent="0.3">
      <c r="A452" s="831" t="s">
        <v>3384</v>
      </c>
      <c r="B452" s="832" t="s">
        <v>3385</v>
      </c>
      <c r="C452" s="832" t="s">
        <v>602</v>
      </c>
      <c r="D452" s="832" t="s">
        <v>1230</v>
      </c>
      <c r="E452" s="832" t="s">
        <v>3371</v>
      </c>
      <c r="F452" s="832" t="s">
        <v>3489</v>
      </c>
      <c r="G452" s="832" t="s">
        <v>3490</v>
      </c>
      <c r="H452" s="849">
        <v>12</v>
      </c>
      <c r="I452" s="849">
        <v>1272</v>
      </c>
      <c r="J452" s="832">
        <v>1.0909090909090908</v>
      </c>
      <c r="K452" s="832">
        <v>106</v>
      </c>
      <c r="L452" s="849">
        <v>11</v>
      </c>
      <c r="M452" s="849">
        <v>1166</v>
      </c>
      <c r="N452" s="832">
        <v>1</v>
      </c>
      <c r="O452" s="832">
        <v>106</v>
      </c>
      <c r="P452" s="849">
        <v>6</v>
      </c>
      <c r="Q452" s="849">
        <v>642</v>
      </c>
      <c r="R452" s="837">
        <v>0.55060034305317329</v>
      </c>
      <c r="S452" s="850">
        <v>107</v>
      </c>
    </row>
    <row r="453" spans="1:19" ht="14.4" customHeight="1" x14ac:dyDescent="0.3">
      <c r="A453" s="831" t="s">
        <v>3384</v>
      </c>
      <c r="B453" s="832" t="s">
        <v>3385</v>
      </c>
      <c r="C453" s="832" t="s">
        <v>602</v>
      </c>
      <c r="D453" s="832" t="s">
        <v>1230</v>
      </c>
      <c r="E453" s="832" t="s">
        <v>3371</v>
      </c>
      <c r="F453" s="832" t="s">
        <v>3491</v>
      </c>
      <c r="G453" s="832" t="s">
        <v>3492</v>
      </c>
      <c r="H453" s="849">
        <v>124</v>
      </c>
      <c r="I453" s="849">
        <v>4588</v>
      </c>
      <c r="J453" s="832">
        <v>0.35632183908045978</v>
      </c>
      <c r="K453" s="832">
        <v>37</v>
      </c>
      <c r="L453" s="849">
        <v>348</v>
      </c>
      <c r="M453" s="849">
        <v>12876</v>
      </c>
      <c r="N453" s="832">
        <v>1</v>
      </c>
      <c r="O453" s="832">
        <v>37</v>
      </c>
      <c r="P453" s="849">
        <v>100</v>
      </c>
      <c r="Q453" s="849">
        <v>3800</v>
      </c>
      <c r="R453" s="837">
        <v>0.29512270891581238</v>
      </c>
      <c r="S453" s="850">
        <v>38</v>
      </c>
    </row>
    <row r="454" spans="1:19" ht="14.4" customHeight="1" x14ac:dyDescent="0.3">
      <c r="A454" s="831" t="s">
        <v>3384</v>
      </c>
      <c r="B454" s="832" t="s">
        <v>3385</v>
      </c>
      <c r="C454" s="832" t="s">
        <v>602</v>
      </c>
      <c r="D454" s="832" t="s">
        <v>1230</v>
      </c>
      <c r="E454" s="832" t="s">
        <v>3371</v>
      </c>
      <c r="F454" s="832" t="s">
        <v>3372</v>
      </c>
      <c r="G454" s="832" t="s">
        <v>3373</v>
      </c>
      <c r="H454" s="849">
        <v>475</v>
      </c>
      <c r="I454" s="849">
        <v>119225</v>
      </c>
      <c r="J454" s="832">
        <v>1.1947350489017157</v>
      </c>
      <c r="K454" s="832">
        <v>251</v>
      </c>
      <c r="L454" s="849">
        <v>396</v>
      </c>
      <c r="M454" s="849">
        <v>99792</v>
      </c>
      <c r="N454" s="832">
        <v>1</v>
      </c>
      <c r="O454" s="832">
        <v>252</v>
      </c>
      <c r="P454" s="849">
        <v>312</v>
      </c>
      <c r="Q454" s="849">
        <v>79248</v>
      </c>
      <c r="R454" s="837">
        <v>0.79413179413179413</v>
      </c>
      <c r="S454" s="850">
        <v>254</v>
      </c>
    </row>
    <row r="455" spans="1:19" ht="14.4" customHeight="1" x14ac:dyDescent="0.3">
      <c r="A455" s="831" t="s">
        <v>3384</v>
      </c>
      <c r="B455" s="832" t="s">
        <v>3385</v>
      </c>
      <c r="C455" s="832" t="s">
        <v>602</v>
      </c>
      <c r="D455" s="832" t="s">
        <v>1230</v>
      </c>
      <c r="E455" s="832" t="s">
        <v>3371</v>
      </c>
      <c r="F455" s="832" t="s">
        <v>3499</v>
      </c>
      <c r="G455" s="832" t="s">
        <v>3500</v>
      </c>
      <c r="H455" s="849">
        <v>95</v>
      </c>
      <c r="I455" s="849">
        <v>11970</v>
      </c>
      <c r="J455" s="832">
        <v>0.58180227471566059</v>
      </c>
      <c r="K455" s="832">
        <v>126</v>
      </c>
      <c r="L455" s="849">
        <v>162</v>
      </c>
      <c r="M455" s="849">
        <v>20574</v>
      </c>
      <c r="N455" s="832">
        <v>1</v>
      </c>
      <c r="O455" s="832">
        <v>127</v>
      </c>
      <c r="P455" s="849">
        <v>211</v>
      </c>
      <c r="Q455" s="849">
        <v>26586</v>
      </c>
      <c r="R455" s="837">
        <v>1.2922134733158355</v>
      </c>
      <c r="S455" s="850">
        <v>126</v>
      </c>
    </row>
    <row r="456" spans="1:19" ht="14.4" customHeight="1" x14ac:dyDescent="0.3">
      <c r="A456" s="831" t="s">
        <v>3384</v>
      </c>
      <c r="B456" s="832" t="s">
        <v>3385</v>
      </c>
      <c r="C456" s="832" t="s">
        <v>602</v>
      </c>
      <c r="D456" s="832" t="s">
        <v>1230</v>
      </c>
      <c r="E456" s="832" t="s">
        <v>3371</v>
      </c>
      <c r="F456" s="832" t="s">
        <v>3501</v>
      </c>
      <c r="G456" s="832" t="s">
        <v>3502</v>
      </c>
      <c r="H456" s="849"/>
      <c r="I456" s="849"/>
      <c r="J456" s="832"/>
      <c r="K456" s="832"/>
      <c r="L456" s="849"/>
      <c r="M456" s="849"/>
      <c r="N456" s="832"/>
      <c r="O456" s="832"/>
      <c r="P456" s="849">
        <v>1</v>
      </c>
      <c r="Q456" s="849">
        <v>314</v>
      </c>
      <c r="R456" s="837"/>
      <c r="S456" s="850">
        <v>314</v>
      </c>
    </row>
    <row r="457" spans="1:19" ht="14.4" customHeight="1" x14ac:dyDescent="0.3">
      <c r="A457" s="831" t="s">
        <v>3384</v>
      </c>
      <c r="B457" s="832" t="s">
        <v>3385</v>
      </c>
      <c r="C457" s="832" t="s">
        <v>602</v>
      </c>
      <c r="D457" s="832" t="s">
        <v>1230</v>
      </c>
      <c r="E457" s="832" t="s">
        <v>3371</v>
      </c>
      <c r="F457" s="832" t="s">
        <v>3507</v>
      </c>
      <c r="G457" s="832" t="s">
        <v>3508</v>
      </c>
      <c r="H457" s="849">
        <v>46</v>
      </c>
      <c r="I457" s="849">
        <v>15318</v>
      </c>
      <c r="J457" s="832">
        <v>1.1465568862275448</v>
      </c>
      <c r="K457" s="832">
        <v>333</v>
      </c>
      <c r="L457" s="849">
        <v>40</v>
      </c>
      <c r="M457" s="849">
        <v>13360</v>
      </c>
      <c r="N457" s="832">
        <v>1</v>
      </c>
      <c r="O457" s="832">
        <v>334</v>
      </c>
      <c r="P457" s="849">
        <v>58</v>
      </c>
      <c r="Q457" s="849">
        <v>19430</v>
      </c>
      <c r="R457" s="837">
        <v>1.4543413173652695</v>
      </c>
      <c r="S457" s="850">
        <v>335</v>
      </c>
    </row>
    <row r="458" spans="1:19" ht="14.4" customHeight="1" x14ac:dyDescent="0.3">
      <c r="A458" s="831" t="s">
        <v>3384</v>
      </c>
      <c r="B458" s="832" t="s">
        <v>3385</v>
      </c>
      <c r="C458" s="832" t="s">
        <v>602</v>
      </c>
      <c r="D458" s="832" t="s">
        <v>1230</v>
      </c>
      <c r="E458" s="832" t="s">
        <v>3371</v>
      </c>
      <c r="F458" s="832" t="s">
        <v>3509</v>
      </c>
      <c r="G458" s="832" t="s">
        <v>3510</v>
      </c>
      <c r="H458" s="849">
        <v>23</v>
      </c>
      <c r="I458" s="849">
        <v>3818</v>
      </c>
      <c r="J458" s="832">
        <v>0.54761904761904767</v>
      </c>
      <c r="K458" s="832">
        <v>166</v>
      </c>
      <c r="L458" s="849">
        <v>42</v>
      </c>
      <c r="M458" s="849">
        <v>6972</v>
      </c>
      <c r="N458" s="832">
        <v>1</v>
      </c>
      <c r="O458" s="832">
        <v>166</v>
      </c>
      <c r="P458" s="849">
        <v>57</v>
      </c>
      <c r="Q458" s="849">
        <v>6612</v>
      </c>
      <c r="R458" s="837">
        <v>0.94836488812392428</v>
      </c>
      <c r="S458" s="850">
        <v>116</v>
      </c>
    </row>
    <row r="459" spans="1:19" ht="14.4" customHeight="1" x14ac:dyDescent="0.3">
      <c r="A459" s="831" t="s">
        <v>3384</v>
      </c>
      <c r="B459" s="832" t="s">
        <v>3385</v>
      </c>
      <c r="C459" s="832" t="s">
        <v>602</v>
      </c>
      <c r="D459" s="832" t="s">
        <v>1230</v>
      </c>
      <c r="E459" s="832" t="s">
        <v>3371</v>
      </c>
      <c r="F459" s="832" t="s">
        <v>3511</v>
      </c>
      <c r="G459" s="832" t="s">
        <v>3512</v>
      </c>
      <c r="H459" s="849">
        <v>3</v>
      </c>
      <c r="I459" s="849">
        <v>1053</v>
      </c>
      <c r="J459" s="832">
        <v>0.37393465909090912</v>
      </c>
      <c r="K459" s="832">
        <v>351</v>
      </c>
      <c r="L459" s="849">
        <v>8</v>
      </c>
      <c r="M459" s="849">
        <v>2816</v>
      </c>
      <c r="N459" s="832">
        <v>1</v>
      </c>
      <c r="O459" s="832">
        <v>352</v>
      </c>
      <c r="P459" s="849">
        <v>10</v>
      </c>
      <c r="Q459" s="849">
        <v>3570</v>
      </c>
      <c r="R459" s="837">
        <v>1.2677556818181819</v>
      </c>
      <c r="S459" s="850">
        <v>357</v>
      </c>
    </row>
    <row r="460" spans="1:19" ht="14.4" customHeight="1" x14ac:dyDescent="0.3">
      <c r="A460" s="831" t="s">
        <v>3384</v>
      </c>
      <c r="B460" s="832" t="s">
        <v>3385</v>
      </c>
      <c r="C460" s="832" t="s">
        <v>602</v>
      </c>
      <c r="D460" s="832" t="s">
        <v>1230</v>
      </c>
      <c r="E460" s="832" t="s">
        <v>3371</v>
      </c>
      <c r="F460" s="832" t="s">
        <v>3517</v>
      </c>
      <c r="G460" s="832" t="s">
        <v>3518</v>
      </c>
      <c r="H460" s="849">
        <v>8</v>
      </c>
      <c r="I460" s="849">
        <v>2584</v>
      </c>
      <c r="J460" s="832">
        <v>1.1393298059964727</v>
      </c>
      <c r="K460" s="832">
        <v>323</v>
      </c>
      <c r="L460" s="849">
        <v>7</v>
      </c>
      <c r="M460" s="849">
        <v>2268</v>
      </c>
      <c r="N460" s="832">
        <v>1</v>
      </c>
      <c r="O460" s="832">
        <v>324</v>
      </c>
      <c r="P460" s="849">
        <v>6</v>
      </c>
      <c r="Q460" s="849">
        <v>1950</v>
      </c>
      <c r="R460" s="837">
        <v>0.85978835978835977</v>
      </c>
      <c r="S460" s="850">
        <v>325</v>
      </c>
    </row>
    <row r="461" spans="1:19" ht="14.4" customHeight="1" x14ac:dyDescent="0.3">
      <c r="A461" s="831" t="s">
        <v>3384</v>
      </c>
      <c r="B461" s="832" t="s">
        <v>3385</v>
      </c>
      <c r="C461" s="832" t="s">
        <v>602</v>
      </c>
      <c r="D461" s="832" t="s">
        <v>1230</v>
      </c>
      <c r="E461" s="832" t="s">
        <v>3371</v>
      </c>
      <c r="F461" s="832" t="s">
        <v>3376</v>
      </c>
      <c r="G461" s="832" t="s">
        <v>3377</v>
      </c>
      <c r="H461" s="849">
        <v>570</v>
      </c>
      <c r="I461" s="849">
        <v>19000</v>
      </c>
      <c r="J461" s="832">
        <v>1.0233396852207126</v>
      </c>
      <c r="K461" s="832">
        <v>33.333333333333336</v>
      </c>
      <c r="L461" s="849">
        <v>557</v>
      </c>
      <c r="M461" s="849">
        <v>18566.660000000003</v>
      </c>
      <c r="N461" s="832">
        <v>1</v>
      </c>
      <c r="O461" s="832">
        <v>33.333321364452431</v>
      </c>
      <c r="P461" s="849">
        <v>524</v>
      </c>
      <c r="Q461" s="849">
        <v>17466.669999999998</v>
      </c>
      <c r="R461" s="837">
        <v>0.94075455682389808</v>
      </c>
      <c r="S461" s="850">
        <v>33.333339694656487</v>
      </c>
    </row>
    <row r="462" spans="1:19" ht="14.4" customHeight="1" x14ac:dyDescent="0.3">
      <c r="A462" s="831" t="s">
        <v>3384</v>
      </c>
      <c r="B462" s="832" t="s">
        <v>3385</v>
      </c>
      <c r="C462" s="832" t="s">
        <v>602</v>
      </c>
      <c r="D462" s="832" t="s">
        <v>1230</v>
      </c>
      <c r="E462" s="832" t="s">
        <v>3371</v>
      </c>
      <c r="F462" s="832" t="s">
        <v>3527</v>
      </c>
      <c r="G462" s="832" t="s">
        <v>3528</v>
      </c>
      <c r="H462" s="849">
        <v>264</v>
      </c>
      <c r="I462" s="849">
        <v>81312</v>
      </c>
      <c r="J462" s="832">
        <v>1.1578947368421053</v>
      </c>
      <c r="K462" s="832">
        <v>308</v>
      </c>
      <c r="L462" s="849">
        <v>228</v>
      </c>
      <c r="M462" s="849">
        <v>70224</v>
      </c>
      <c r="N462" s="832">
        <v>1</v>
      </c>
      <c r="O462" s="832">
        <v>308</v>
      </c>
      <c r="P462" s="849">
        <v>202</v>
      </c>
      <c r="Q462" s="849">
        <v>62822</v>
      </c>
      <c r="R462" s="837">
        <v>0.89459444064707228</v>
      </c>
      <c r="S462" s="850">
        <v>311</v>
      </c>
    </row>
    <row r="463" spans="1:19" ht="14.4" customHeight="1" x14ac:dyDescent="0.3">
      <c r="A463" s="831" t="s">
        <v>3384</v>
      </c>
      <c r="B463" s="832" t="s">
        <v>3385</v>
      </c>
      <c r="C463" s="832" t="s">
        <v>602</v>
      </c>
      <c r="D463" s="832" t="s">
        <v>1230</v>
      </c>
      <c r="E463" s="832" t="s">
        <v>3371</v>
      </c>
      <c r="F463" s="832" t="s">
        <v>3531</v>
      </c>
      <c r="G463" s="832" t="s">
        <v>3532</v>
      </c>
      <c r="H463" s="849">
        <v>54</v>
      </c>
      <c r="I463" s="849">
        <v>1998</v>
      </c>
      <c r="J463" s="832">
        <v>0.20377358490566039</v>
      </c>
      <c r="K463" s="832">
        <v>37</v>
      </c>
      <c r="L463" s="849">
        <v>265</v>
      </c>
      <c r="M463" s="849">
        <v>9805</v>
      </c>
      <c r="N463" s="832">
        <v>1</v>
      </c>
      <c r="O463" s="832">
        <v>37</v>
      </c>
      <c r="P463" s="849">
        <v>4</v>
      </c>
      <c r="Q463" s="849">
        <v>152</v>
      </c>
      <c r="R463" s="837">
        <v>1.5502294747577767E-2</v>
      </c>
      <c r="S463" s="850">
        <v>38</v>
      </c>
    </row>
    <row r="464" spans="1:19" ht="14.4" customHeight="1" x14ac:dyDescent="0.3">
      <c r="A464" s="831" t="s">
        <v>3384</v>
      </c>
      <c r="B464" s="832" t="s">
        <v>3385</v>
      </c>
      <c r="C464" s="832" t="s">
        <v>602</v>
      </c>
      <c r="D464" s="832" t="s">
        <v>1230</v>
      </c>
      <c r="E464" s="832" t="s">
        <v>3371</v>
      </c>
      <c r="F464" s="832" t="s">
        <v>3535</v>
      </c>
      <c r="G464" s="832" t="s">
        <v>3536</v>
      </c>
      <c r="H464" s="849">
        <v>67</v>
      </c>
      <c r="I464" s="849">
        <v>10318</v>
      </c>
      <c r="J464" s="832">
        <v>0.74795215657847047</v>
      </c>
      <c r="K464" s="832">
        <v>154</v>
      </c>
      <c r="L464" s="849">
        <v>89</v>
      </c>
      <c r="M464" s="849">
        <v>13795</v>
      </c>
      <c r="N464" s="832">
        <v>1</v>
      </c>
      <c r="O464" s="832">
        <v>155</v>
      </c>
      <c r="P464" s="849">
        <v>92</v>
      </c>
      <c r="Q464" s="849">
        <v>14352</v>
      </c>
      <c r="R464" s="837">
        <v>1.0403769481696268</v>
      </c>
      <c r="S464" s="850">
        <v>156</v>
      </c>
    </row>
    <row r="465" spans="1:19" ht="14.4" customHeight="1" x14ac:dyDescent="0.3">
      <c r="A465" s="831" t="s">
        <v>3384</v>
      </c>
      <c r="B465" s="832" t="s">
        <v>3385</v>
      </c>
      <c r="C465" s="832" t="s">
        <v>602</v>
      </c>
      <c r="D465" s="832" t="s">
        <v>1230</v>
      </c>
      <c r="E465" s="832" t="s">
        <v>3371</v>
      </c>
      <c r="F465" s="832" t="s">
        <v>3537</v>
      </c>
      <c r="G465" s="832" t="s">
        <v>3538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33</v>
      </c>
      <c r="R465" s="837"/>
      <c r="S465" s="850">
        <v>33</v>
      </c>
    </row>
    <row r="466" spans="1:19" ht="14.4" customHeight="1" x14ac:dyDescent="0.3">
      <c r="A466" s="831" t="s">
        <v>3384</v>
      </c>
      <c r="B466" s="832" t="s">
        <v>3385</v>
      </c>
      <c r="C466" s="832" t="s">
        <v>602</v>
      </c>
      <c r="D466" s="832" t="s">
        <v>1230</v>
      </c>
      <c r="E466" s="832" t="s">
        <v>3371</v>
      </c>
      <c r="F466" s="832" t="s">
        <v>3541</v>
      </c>
      <c r="G466" s="832" t="s">
        <v>3542</v>
      </c>
      <c r="H466" s="849">
        <v>55</v>
      </c>
      <c r="I466" s="849">
        <v>4070</v>
      </c>
      <c r="J466" s="832">
        <v>1.6176470588235294</v>
      </c>
      <c r="K466" s="832">
        <v>74</v>
      </c>
      <c r="L466" s="849">
        <v>34</v>
      </c>
      <c r="M466" s="849">
        <v>2516</v>
      </c>
      <c r="N466" s="832">
        <v>1</v>
      </c>
      <c r="O466" s="832">
        <v>74</v>
      </c>
      <c r="P466" s="849">
        <v>44</v>
      </c>
      <c r="Q466" s="849">
        <v>3300</v>
      </c>
      <c r="R466" s="837">
        <v>1.3116057233704292</v>
      </c>
      <c r="S466" s="850">
        <v>75</v>
      </c>
    </row>
    <row r="467" spans="1:19" ht="14.4" customHeight="1" x14ac:dyDescent="0.3">
      <c r="A467" s="831" t="s">
        <v>3384</v>
      </c>
      <c r="B467" s="832" t="s">
        <v>3385</v>
      </c>
      <c r="C467" s="832" t="s">
        <v>602</v>
      </c>
      <c r="D467" s="832" t="s">
        <v>1230</v>
      </c>
      <c r="E467" s="832" t="s">
        <v>3371</v>
      </c>
      <c r="F467" s="832" t="s">
        <v>3547</v>
      </c>
      <c r="G467" s="832" t="s">
        <v>3548</v>
      </c>
      <c r="H467" s="849"/>
      <c r="I467" s="849"/>
      <c r="J467" s="832"/>
      <c r="K467" s="832"/>
      <c r="L467" s="849">
        <v>1</v>
      </c>
      <c r="M467" s="849">
        <v>59</v>
      </c>
      <c r="N467" s="832">
        <v>1</v>
      </c>
      <c r="O467" s="832">
        <v>59</v>
      </c>
      <c r="P467" s="849"/>
      <c r="Q467" s="849"/>
      <c r="R467" s="837"/>
      <c r="S467" s="850"/>
    </row>
    <row r="468" spans="1:19" ht="14.4" customHeight="1" x14ac:dyDescent="0.3">
      <c r="A468" s="831" t="s">
        <v>3384</v>
      </c>
      <c r="B468" s="832" t="s">
        <v>3385</v>
      </c>
      <c r="C468" s="832" t="s">
        <v>602</v>
      </c>
      <c r="D468" s="832" t="s">
        <v>1230</v>
      </c>
      <c r="E468" s="832" t="s">
        <v>3371</v>
      </c>
      <c r="F468" s="832" t="s">
        <v>3378</v>
      </c>
      <c r="G468" s="832" t="s">
        <v>3379</v>
      </c>
      <c r="H468" s="849"/>
      <c r="I468" s="849"/>
      <c r="J468" s="832"/>
      <c r="K468" s="832"/>
      <c r="L468" s="849"/>
      <c r="M468" s="849"/>
      <c r="N468" s="832"/>
      <c r="O468" s="832"/>
      <c r="P468" s="849">
        <v>1</v>
      </c>
      <c r="Q468" s="849">
        <v>595</v>
      </c>
      <c r="R468" s="837"/>
      <c r="S468" s="850">
        <v>595</v>
      </c>
    </row>
    <row r="469" spans="1:19" ht="14.4" customHeight="1" x14ac:dyDescent="0.3">
      <c r="A469" s="831" t="s">
        <v>3384</v>
      </c>
      <c r="B469" s="832" t="s">
        <v>3385</v>
      </c>
      <c r="C469" s="832" t="s">
        <v>602</v>
      </c>
      <c r="D469" s="832" t="s">
        <v>1230</v>
      </c>
      <c r="E469" s="832" t="s">
        <v>3371</v>
      </c>
      <c r="F469" s="832" t="s">
        <v>3549</v>
      </c>
      <c r="G469" s="832" t="s">
        <v>3550</v>
      </c>
      <c r="H469" s="849"/>
      <c r="I469" s="849"/>
      <c r="J469" s="832"/>
      <c r="K469" s="832"/>
      <c r="L469" s="849"/>
      <c r="M469" s="849"/>
      <c r="N469" s="832"/>
      <c r="O469" s="832"/>
      <c r="P469" s="849">
        <v>35</v>
      </c>
      <c r="Q469" s="849">
        <v>26950</v>
      </c>
      <c r="R469" s="837"/>
      <c r="S469" s="850">
        <v>770</v>
      </c>
    </row>
    <row r="470" spans="1:19" ht="14.4" customHeight="1" x14ac:dyDescent="0.3">
      <c r="A470" s="831" t="s">
        <v>3384</v>
      </c>
      <c r="B470" s="832" t="s">
        <v>3385</v>
      </c>
      <c r="C470" s="832" t="s">
        <v>602</v>
      </c>
      <c r="D470" s="832" t="s">
        <v>1230</v>
      </c>
      <c r="E470" s="832" t="s">
        <v>3371</v>
      </c>
      <c r="F470" s="832" t="s">
        <v>3559</v>
      </c>
      <c r="G470" s="832" t="s">
        <v>3560</v>
      </c>
      <c r="H470" s="849">
        <v>29</v>
      </c>
      <c r="I470" s="849">
        <v>4640</v>
      </c>
      <c r="J470" s="832">
        <v>0.80055210489993101</v>
      </c>
      <c r="K470" s="832">
        <v>160</v>
      </c>
      <c r="L470" s="849">
        <v>36</v>
      </c>
      <c r="M470" s="849">
        <v>5796</v>
      </c>
      <c r="N470" s="832">
        <v>1</v>
      </c>
      <c r="O470" s="832">
        <v>161</v>
      </c>
      <c r="P470" s="849">
        <v>30</v>
      </c>
      <c r="Q470" s="849">
        <v>4860</v>
      </c>
      <c r="R470" s="837">
        <v>0.83850931677018636</v>
      </c>
      <c r="S470" s="850">
        <v>162</v>
      </c>
    </row>
    <row r="471" spans="1:19" ht="14.4" customHeight="1" x14ac:dyDescent="0.3">
      <c r="A471" s="831" t="s">
        <v>3384</v>
      </c>
      <c r="B471" s="832" t="s">
        <v>3385</v>
      </c>
      <c r="C471" s="832" t="s">
        <v>602</v>
      </c>
      <c r="D471" s="832" t="s">
        <v>1230</v>
      </c>
      <c r="E471" s="832" t="s">
        <v>3371</v>
      </c>
      <c r="F471" s="832" t="s">
        <v>3563</v>
      </c>
      <c r="G471" s="832" t="s">
        <v>3564</v>
      </c>
      <c r="H471" s="849">
        <v>22</v>
      </c>
      <c r="I471" s="849">
        <v>1408</v>
      </c>
      <c r="J471" s="832">
        <v>0.53658536585365857</v>
      </c>
      <c r="K471" s="832">
        <v>64</v>
      </c>
      <c r="L471" s="849">
        <v>41</v>
      </c>
      <c r="M471" s="849">
        <v>2624</v>
      </c>
      <c r="N471" s="832">
        <v>1</v>
      </c>
      <c r="O471" s="832">
        <v>64</v>
      </c>
      <c r="P471" s="849">
        <v>59</v>
      </c>
      <c r="Q471" s="849">
        <v>3894</v>
      </c>
      <c r="R471" s="837">
        <v>1.4839939024390243</v>
      </c>
      <c r="S471" s="850">
        <v>66</v>
      </c>
    </row>
    <row r="472" spans="1:19" ht="14.4" customHeight="1" x14ac:dyDescent="0.3">
      <c r="A472" s="831" t="s">
        <v>3384</v>
      </c>
      <c r="B472" s="832" t="s">
        <v>3385</v>
      </c>
      <c r="C472" s="832" t="s">
        <v>602</v>
      </c>
      <c r="D472" s="832" t="s">
        <v>1230</v>
      </c>
      <c r="E472" s="832" t="s">
        <v>3371</v>
      </c>
      <c r="F472" s="832" t="s">
        <v>3571</v>
      </c>
      <c r="G472" s="832" t="s">
        <v>3572</v>
      </c>
      <c r="H472" s="849"/>
      <c r="I472" s="849"/>
      <c r="J472" s="832"/>
      <c r="K472" s="832"/>
      <c r="L472" s="849"/>
      <c r="M472" s="849"/>
      <c r="N472" s="832"/>
      <c r="O472" s="832"/>
      <c r="P472" s="849">
        <v>5</v>
      </c>
      <c r="Q472" s="849">
        <v>1880</v>
      </c>
      <c r="R472" s="837"/>
      <c r="S472" s="850">
        <v>376</v>
      </c>
    </row>
    <row r="473" spans="1:19" ht="14.4" customHeight="1" x14ac:dyDescent="0.3">
      <c r="A473" s="831" t="s">
        <v>3384</v>
      </c>
      <c r="B473" s="832" t="s">
        <v>3385</v>
      </c>
      <c r="C473" s="832" t="s">
        <v>602</v>
      </c>
      <c r="D473" s="832" t="s">
        <v>1232</v>
      </c>
      <c r="E473" s="832" t="s">
        <v>3386</v>
      </c>
      <c r="F473" s="832" t="s">
        <v>3391</v>
      </c>
      <c r="G473" s="832" t="s">
        <v>3390</v>
      </c>
      <c r="H473" s="849">
        <v>1</v>
      </c>
      <c r="I473" s="849">
        <v>6372.54</v>
      </c>
      <c r="J473" s="832"/>
      <c r="K473" s="832">
        <v>6372.54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3384</v>
      </c>
      <c r="B474" s="832" t="s">
        <v>3385</v>
      </c>
      <c r="C474" s="832" t="s">
        <v>602</v>
      </c>
      <c r="D474" s="832" t="s">
        <v>1232</v>
      </c>
      <c r="E474" s="832" t="s">
        <v>3386</v>
      </c>
      <c r="F474" s="832" t="s">
        <v>3418</v>
      </c>
      <c r="G474" s="832" t="s">
        <v>1197</v>
      </c>
      <c r="H474" s="849">
        <v>2</v>
      </c>
      <c r="I474" s="849">
        <v>10162.76</v>
      </c>
      <c r="J474" s="832"/>
      <c r="K474" s="832">
        <v>5081.38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3384</v>
      </c>
      <c r="B475" s="832" t="s">
        <v>3385</v>
      </c>
      <c r="C475" s="832" t="s">
        <v>602</v>
      </c>
      <c r="D475" s="832" t="s">
        <v>1232</v>
      </c>
      <c r="E475" s="832" t="s">
        <v>3371</v>
      </c>
      <c r="F475" s="832" t="s">
        <v>3481</v>
      </c>
      <c r="G475" s="832" t="s">
        <v>3482</v>
      </c>
      <c r="H475" s="849">
        <v>22</v>
      </c>
      <c r="I475" s="849">
        <v>4510</v>
      </c>
      <c r="J475" s="832">
        <v>10.946601941747574</v>
      </c>
      <c r="K475" s="832">
        <v>205</v>
      </c>
      <c r="L475" s="849">
        <v>2</v>
      </c>
      <c r="M475" s="849">
        <v>412</v>
      </c>
      <c r="N475" s="832">
        <v>1</v>
      </c>
      <c r="O475" s="832">
        <v>206</v>
      </c>
      <c r="P475" s="849"/>
      <c r="Q475" s="849"/>
      <c r="R475" s="837"/>
      <c r="S475" s="850"/>
    </row>
    <row r="476" spans="1:19" ht="14.4" customHeight="1" x14ac:dyDescent="0.3">
      <c r="A476" s="831" t="s">
        <v>3384</v>
      </c>
      <c r="B476" s="832" t="s">
        <v>3385</v>
      </c>
      <c r="C476" s="832" t="s">
        <v>602</v>
      </c>
      <c r="D476" s="832" t="s">
        <v>1232</v>
      </c>
      <c r="E476" s="832" t="s">
        <v>3371</v>
      </c>
      <c r="F476" s="832" t="s">
        <v>3483</v>
      </c>
      <c r="G476" s="832" t="s">
        <v>3484</v>
      </c>
      <c r="H476" s="849">
        <v>3</v>
      </c>
      <c r="I476" s="849">
        <v>234</v>
      </c>
      <c r="J476" s="832"/>
      <c r="K476" s="832">
        <v>78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3384</v>
      </c>
      <c r="B477" s="832" t="s">
        <v>3385</v>
      </c>
      <c r="C477" s="832" t="s">
        <v>602</v>
      </c>
      <c r="D477" s="832" t="s">
        <v>1232</v>
      </c>
      <c r="E477" s="832" t="s">
        <v>3371</v>
      </c>
      <c r="F477" s="832" t="s">
        <v>3491</v>
      </c>
      <c r="G477" s="832" t="s">
        <v>3492</v>
      </c>
      <c r="H477" s="849">
        <v>23</v>
      </c>
      <c r="I477" s="849">
        <v>851</v>
      </c>
      <c r="J477" s="832">
        <v>2.2999999999999998</v>
      </c>
      <c r="K477" s="832">
        <v>37</v>
      </c>
      <c r="L477" s="849">
        <v>10</v>
      </c>
      <c r="M477" s="849">
        <v>370</v>
      </c>
      <c r="N477" s="832">
        <v>1</v>
      </c>
      <c r="O477" s="832">
        <v>37</v>
      </c>
      <c r="P477" s="849">
        <v>8</v>
      </c>
      <c r="Q477" s="849">
        <v>304</v>
      </c>
      <c r="R477" s="837">
        <v>0.82162162162162167</v>
      </c>
      <c r="S477" s="850">
        <v>38</v>
      </c>
    </row>
    <row r="478" spans="1:19" ht="14.4" customHeight="1" x14ac:dyDescent="0.3">
      <c r="A478" s="831" t="s">
        <v>3384</v>
      </c>
      <c r="B478" s="832" t="s">
        <v>3385</v>
      </c>
      <c r="C478" s="832" t="s">
        <v>602</v>
      </c>
      <c r="D478" s="832" t="s">
        <v>1232</v>
      </c>
      <c r="E478" s="832" t="s">
        <v>3371</v>
      </c>
      <c r="F478" s="832" t="s">
        <v>3372</v>
      </c>
      <c r="G478" s="832" t="s">
        <v>3373</v>
      </c>
      <c r="H478" s="849">
        <v>132</v>
      </c>
      <c r="I478" s="849">
        <v>33132</v>
      </c>
      <c r="J478" s="832">
        <v>5.4781746031746028</v>
      </c>
      <c r="K478" s="832">
        <v>251</v>
      </c>
      <c r="L478" s="849">
        <v>24</v>
      </c>
      <c r="M478" s="849">
        <v>6048</v>
      </c>
      <c r="N478" s="832">
        <v>1</v>
      </c>
      <c r="O478" s="832">
        <v>252</v>
      </c>
      <c r="P478" s="849">
        <v>20</v>
      </c>
      <c r="Q478" s="849">
        <v>5080</v>
      </c>
      <c r="R478" s="837">
        <v>0.83994708994709</v>
      </c>
      <c r="S478" s="850">
        <v>254</v>
      </c>
    </row>
    <row r="479" spans="1:19" ht="14.4" customHeight="1" x14ac:dyDescent="0.3">
      <c r="A479" s="831" t="s">
        <v>3384</v>
      </c>
      <c r="B479" s="832" t="s">
        <v>3385</v>
      </c>
      <c r="C479" s="832" t="s">
        <v>602</v>
      </c>
      <c r="D479" s="832" t="s">
        <v>1232</v>
      </c>
      <c r="E479" s="832" t="s">
        <v>3371</v>
      </c>
      <c r="F479" s="832" t="s">
        <v>3499</v>
      </c>
      <c r="G479" s="832" t="s">
        <v>3500</v>
      </c>
      <c r="H479" s="849">
        <v>83</v>
      </c>
      <c r="I479" s="849">
        <v>10458</v>
      </c>
      <c r="J479" s="832"/>
      <c r="K479" s="832">
        <v>126</v>
      </c>
      <c r="L479" s="849"/>
      <c r="M479" s="849"/>
      <c r="N479" s="832"/>
      <c r="O479" s="832"/>
      <c r="P479" s="849">
        <v>1</v>
      </c>
      <c r="Q479" s="849">
        <v>126</v>
      </c>
      <c r="R479" s="837"/>
      <c r="S479" s="850">
        <v>126</v>
      </c>
    </row>
    <row r="480" spans="1:19" ht="14.4" customHeight="1" x14ac:dyDescent="0.3">
      <c r="A480" s="831" t="s">
        <v>3384</v>
      </c>
      <c r="B480" s="832" t="s">
        <v>3385</v>
      </c>
      <c r="C480" s="832" t="s">
        <v>602</v>
      </c>
      <c r="D480" s="832" t="s">
        <v>1232</v>
      </c>
      <c r="E480" s="832" t="s">
        <v>3371</v>
      </c>
      <c r="F480" s="832" t="s">
        <v>3507</v>
      </c>
      <c r="G480" s="832" t="s">
        <v>3508</v>
      </c>
      <c r="H480" s="849">
        <v>3</v>
      </c>
      <c r="I480" s="849">
        <v>999</v>
      </c>
      <c r="J480" s="832"/>
      <c r="K480" s="832">
        <v>333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 t="s">
        <v>3384</v>
      </c>
      <c r="B481" s="832" t="s">
        <v>3385</v>
      </c>
      <c r="C481" s="832" t="s">
        <v>602</v>
      </c>
      <c r="D481" s="832" t="s">
        <v>1232</v>
      </c>
      <c r="E481" s="832" t="s">
        <v>3371</v>
      </c>
      <c r="F481" s="832" t="s">
        <v>3376</v>
      </c>
      <c r="G481" s="832" t="s">
        <v>3377</v>
      </c>
      <c r="H481" s="849">
        <v>213</v>
      </c>
      <c r="I481" s="849">
        <v>7100</v>
      </c>
      <c r="J481" s="832">
        <v>8.8748890638867017</v>
      </c>
      <c r="K481" s="832">
        <v>33.333333333333336</v>
      </c>
      <c r="L481" s="849">
        <v>24</v>
      </c>
      <c r="M481" s="849">
        <v>800.01</v>
      </c>
      <c r="N481" s="832">
        <v>1</v>
      </c>
      <c r="O481" s="832">
        <v>33.333750000000002</v>
      </c>
      <c r="P481" s="849">
        <v>21</v>
      </c>
      <c r="Q481" s="849">
        <v>700.01</v>
      </c>
      <c r="R481" s="837">
        <v>0.87500156248046901</v>
      </c>
      <c r="S481" s="850">
        <v>33.333809523809521</v>
      </c>
    </row>
    <row r="482" spans="1:19" ht="14.4" customHeight="1" x14ac:dyDescent="0.3">
      <c r="A482" s="831" t="s">
        <v>3384</v>
      </c>
      <c r="B482" s="832" t="s">
        <v>3385</v>
      </c>
      <c r="C482" s="832" t="s">
        <v>602</v>
      </c>
      <c r="D482" s="832" t="s">
        <v>1232</v>
      </c>
      <c r="E482" s="832" t="s">
        <v>3371</v>
      </c>
      <c r="F482" s="832" t="s">
        <v>3527</v>
      </c>
      <c r="G482" s="832" t="s">
        <v>3528</v>
      </c>
      <c r="H482" s="849">
        <v>11</v>
      </c>
      <c r="I482" s="849">
        <v>3388</v>
      </c>
      <c r="J482" s="832">
        <v>11</v>
      </c>
      <c r="K482" s="832">
        <v>308</v>
      </c>
      <c r="L482" s="849">
        <v>1</v>
      </c>
      <c r="M482" s="849">
        <v>308</v>
      </c>
      <c r="N482" s="832">
        <v>1</v>
      </c>
      <c r="O482" s="832">
        <v>308</v>
      </c>
      <c r="P482" s="849"/>
      <c r="Q482" s="849"/>
      <c r="R482" s="837"/>
      <c r="S482" s="850"/>
    </row>
    <row r="483" spans="1:19" ht="14.4" customHeight="1" x14ac:dyDescent="0.3">
      <c r="A483" s="831" t="s">
        <v>3384</v>
      </c>
      <c r="B483" s="832" t="s">
        <v>3385</v>
      </c>
      <c r="C483" s="832" t="s">
        <v>602</v>
      </c>
      <c r="D483" s="832" t="s">
        <v>1232</v>
      </c>
      <c r="E483" s="832" t="s">
        <v>3371</v>
      </c>
      <c r="F483" s="832" t="s">
        <v>3535</v>
      </c>
      <c r="G483" s="832" t="s">
        <v>3536</v>
      </c>
      <c r="H483" s="849">
        <v>5</v>
      </c>
      <c r="I483" s="849">
        <v>770</v>
      </c>
      <c r="J483" s="832">
        <v>2.4838709677419355</v>
      </c>
      <c r="K483" s="832">
        <v>154</v>
      </c>
      <c r="L483" s="849">
        <v>2</v>
      </c>
      <c r="M483" s="849">
        <v>310</v>
      </c>
      <c r="N483" s="832">
        <v>1</v>
      </c>
      <c r="O483" s="832">
        <v>155</v>
      </c>
      <c r="P483" s="849">
        <v>4</v>
      </c>
      <c r="Q483" s="849">
        <v>624</v>
      </c>
      <c r="R483" s="837">
        <v>2.0129032258064514</v>
      </c>
      <c r="S483" s="850">
        <v>156</v>
      </c>
    </row>
    <row r="484" spans="1:19" ht="14.4" customHeight="1" x14ac:dyDescent="0.3">
      <c r="A484" s="831" t="s">
        <v>3384</v>
      </c>
      <c r="B484" s="832" t="s">
        <v>3385</v>
      </c>
      <c r="C484" s="832" t="s">
        <v>602</v>
      </c>
      <c r="D484" s="832" t="s">
        <v>1232</v>
      </c>
      <c r="E484" s="832" t="s">
        <v>3371</v>
      </c>
      <c r="F484" s="832" t="s">
        <v>3541</v>
      </c>
      <c r="G484" s="832" t="s">
        <v>3542</v>
      </c>
      <c r="H484" s="849"/>
      <c r="I484" s="849"/>
      <c r="J484" s="832"/>
      <c r="K484" s="832"/>
      <c r="L484" s="849"/>
      <c r="M484" s="849"/>
      <c r="N484" s="832"/>
      <c r="O484" s="832"/>
      <c r="P484" s="849">
        <v>3</v>
      </c>
      <c r="Q484" s="849">
        <v>225</v>
      </c>
      <c r="R484" s="837"/>
      <c r="S484" s="850">
        <v>75</v>
      </c>
    </row>
    <row r="485" spans="1:19" ht="14.4" customHeight="1" x14ac:dyDescent="0.3">
      <c r="A485" s="831" t="s">
        <v>3384</v>
      </c>
      <c r="B485" s="832" t="s">
        <v>3385</v>
      </c>
      <c r="C485" s="832" t="s">
        <v>602</v>
      </c>
      <c r="D485" s="832" t="s">
        <v>1233</v>
      </c>
      <c r="E485" s="832" t="s">
        <v>3386</v>
      </c>
      <c r="F485" s="832" t="s">
        <v>3387</v>
      </c>
      <c r="G485" s="832" t="s">
        <v>3388</v>
      </c>
      <c r="H485" s="849"/>
      <c r="I485" s="849"/>
      <c r="J485" s="832"/>
      <c r="K485" s="832"/>
      <c r="L485" s="849">
        <v>0.2</v>
      </c>
      <c r="M485" s="849">
        <v>13.94</v>
      </c>
      <c r="N485" s="832">
        <v>1</v>
      </c>
      <c r="O485" s="832">
        <v>69.699999999999989</v>
      </c>
      <c r="P485" s="849"/>
      <c r="Q485" s="849"/>
      <c r="R485" s="837"/>
      <c r="S485" s="850"/>
    </row>
    <row r="486" spans="1:19" ht="14.4" customHeight="1" x14ac:dyDescent="0.3">
      <c r="A486" s="831" t="s">
        <v>3384</v>
      </c>
      <c r="B486" s="832" t="s">
        <v>3385</v>
      </c>
      <c r="C486" s="832" t="s">
        <v>602</v>
      </c>
      <c r="D486" s="832" t="s">
        <v>1233</v>
      </c>
      <c r="E486" s="832" t="s">
        <v>3386</v>
      </c>
      <c r="F486" s="832" t="s">
        <v>3391</v>
      </c>
      <c r="G486" s="832" t="s">
        <v>3390</v>
      </c>
      <c r="H486" s="849"/>
      <c r="I486" s="849"/>
      <c r="J486" s="832"/>
      <c r="K486" s="832"/>
      <c r="L486" s="849">
        <v>1</v>
      </c>
      <c r="M486" s="849">
        <v>4742.3999999999996</v>
      </c>
      <c r="N486" s="832">
        <v>1</v>
      </c>
      <c r="O486" s="832">
        <v>4742.3999999999996</v>
      </c>
      <c r="P486" s="849"/>
      <c r="Q486" s="849"/>
      <c r="R486" s="837"/>
      <c r="S486" s="850"/>
    </row>
    <row r="487" spans="1:19" ht="14.4" customHeight="1" x14ac:dyDescent="0.3">
      <c r="A487" s="831" t="s">
        <v>3384</v>
      </c>
      <c r="B487" s="832" t="s">
        <v>3385</v>
      </c>
      <c r="C487" s="832" t="s">
        <v>602</v>
      </c>
      <c r="D487" s="832" t="s">
        <v>1233</v>
      </c>
      <c r="E487" s="832" t="s">
        <v>3386</v>
      </c>
      <c r="F487" s="832" t="s">
        <v>3393</v>
      </c>
      <c r="G487" s="832" t="s">
        <v>3394</v>
      </c>
      <c r="H487" s="849">
        <v>1</v>
      </c>
      <c r="I487" s="849">
        <v>58.099999999999994</v>
      </c>
      <c r="J487" s="832"/>
      <c r="K487" s="832">
        <v>58.099999999999994</v>
      </c>
      <c r="L487" s="849"/>
      <c r="M487" s="849"/>
      <c r="N487" s="832"/>
      <c r="O487" s="832"/>
      <c r="P487" s="849">
        <v>0.2</v>
      </c>
      <c r="Q487" s="849">
        <v>11.62</v>
      </c>
      <c r="R487" s="837"/>
      <c r="S487" s="850">
        <v>58.099999999999994</v>
      </c>
    </row>
    <row r="488" spans="1:19" ht="14.4" customHeight="1" x14ac:dyDescent="0.3">
      <c r="A488" s="831" t="s">
        <v>3384</v>
      </c>
      <c r="B488" s="832" t="s">
        <v>3385</v>
      </c>
      <c r="C488" s="832" t="s">
        <v>602</v>
      </c>
      <c r="D488" s="832" t="s">
        <v>1233</v>
      </c>
      <c r="E488" s="832" t="s">
        <v>3386</v>
      </c>
      <c r="F488" s="832" t="s">
        <v>3397</v>
      </c>
      <c r="G488" s="832" t="s">
        <v>619</v>
      </c>
      <c r="H488" s="849"/>
      <c r="I488" s="849"/>
      <c r="J488" s="832"/>
      <c r="K488" s="832"/>
      <c r="L488" s="849">
        <v>4.2</v>
      </c>
      <c r="M488" s="849">
        <v>327.72</v>
      </c>
      <c r="N488" s="832">
        <v>1</v>
      </c>
      <c r="O488" s="832">
        <v>78.028571428571425</v>
      </c>
      <c r="P488" s="849">
        <v>1.1000000000000001</v>
      </c>
      <c r="Q488" s="849">
        <v>51.83</v>
      </c>
      <c r="R488" s="837">
        <v>0.15815330159892591</v>
      </c>
      <c r="S488" s="850">
        <v>47.11818181818181</v>
      </c>
    </row>
    <row r="489" spans="1:19" ht="14.4" customHeight="1" x14ac:dyDescent="0.3">
      <c r="A489" s="831" t="s">
        <v>3384</v>
      </c>
      <c r="B489" s="832" t="s">
        <v>3385</v>
      </c>
      <c r="C489" s="832" t="s">
        <v>602</v>
      </c>
      <c r="D489" s="832" t="s">
        <v>1233</v>
      </c>
      <c r="E489" s="832" t="s">
        <v>3386</v>
      </c>
      <c r="F489" s="832" t="s">
        <v>3398</v>
      </c>
      <c r="G489" s="832" t="s">
        <v>3399</v>
      </c>
      <c r="H489" s="849">
        <v>1</v>
      </c>
      <c r="I489" s="849">
        <v>4547.62</v>
      </c>
      <c r="J489" s="832">
        <v>3.3333479930805994</v>
      </c>
      <c r="K489" s="832">
        <v>4547.62</v>
      </c>
      <c r="L489" s="849">
        <v>0.30000000000000004</v>
      </c>
      <c r="M489" s="849">
        <v>1364.28</v>
      </c>
      <c r="N489" s="832">
        <v>1</v>
      </c>
      <c r="O489" s="832">
        <v>4547.5999999999995</v>
      </c>
      <c r="P489" s="849"/>
      <c r="Q489" s="849"/>
      <c r="R489" s="837"/>
      <c r="S489" s="850"/>
    </row>
    <row r="490" spans="1:19" ht="14.4" customHeight="1" x14ac:dyDescent="0.3">
      <c r="A490" s="831" t="s">
        <v>3384</v>
      </c>
      <c r="B490" s="832" t="s">
        <v>3385</v>
      </c>
      <c r="C490" s="832" t="s">
        <v>602</v>
      </c>
      <c r="D490" s="832" t="s">
        <v>1233</v>
      </c>
      <c r="E490" s="832" t="s">
        <v>3386</v>
      </c>
      <c r="F490" s="832" t="s">
        <v>3406</v>
      </c>
      <c r="G490" s="832" t="s">
        <v>805</v>
      </c>
      <c r="H490" s="849"/>
      <c r="I490" s="849"/>
      <c r="J490" s="832"/>
      <c r="K490" s="832"/>
      <c r="L490" s="849">
        <v>0.4</v>
      </c>
      <c r="M490" s="849">
        <v>1819.46</v>
      </c>
      <c r="N490" s="832">
        <v>1</v>
      </c>
      <c r="O490" s="832">
        <v>4548.6499999999996</v>
      </c>
      <c r="P490" s="849"/>
      <c r="Q490" s="849"/>
      <c r="R490" s="837"/>
      <c r="S490" s="850"/>
    </row>
    <row r="491" spans="1:19" ht="14.4" customHeight="1" x14ac:dyDescent="0.3">
      <c r="A491" s="831" t="s">
        <v>3384</v>
      </c>
      <c r="B491" s="832" t="s">
        <v>3385</v>
      </c>
      <c r="C491" s="832" t="s">
        <v>602</v>
      </c>
      <c r="D491" s="832" t="s">
        <v>1233</v>
      </c>
      <c r="E491" s="832" t="s">
        <v>3386</v>
      </c>
      <c r="F491" s="832" t="s">
        <v>3407</v>
      </c>
      <c r="G491" s="832" t="s">
        <v>3408</v>
      </c>
      <c r="H491" s="849"/>
      <c r="I491" s="849"/>
      <c r="J491" s="832"/>
      <c r="K491" s="832"/>
      <c r="L491" s="849">
        <v>5</v>
      </c>
      <c r="M491" s="849">
        <v>15004.9</v>
      </c>
      <c r="N491" s="832">
        <v>1</v>
      </c>
      <c r="O491" s="832">
        <v>3000.98</v>
      </c>
      <c r="P491" s="849">
        <v>1</v>
      </c>
      <c r="Q491" s="849">
        <v>2937.33</v>
      </c>
      <c r="R491" s="837">
        <v>0.19575805236955929</v>
      </c>
      <c r="S491" s="850">
        <v>2937.33</v>
      </c>
    </row>
    <row r="492" spans="1:19" ht="14.4" customHeight="1" x14ac:dyDescent="0.3">
      <c r="A492" s="831" t="s">
        <v>3384</v>
      </c>
      <c r="B492" s="832" t="s">
        <v>3385</v>
      </c>
      <c r="C492" s="832" t="s">
        <v>602</v>
      </c>
      <c r="D492" s="832" t="s">
        <v>1233</v>
      </c>
      <c r="E492" s="832" t="s">
        <v>3386</v>
      </c>
      <c r="F492" s="832" t="s">
        <v>3410</v>
      </c>
      <c r="G492" s="832" t="s">
        <v>3411</v>
      </c>
      <c r="H492" s="849"/>
      <c r="I492" s="849"/>
      <c r="J492" s="832"/>
      <c r="K492" s="832"/>
      <c r="L492" s="849">
        <v>1</v>
      </c>
      <c r="M492" s="849">
        <v>3799.88</v>
      </c>
      <c r="N492" s="832">
        <v>1</v>
      </c>
      <c r="O492" s="832">
        <v>3799.88</v>
      </c>
      <c r="P492" s="849"/>
      <c r="Q492" s="849"/>
      <c r="R492" s="837"/>
      <c r="S492" s="850"/>
    </row>
    <row r="493" spans="1:19" ht="14.4" customHeight="1" x14ac:dyDescent="0.3">
      <c r="A493" s="831" t="s">
        <v>3384</v>
      </c>
      <c r="B493" s="832" t="s">
        <v>3385</v>
      </c>
      <c r="C493" s="832" t="s">
        <v>602</v>
      </c>
      <c r="D493" s="832" t="s">
        <v>1233</v>
      </c>
      <c r="E493" s="832" t="s">
        <v>3386</v>
      </c>
      <c r="F493" s="832" t="s">
        <v>3416</v>
      </c>
      <c r="G493" s="832" t="s">
        <v>3417</v>
      </c>
      <c r="H493" s="849"/>
      <c r="I493" s="849"/>
      <c r="J493" s="832"/>
      <c r="K493" s="832"/>
      <c r="L493" s="849"/>
      <c r="M493" s="849"/>
      <c r="N493" s="832"/>
      <c r="O493" s="832"/>
      <c r="P493" s="849">
        <v>3</v>
      </c>
      <c r="Q493" s="849">
        <v>8693.99</v>
      </c>
      <c r="R493" s="837"/>
      <c r="S493" s="850">
        <v>2897.9966666666664</v>
      </c>
    </row>
    <row r="494" spans="1:19" ht="14.4" customHeight="1" x14ac:dyDescent="0.3">
      <c r="A494" s="831" t="s">
        <v>3384</v>
      </c>
      <c r="B494" s="832" t="s">
        <v>3385</v>
      </c>
      <c r="C494" s="832" t="s">
        <v>602</v>
      </c>
      <c r="D494" s="832" t="s">
        <v>1233</v>
      </c>
      <c r="E494" s="832" t="s">
        <v>3386</v>
      </c>
      <c r="F494" s="832" t="s">
        <v>3423</v>
      </c>
      <c r="G494" s="832" t="s">
        <v>3399</v>
      </c>
      <c r="H494" s="849"/>
      <c r="I494" s="849"/>
      <c r="J494" s="832"/>
      <c r="K494" s="832"/>
      <c r="L494" s="849"/>
      <c r="M494" s="849"/>
      <c r="N494" s="832"/>
      <c r="O494" s="832"/>
      <c r="P494" s="849">
        <v>1.2000000000000002</v>
      </c>
      <c r="Q494" s="849">
        <v>1967.3500000000001</v>
      </c>
      <c r="R494" s="837"/>
      <c r="S494" s="850">
        <v>1639.4583333333333</v>
      </c>
    </row>
    <row r="495" spans="1:19" ht="14.4" customHeight="1" x14ac:dyDescent="0.3">
      <c r="A495" s="831" t="s">
        <v>3384</v>
      </c>
      <c r="B495" s="832" t="s">
        <v>3385</v>
      </c>
      <c r="C495" s="832" t="s">
        <v>602</v>
      </c>
      <c r="D495" s="832" t="s">
        <v>1233</v>
      </c>
      <c r="E495" s="832" t="s">
        <v>3424</v>
      </c>
      <c r="F495" s="832" t="s">
        <v>3427</v>
      </c>
      <c r="G495" s="832" t="s">
        <v>3428</v>
      </c>
      <c r="H495" s="849">
        <v>1</v>
      </c>
      <c r="I495" s="849">
        <v>2625.11</v>
      </c>
      <c r="J495" s="832">
        <v>0.5</v>
      </c>
      <c r="K495" s="832">
        <v>2625.11</v>
      </c>
      <c r="L495" s="849">
        <v>2</v>
      </c>
      <c r="M495" s="849">
        <v>5250.22</v>
      </c>
      <c r="N495" s="832">
        <v>1</v>
      </c>
      <c r="O495" s="832">
        <v>2625.11</v>
      </c>
      <c r="P495" s="849">
        <v>1</v>
      </c>
      <c r="Q495" s="849">
        <v>2625.11</v>
      </c>
      <c r="R495" s="837">
        <v>0.5</v>
      </c>
      <c r="S495" s="850">
        <v>2625.11</v>
      </c>
    </row>
    <row r="496" spans="1:19" ht="14.4" customHeight="1" x14ac:dyDescent="0.3">
      <c r="A496" s="831" t="s">
        <v>3384</v>
      </c>
      <c r="B496" s="832" t="s">
        <v>3385</v>
      </c>
      <c r="C496" s="832" t="s">
        <v>602</v>
      </c>
      <c r="D496" s="832" t="s">
        <v>1233</v>
      </c>
      <c r="E496" s="832" t="s">
        <v>3424</v>
      </c>
      <c r="F496" s="832" t="s">
        <v>3435</v>
      </c>
      <c r="G496" s="832" t="s">
        <v>3436</v>
      </c>
      <c r="H496" s="849"/>
      <c r="I496" s="849"/>
      <c r="J496" s="832"/>
      <c r="K496" s="832"/>
      <c r="L496" s="849">
        <v>1</v>
      </c>
      <c r="M496" s="849">
        <v>901.64</v>
      </c>
      <c r="N496" s="832">
        <v>1</v>
      </c>
      <c r="O496" s="832">
        <v>901.64</v>
      </c>
      <c r="P496" s="849"/>
      <c r="Q496" s="849"/>
      <c r="R496" s="837"/>
      <c r="S496" s="850"/>
    </row>
    <row r="497" spans="1:19" ht="14.4" customHeight="1" x14ac:dyDescent="0.3">
      <c r="A497" s="831" t="s">
        <v>3384</v>
      </c>
      <c r="B497" s="832" t="s">
        <v>3385</v>
      </c>
      <c r="C497" s="832" t="s">
        <v>602</v>
      </c>
      <c r="D497" s="832" t="s">
        <v>1233</v>
      </c>
      <c r="E497" s="832" t="s">
        <v>3424</v>
      </c>
      <c r="F497" s="832" t="s">
        <v>3437</v>
      </c>
      <c r="G497" s="832" t="s">
        <v>3438</v>
      </c>
      <c r="H497" s="849"/>
      <c r="I497" s="849"/>
      <c r="J497" s="832"/>
      <c r="K497" s="832"/>
      <c r="L497" s="849"/>
      <c r="M497" s="849"/>
      <c r="N497" s="832"/>
      <c r="O497" s="832"/>
      <c r="P497" s="849">
        <v>2</v>
      </c>
      <c r="Q497" s="849">
        <v>817.48</v>
      </c>
      <c r="R497" s="837"/>
      <c r="S497" s="850">
        <v>408.74</v>
      </c>
    </row>
    <row r="498" spans="1:19" ht="14.4" customHeight="1" x14ac:dyDescent="0.3">
      <c r="A498" s="831" t="s">
        <v>3384</v>
      </c>
      <c r="B498" s="832" t="s">
        <v>3385</v>
      </c>
      <c r="C498" s="832" t="s">
        <v>602</v>
      </c>
      <c r="D498" s="832" t="s">
        <v>1233</v>
      </c>
      <c r="E498" s="832" t="s">
        <v>3424</v>
      </c>
      <c r="F498" s="832" t="s">
        <v>3443</v>
      </c>
      <c r="G498" s="832" t="s">
        <v>3444</v>
      </c>
      <c r="H498" s="849"/>
      <c r="I498" s="849"/>
      <c r="J498" s="832"/>
      <c r="K498" s="832"/>
      <c r="L498" s="849"/>
      <c r="M498" s="849"/>
      <c r="N498" s="832"/>
      <c r="O498" s="832"/>
      <c r="P498" s="849">
        <v>2</v>
      </c>
      <c r="Q498" s="849">
        <v>3330</v>
      </c>
      <c r="R498" s="837"/>
      <c r="S498" s="850">
        <v>1665</v>
      </c>
    </row>
    <row r="499" spans="1:19" ht="14.4" customHeight="1" x14ac:dyDescent="0.3">
      <c r="A499" s="831" t="s">
        <v>3384</v>
      </c>
      <c r="B499" s="832" t="s">
        <v>3385</v>
      </c>
      <c r="C499" s="832" t="s">
        <v>602</v>
      </c>
      <c r="D499" s="832" t="s">
        <v>1233</v>
      </c>
      <c r="E499" s="832" t="s">
        <v>3424</v>
      </c>
      <c r="F499" s="832" t="s">
        <v>3445</v>
      </c>
      <c r="G499" s="832" t="s">
        <v>3446</v>
      </c>
      <c r="H499" s="849"/>
      <c r="I499" s="849"/>
      <c r="J499" s="832"/>
      <c r="K499" s="832"/>
      <c r="L499" s="849">
        <v>1</v>
      </c>
      <c r="M499" s="849">
        <v>2170.0300000000002</v>
      </c>
      <c r="N499" s="832">
        <v>1</v>
      </c>
      <c r="O499" s="832">
        <v>2170.0300000000002</v>
      </c>
      <c r="P499" s="849"/>
      <c r="Q499" s="849"/>
      <c r="R499" s="837"/>
      <c r="S499" s="850"/>
    </row>
    <row r="500" spans="1:19" ht="14.4" customHeight="1" x14ac:dyDescent="0.3">
      <c r="A500" s="831" t="s">
        <v>3384</v>
      </c>
      <c r="B500" s="832" t="s">
        <v>3385</v>
      </c>
      <c r="C500" s="832" t="s">
        <v>602</v>
      </c>
      <c r="D500" s="832" t="s">
        <v>1233</v>
      </c>
      <c r="E500" s="832" t="s">
        <v>3424</v>
      </c>
      <c r="F500" s="832" t="s">
        <v>3447</v>
      </c>
      <c r="G500" s="832" t="s">
        <v>3448</v>
      </c>
      <c r="H500" s="849"/>
      <c r="I500" s="849"/>
      <c r="J500" s="832"/>
      <c r="K500" s="832"/>
      <c r="L500" s="849">
        <v>3</v>
      </c>
      <c r="M500" s="849">
        <v>2220</v>
      </c>
      <c r="N500" s="832">
        <v>1</v>
      </c>
      <c r="O500" s="832">
        <v>740</v>
      </c>
      <c r="P500" s="849"/>
      <c r="Q500" s="849"/>
      <c r="R500" s="837"/>
      <c r="S500" s="850"/>
    </row>
    <row r="501" spans="1:19" ht="14.4" customHeight="1" x14ac:dyDescent="0.3">
      <c r="A501" s="831" t="s">
        <v>3384</v>
      </c>
      <c r="B501" s="832" t="s">
        <v>3385</v>
      </c>
      <c r="C501" s="832" t="s">
        <v>602</v>
      </c>
      <c r="D501" s="832" t="s">
        <v>1233</v>
      </c>
      <c r="E501" s="832" t="s">
        <v>3424</v>
      </c>
      <c r="F501" s="832" t="s">
        <v>3451</v>
      </c>
      <c r="G501" s="832" t="s">
        <v>3452</v>
      </c>
      <c r="H501" s="849"/>
      <c r="I501" s="849"/>
      <c r="J501" s="832"/>
      <c r="K501" s="832"/>
      <c r="L501" s="849">
        <v>1</v>
      </c>
      <c r="M501" s="849">
        <v>1396.5</v>
      </c>
      <c r="N501" s="832">
        <v>1</v>
      </c>
      <c r="O501" s="832">
        <v>1396.5</v>
      </c>
      <c r="P501" s="849"/>
      <c r="Q501" s="849"/>
      <c r="R501" s="837"/>
      <c r="S501" s="850"/>
    </row>
    <row r="502" spans="1:19" ht="14.4" customHeight="1" x14ac:dyDescent="0.3">
      <c r="A502" s="831" t="s">
        <v>3384</v>
      </c>
      <c r="B502" s="832" t="s">
        <v>3385</v>
      </c>
      <c r="C502" s="832" t="s">
        <v>602</v>
      </c>
      <c r="D502" s="832" t="s">
        <v>1233</v>
      </c>
      <c r="E502" s="832" t="s">
        <v>3424</v>
      </c>
      <c r="F502" s="832" t="s">
        <v>3463</v>
      </c>
      <c r="G502" s="832" t="s">
        <v>3464</v>
      </c>
      <c r="H502" s="849">
        <v>1</v>
      </c>
      <c r="I502" s="849">
        <v>2631.6</v>
      </c>
      <c r="J502" s="832"/>
      <c r="K502" s="832">
        <v>2631.6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3384</v>
      </c>
      <c r="B503" s="832" t="s">
        <v>3385</v>
      </c>
      <c r="C503" s="832" t="s">
        <v>602</v>
      </c>
      <c r="D503" s="832" t="s">
        <v>1233</v>
      </c>
      <c r="E503" s="832" t="s">
        <v>3424</v>
      </c>
      <c r="F503" s="832" t="s">
        <v>3471</v>
      </c>
      <c r="G503" s="832" t="s">
        <v>3472</v>
      </c>
      <c r="H503" s="849"/>
      <c r="I503" s="849"/>
      <c r="J503" s="832"/>
      <c r="K503" s="832"/>
      <c r="L503" s="849">
        <v>1</v>
      </c>
      <c r="M503" s="849">
        <v>1001.13</v>
      </c>
      <c r="N503" s="832">
        <v>1</v>
      </c>
      <c r="O503" s="832">
        <v>1001.13</v>
      </c>
      <c r="P503" s="849"/>
      <c r="Q503" s="849"/>
      <c r="R503" s="837"/>
      <c r="S503" s="850"/>
    </row>
    <row r="504" spans="1:19" ht="14.4" customHeight="1" x14ac:dyDescent="0.3">
      <c r="A504" s="831" t="s">
        <v>3384</v>
      </c>
      <c r="B504" s="832" t="s">
        <v>3385</v>
      </c>
      <c r="C504" s="832" t="s">
        <v>602</v>
      </c>
      <c r="D504" s="832" t="s">
        <v>1233</v>
      </c>
      <c r="E504" s="832" t="s">
        <v>3424</v>
      </c>
      <c r="F504" s="832" t="s">
        <v>3475</v>
      </c>
      <c r="G504" s="832" t="s">
        <v>3476</v>
      </c>
      <c r="H504" s="849"/>
      <c r="I504" s="849"/>
      <c r="J504" s="832"/>
      <c r="K504" s="832"/>
      <c r="L504" s="849"/>
      <c r="M504" s="849"/>
      <c r="N504" s="832"/>
      <c r="O504" s="832"/>
      <c r="P504" s="849">
        <v>1</v>
      </c>
      <c r="Q504" s="849">
        <v>642</v>
      </c>
      <c r="R504" s="837"/>
      <c r="S504" s="850">
        <v>642</v>
      </c>
    </row>
    <row r="505" spans="1:19" ht="14.4" customHeight="1" x14ac:dyDescent="0.3">
      <c r="A505" s="831" t="s">
        <v>3384</v>
      </c>
      <c r="B505" s="832" t="s">
        <v>3385</v>
      </c>
      <c r="C505" s="832" t="s">
        <v>602</v>
      </c>
      <c r="D505" s="832" t="s">
        <v>1233</v>
      </c>
      <c r="E505" s="832" t="s">
        <v>3371</v>
      </c>
      <c r="F505" s="832" t="s">
        <v>3481</v>
      </c>
      <c r="G505" s="832" t="s">
        <v>3482</v>
      </c>
      <c r="H505" s="849">
        <v>54</v>
      </c>
      <c r="I505" s="849">
        <v>11070</v>
      </c>
      <c r="J505" s="832">
        <v>0.55976941747572817</v>
      </c>
      <c r="K505" s="832">
        <v>205</v>
      </c>
      <c r="L505" s="849">
        <v>96</v>
      </c>
      <c r="M505" s="849">
        <v>19776</v>
      </c>
      <c r="N505" s="832">
        <v>1</v>
      </c>
      <c r="O505" s="832">
        <v>206</v>
      </c>
      <c r="P505" s="849">
        <v>102</v>
      </c>
      <c r="Q505" s="849">
        <v>21114</v>
      </c>
      <c r="R505" s="837">
        <v>1.0676577669902914</v>
      </c>
      <c r="S505" s="850">
        <v>207</v>
      </c>
    </row>
    <row r="506" spans="1:19" ht="14.4" customHeight="1" x14ac:dyDescent="0.3">
      <c r="A506" s="831" t="s">
        <v>3384</v>
      </c>
      <c r="B506" s="832" t="s">
        <v>3385</v>
      </c>
      <c r="C506" s="832" t="s">
        <v>602</v>
      </c>
      <c r="D506" s="832" t="s">
        <v>1233</v>
      </c>
      <c r="E506" s="832" t="s">
        <v>3371</v>
      </c>
      <c r="F506" s="832" t="s">
        <v>3483</v>
      </c>
      <c r="G506" s="832" t="s">
        <v>3484</v>
      </c>
      <c r="H506" s="849"/>
      <c r="I506" s="849"/>
      <c r="J506" s="832"/>
      <c r="K506" s="832"/>
      <c r="L506" s="849">
        <v>2</v>
      </c>
      <c r="M506" s="849">
        <v>156</v>
      </c>
      <c r="N506" s="832">
        <v>1</v>
      </c>
      <c r="O506" s="832">
        <v>78</v>
      </c>
      <c r="P506" s="849"/>
      <c r="Q506" s="849"/>
      <c r="R506" s="837"/>
      <c r="S506" s="850"/>
    </row>
    <row r="507" spans="1:19" ht="14.4" customHeight="1" x14ac:dyDescent="0.3">
      <c r="A507" s="831" t="s">
        <v>3384</v>
      </c>
      <c r="B507" s="832" t="s">
        <v>3385</v>
      </c>
      <c r="C507" s="832" t="s">
        <v>602</v>
      </c>
      <c r="D507" s="832" t="s">
        <v>1233</v>
      </c>
      <c r="E507" s="832" t="s">
        <v>3371</v>
      </c>
      <c r="F507" s="832" t="s">
        <v>3491</v>
      </c>
      <c r="G507" s="832" t="s">
        <v>3492</v>
      </c>
      <c r="H507" s="849">
        <v>390</v>
      </c>
      <c r="I507" s="849">
        <v>14430</v>
      </c>
      <c r="J507" s="832">
        <v>1.4130434782608696</v>
      </c>
      <c r="K507" s="832">
        <v>37</v>
      </c>
      <c r="L507" s="849">
        <v>276</v>
      </c>
      <c r="M507" s="849">
        <v>10212</v>
      </c>
      <c r="N507" s="832">
        <v>1</v>
      </c>
      <c r="O507" s="832">
        <v>37</v>
      </c>
      <c r="P507" s="849">
        <v>131</v>
      </c>
      <c r="Q507" s="849">
        <v>4978</v>
      </c>
      <c r="R507" s="837">
        <v>0.48746572659616139</v>
      </c>
      <c r="S507" s="850">
        <v>38</v>
      </c>
    </row>
    <row r="508" spans="1:19" ht="14.4" customHeight="1" x14ac:dyDescent="0.3">
      <c r="A508" s="831" t="s">
        <v>3384</v>
      </c>
      <c r="B508" s="832" t="s">
        <v>3385</v>
      </c>
      <c r="C508" s="832" t="s">
        <v>602</v>
      </c>
      <c r="D508" s="832" t="s">
        <v>1233</v>
      </c>
      <c r="E508" s="832" t="s">
        <v>3371</v>
      </c>
      <c r="F508" s="832" t="s">
        <v>3372</v>
      </c>
      <c r="G508" s="832" t="s">
        <v>3373</v>
      </c>
      <c r="H508" s="849">
        <v>263</v>
      </c>
      <c r="I508" s="849">
        <v>66013</v>
      </c>
      <c r="J508" s="832">
        <v>0.78195925136223643</v>
      </c>
      <c r="K508" s="832">
        <v>251</v>
      </c>
      <c r="L508" s="849">
        <v>335</v>
      </c>
      <c r="M508" s="849">
        <v>84420</v>
      </c>
      <c r="N508" s="832">
        <v>1</v>
      </c>
      <c r="O508" s="832">
        <v>252</v>
      </c>
      <c r="P508" s="849">
        <v>320</v>
      </c>
      <c r="Q508" s="849">
        <v>81280</v>
      </c>
      <c r="R508" s="837">
        <v>0.96280502250651501</v>
      </c>
      <c r="S508" s="850">
        <v>254</v>
      </c>
    </row>
    <row r="509" spans="1:19" ht="14.4" customHeight="1" x14ac:dyDescent="0.3">
      <c r="A509" s="831" t="s">
        <v>3384</v>
      </c>
      <c r="B509" s="832" t="s">
        <v>3385</v>
      </c>
      <c r="C509" s="832" t="s">
        <v>602</v>
      </c>
      <c r="D509" s="832" t="s">
        <v>1233</v>
      </c>
      <c r="E509" s="832" t="s">
        <v>3371</v>
      </c>
      <c r="F509" s="832" t="s">
        <v>3499</v>
      </c>
      <c r="G509" s="832" t="s">
        <v>3500</v>
      </c>
      <c r="H509" s="849">
        <v>120</v>
      </c>
      <c r="I509" s="849">
        <v>15120</v>
      </c>
      <c r="J509" s="832">
        <v>0.62007874015748032</v>
      </c>
      <c r="K509" s="832">
        <v>126</v>
      </c>
      <c r="L509" s="849">
        <v>192</v>
      </c>
      <c r="M509" s="849">
        <v>24384</v>
      </c>
      <c r="N509" s="832">
        <v>1</v>
      </c>
      <c r="O509" s="832">
        <v>127</v>
      </c>
      <c r="P509" s="849">
        <v>189</v>
      </c>
      <c r="Q509" s="849">
        <v>23814</v>
      </c>
      <c r="R509" s="837">
        <v>0.97662401574803148</v>
      </c>
      <c r="S509" s="850">
        <v>126</v>
      </c>
    </row>
    <row r="510" spans="1:19" ht="14.4" customHeight="1" x14ac:dyDescent="0.3">
      <c r="A510" s="831" t="s">
        <v>3384</v>
      </c>
      <c r="B510" s="832" t="s">
        <v>3385</v>
      </c>
      <c r="C510" s="832" t="s">
        <v>602</v>
      </c>
      <c r="D510" s="832" t="s">
        <v>1233</v>
      </c>
      <c r="E510" s="832" t="s">
        <v>3371</v>
      </c>
      <c r="F510" s="832" t="s">
        <v>3501</v>
      </c>
      <c r="G510" s="832" t="s">
        <v>3502</v>
      </c>
      <c r="H510" s="849">
        <v>1</v>
      </c>
      <c r="I510" s="849">
        <v>311</v>
      </c>
      <c r="J510" s="832"/>
      <c r="K510" s="832">
        <v>311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3384</v>
      </c>
      <c r="B511" s="832" t="s">
        <v>3385</v>
      </c>
      <c r="C511" s="832" t="s">
        <v>602</v>
      </c>
      <c r="D511" s="832" t="s">
        <v>1233</v>
      </c>
      <c r="E511" s="832" t="s">
        <v>3371</v>
      </c>
      <c r="F511" s="832" t="s">
        <v>3507</v>
      </c>
      <c r="G511" s="832" t="s">
        <v>3508</v>
      </c>
      <c r="H511" s="849">
        <v>24</v>
      </c>
      <c r="I511" s="849">
        <v>7992</v>
      </c>
      <c r="J511" s="832">
        <v>0.92031321971441737</v>
      </c>
      <c r="K511" s="832">
        <v>333</v>
      </c>
      <c r="L511" s="849">
        <v>26</v>
      </c>
      <c r="M511" s="849">
        <v>8684</v>
      </c>
      <c r="N511" s="832">
        <v>1</v>
      </c>
      <c r="O511" s="832">
        <v>334</v>
      </c>
      <c r="P511" s="849">
        <v>19</v>
      </c>
      <c r="Q511" s="849">
        <v>6365</v>
      </c>
      <c r="R511" s="837">
        <v>0.73295716259788113</v>
      </c>
      <c r="S511" s="850">
        <v>335</v>
      </c>
    </row>
    <row r="512" spans="1:19" ht="14.4" customHeight="1" x14ac:dyDescent="0.3">
      <c r="A512" s="831" t="s">
        <v>3384</v>
      </c>
      <c r="B512" s="832" t="s">
        <v>3385</v>
      </c>
      <c r="C512" s="832" t="s">
        <v>602</v>
      </c>
      <c r="D512" s="832" t="s">
        <v>1233</v>
      </c>
      <c r="E512" s="832" t="s">
        <v>3371</v>
      </c>
      <c r="F512" s="832" t="s">
        <v>3509</v>
      </c>
      <c r="G512" s="832" t="s">
        <v>3510</v>
      </c>
      <c r="H512" s="849"/>
      <c r="I512" s="849"/>
      <c r="J512" s="832"/>
      <c r="K512" s="832"/>
      <c r="L512" s="849">
        <v>8</v>
      </c>
      <c r="M512" s="849">
        <v>1328</v>
      </c>
      <c r="N512" s="832">
        <v>1</v>
      </c>
      <c r="O512" s="832">
        <v>166</v>
      </c>
      <c r="P512" s="849">
        <v>5</v>
      </c>
      <c r="Q512" s="849">
        <v>580</v>
      </c>
      <c r="R512" s="837">
        <v>0.43674698795180722</v>
      </c>
      <c r="S512" s="850">
        <v>116</v>
      </c>
    </row>
    <row r="513" spans="1:19" ht="14.4" customHeight="1" x14ac:dyDescent="0.3">
      <c r="A513" s="831" t="s">
        <v>3384</v>
      </c>
      <c r="B513" s="832" t="s">
        <v>3385</v>
      </c>
      <c r="C513" s="832" t="s">
        <v>602</v>
      </c>
      <c r="D513" s="832" t="s">
        <v>1233</v>
      </c>
      <c r="E513" s="832" t="s">
        <v>3371</v>
      </c>
      <c r="F513" s="832" t="s">
        <v>3511</v>
      </c>
      <c r="G513" s="832" t="s">
        <v>3512</v>
      </c>
      <c r="H513" s="849">
        <v>11</v>
      </c>
      <c r="I513" s="849">
        <v>3861</v>
      </c>
      <c r="J513" s="832">
        <v>1.828125</v>
      </c>
      <c r="K513" s="832">
        <v>351</v>
      </c>
      <c r="L513" s="849">
        <v>6</v>
      </c>
      <c r="M513" s="849">
        <v>2112</v>
      </c>
      <c r="N513" s="832">
        <v>1</v>
      </c>
      <c r="O513" s="832">
        <v>352</v>
      </c>
      <c r="P513" s="849">
        <v>11</v>
      </c>
      <c r="Q513" s="849">
        <v>3927</v>
      </c>
      <c r="R513" s="837">
        <v>1.859375</v>
      </c>
      <c r="S513" s="850">
        <v>357</v>
      </c>
    </row>
    <row r="514" spans="1:19" ht="14.4" customHeight="1" x14ac:dyDescent="0.3">
      <c r="A514" s="831" t="s">
        <v>3384</v>
      </c>
      <c r="B514" s="832" t="s">
        <v>3385</v>
      </c>
      <c r="C514" s="832" t="s">
        <v>602</v>
      </c>
      <c r="D514" s="832" t="s">
        <v>1233</v>
      </c>
      <c r="E514" s="832" t="s">
        <v>3371</v>
      </c>
      <c r="F514" s="832" t="s">
        <v>3515</v>
      </c>
      <c r="G514" s="832" t="s">
        <v>3516</v>
      </c>
      <c r="H514" s="849"/>
      <c r="I514" s="849"/>
      <c r="J514" s="832"/>
      <c r="K514" s="832"/>
      <c r="L514" s="849">
        <v>1</v>
      </c>
      <c r="M514" s="849">
        <v>335</v>
      </c>
      <c r="N514" s="832">
        <v>1</v>
      </c>
      <c r="O514" s="832">
        <v>335</v>
      </c>
      <c r="P514" s="849"/>
      <c r="Q514" s="849"/>
      <c r="R514" s="837"/>
      <c r="S514" s="850"/>
    </row>
    <row r="515" spans="1:19" ht="14.4" customHeight="1" x14ac:dyDescent="0.3">
      <c r="A515" s="831" t="s">
        <v>3384</v>
      </c>
      <c r="B515" s="832" t="s">
        <v>3385</v>
      </c>
      <c r="C515" s="832" t="s">
        <v>602</v>
      </c>
      <c r="D515" s="832" t="s">
        <v>1233</v>
      </c>
      <c r="E515" s="832" t="s">
        <v>3371</v>
      </c>
      <c r="F515" s="832" t="s">
        <v>3517</v>
      </c>
      <c r="G515" s="832" t="s">
        <v>3518</v>
      </c>
      <c r="H515" s="849">
        <v>6</v>
      </c>
      <c r="I515" s="849">
        <v>1938</v>
      </c>
      <c r="J515" s="832">
        <v>0.74768518518518523</v>
      </c>
      <c r="K515" s="832">
        <v>323</v>
      </c>
      <c r="L515" s="849">
        <v>8</v>
      </c>
      <c r="M515" s="849">
        <v>2592</v>
      </c>
      <c r="N515" s="832">
        <v>1</v>
      </c>
      <c r="O515" s="832">
        <v>324</v>
      </c>
      <c r="P515" s="849">
        <v>3</v>
      </c>
      <c r="Q515" s="849">
        <v>975</v>
      </c>
      <c r="R515" s="837">
        <v>0.37615740740740738</v>
      </c>
      <c r="S515" s="850">
        <v>325</v>
      </c>
    </row>
    <row r="516" spans="1:19" ht="14.4" customHeight="1" x14ac:dyDescent="0.3">
      <c r="A516" s="831" t="s">
        <v>3384</v>
      </c>
      <c r="B516" s="832" t="s">
        <v>3385</v>
      </c>
      <c r="C516" s="832" t="s">
        <v>602</v>
      </c>
      <c r="D516" s="832" t="s">
        <v>1233</v>
      </c>
      <c r="E516" s="832" t="s">
        <v>3371</v>
      </c>
      <c r="F516" s="832" t="s">
        <v>3523</v>
      </c>
      <c r="G516" s="832" t="s">
        <v>3524</v>
      </c>
      <c r="H516" s="849"/>
      <c r="I516" s="849"/>
      <c r="J516" s="832"/>
      <c r="K516" s="832"/>
      <c r="L516" s="849">
        <v>3</v>
      </c>
      <c r="M516" s="849">
        <v>3546</v>
      </c>
      <c r="N516" s="832">
        <v>1</v>
      </c>
      <c r="O516" s="832">
        <v>1182</v>
      </c>
      <c r="P516" s="849">
        <v>1</v>
      </c>
      <c r="Q516" s="849">
        <v>1187</v>
      </c>
      <c r="R516" s="837">
        <v>0.33474337281443878</v>
      </c>
      <c r="S516" s="850">
        <v>1187</v>
      </c>
    </row>
    <row r="517" spans="1:19" ht="14.4" customHeight="1" x14ac:dyDescent="0.3">
      <c r="A517" s="831" t="s">
        <v>3384</v>
      </c>
      <c r="B517" s="832" t="s">
        <v>3385</v>
      </c>
      <c r="C517" s="832" t="s">
        <v>602</v>
      </c>
      <c r="D517" s="832" t="s">
        <v>1233</v>
      </c>
      <c r="E517" s="832" t="s">
        <v>3371</v>
      </c>
      <c r="F517" s="832" t="s">
        <v>3525</v>
      </c>
      <c r="G517" s="832" t="s">
        <v>3526</v>
      </c>
      <c r="H517" s="849">
        <v>1</v>
      </c>
      <c r="I517" s="849">
        <v>708</v>
      </c>
      <c r="J517" s="832">
        <v>0.9971830985915493</v>
      </c>
      <c r="K517" s="832">
        <v>708</v>
      </c>
      <c r="L517" s="849">
        <v>1</v>
      </c>
      <c r="M517" s="849">
        <v>710</v>
      </c>
      <c r="N517" s="832">
        <v>1</v>
      </c>
      <c r="O517" s="832">
        <v>710</v>
      </c>
      <c r="P517" s="849"/>
      <c r="Q517" s="849"/>
      <c r="R517" s="837"/>
      <c r="S517" s="850"/>
    </row>
    <row r="518" spans="1:19" ht="14.4" customHeight="1" x14ac:dyDescent="0.3">
      <c r="A518" s="831" t="s">
        <v>3384</v>
      </c>
      <c r="B518" s="832" t="s">
        <v>3385</v>
      </c>
      <c r="C518" s="832" t="s">
        <v>602</v>
      </c>
      <c r="D518" s="832" t="s">
        <v>1233</v>
      </c>
      <c r="E518" s="832" t="s">
        <v>3371</v>
      </c>
      <c r="F518" s="832" t="s">
        <v>3376</v>
      </c>
      <c r="G518" s="832" t="s">
        <v>3377</v>
      </c>
      <c r="H518" s="849">
        <v>383</v>
      </c>
      <c r="I518" s="849">
        <v>12766.66</v>
      </c>
      <c r="J518" s="832">
        <v>0.72675552823105138</v>
      </c>
      <c r="K518" s="832">
        <v>33.333315926892951</v>
      </c>
      <c r="L518" s="849">
        <v>527</v>
      </c>
      <c r="M518" s="849">
        <v>17566.650000000001</v>
      </c>
      <c r="N518" s="832">
        <v>1</v>
      </c>
      <c r="O518" s="832">
        <v>33.333301707779889</v>
      </c>
      <c r="P518" s="849">
        <v>509</v>
      </c>
      <c r="Q518" s="849">
        <v>16966.670000000002</v>
      </c>
      <c r="R518" s="837">
        <v>0.96584550839232297</v>
      </c>
      <c r="S518" s="850">
        <v>33.333339882121813</v>
      </c>
    </row>
    <row r="519" spans="1:19" ht="14.4" customHeight="1" x14ac:dyDescent="0.3">
      <c r="A519" s="831" t="s">
        <v>3384</v>
      </c>
      <c r="B519" s="832" t="s">
        <v>3385</v>
      </c>
      <c r="C519" s="832" t="s">
        <v>602</v>
      </c>
      <c r="D519" s="832" t="s">
        <v>1233</v>
      </c>
      <c r="E519" s="832" t="s">
        <v>3371</v>
      </c>
      <c r="F519" s="832" t="s">
        <v>3527</v>
      </c>
      <c r="G519" s="832" t="s">
        <v>3528</v>
      </c>
      <c r="H519" s="849">
        <v>216</v>
      </c>
      <c r="I519" s="849">
        <v>66528</v>
      </c>
      <c r="J519" s="832">
        <v>0.8925619834710744</v>
      </c>
      <c r="K519" s="832">
        <v>308</v>
      </c>
      <c r="L519" s="849">
        <v>242</v>
      </c>
      <c r="M519" s="849">
        <v>74536</v>
      </c>
      <c r="N519" s="832">
        <v>1</v>
      </c>
      <c r="O519" s="832">
        <v>308</v>
      </c>
      <c r="P519" s="849">
        <v>210</v>
      </c>
      <c r="Q519" s="849">
        <v>65310</v>
      </c>
      <c r="R519" s="837">
        <v>0.87622088655146502</v>
      </c>
      <c r="S519" s="850">
        <v>311</v>
      </c>
    </row>
    <row r="520" spans="1:19" ht="14.4" customHeight="1" x14ac:dyDescent="0.3">
      <c r="A520" s="831" t="s">
        <v>3384</v>
      </c>
      <c r="B520" s="832" t="s">
        <v>3385</v>
      </c>
      <c r="C520" s="832" t="s">
        <v>602</v>
      </c>
      <c r="D520" s="832" t="s">
        <v>1233</v>
      </c>
      <c r="E520" s="832" t="s">
        <v>3371</v>
      </c>
      <c r="F520" s="832" t="s">
        <v>3529</v>
      </c>
      <c r="G520" s="832" t="s">
        <v>3530</v>
      </c>
      <c r="H520" s="849">
        <v>1</v>
      </c>
      <c r="I520" s="849">
        <v>260</v>
      </c>
      <c r="J520" s="832">
        <v>0.33205619412515963</v>
      </c>
      <c r="K520" s="832">
        <v>260</v>
      </c>
      <c r="L520" s="849">
        <v>3</v>
      </c>
      <c r="M520" s="849">
        <v>783</v>
      </c>
      <c r="N520" s="832">
        <v>1</v>
      </c>
      <c r="O520" s="832">
        <v>261</v>
      </c>
      <c r="P520" s="849">
        <v>2</v>
      </c>
      <c r="Q520" s="849">
        <v>526</v>
      </c>
      <c r="R520" s="837">
        <v>0.67177522349936147</v>
      </c>
      <c r="S520" s="850">
        <v>263</v>
      </c>
    </row>
    <row r="521" spans="1:19" ht="14.4" customHeight="1" x14ac:dyDescent="0.3">
      <c r="A521" s="831" t="s">
        <v>3384</v>
      </c>
      <c r="B521" s="832" t="s">
        <v>3385</v>
      </c>
      <c r="C521" s="832" t="s">
        <v>602</v>
      </c>
      <c r="D521" s="832" t="s">
        <v>1233</v>
      </c>
      <c r="E521" s="832" t="s">
        <v>3371</v>
      </c>
      <c r="F521" s="832" t="s">
        <v>3531</v>
      </c>
      <c r="G521" s="832" t="s">
        <v>3532</v>
      </c>
      <c r="H521" s="849">
        <v>224</v>
      </c>
      <c r="I521" s="849">
        <v>8288</v>
      </c>
      <c r="J521" s="832">
        <v>2.4615384615384617</v>
      </c>
      <c r="K521" s="832">
        <v>37</v>
      </c>
      <c r="L521" s="849">
        <v>91</v>
      </c>
      <c r="M521" s="849">
        <v>3367</v>
      </c>
      <c r="N521" s="832">
        <v>1</v>
      </c>
      <c r="O521" s="832">
        <v>37</v>
      </c>
      <c r="P521" s="849">
        <v>2</v>
      </c>
      <c r="Q521" s="849">
        <v>76</v>
      </c>
      <c r="R521" s="837">
        <v>2.2572022572022572E-2</v>
      </c>
      <c r="S521" s="850">
        <v>38</v>
      </c>
    </row>
    <row r="522" spans="1:19" ht="14.4" customHeight="1" x14ac:dyDescent="0.3">
      <c r="A522" s="831" t="s">
        <v>3384</v>
      </c>
      <c r="B522" s="832" t="s">
        <v>3385</v>
      </c>
      <c r="C522" s="832" t="s">
        <v>602</v>
      </c>
      <c r="D522" s="832" t="s">
        <v>1233</v>
      </c>
      <c r="E522" s="832" t="s">
        <v>3371</v>
      </c>
      <c r="F522" s="832" t="s">
        <v>3533</v>
      </c>
      <c r="G522" s="832" t="s">
        <v>3534</v>
      </c>
      <c r="H522" s="849"/>
      <c r="I522" s="849"/>
      <c r="J522" s="832"/>
      <c r="K522" s="832"/>
      <c r="L522" s="849">
        <v>1</v>
      </c>
      <c r="M522" s="849">
        <v>86</v>
      </c>
      <c r="N522" s="832">
        <v>1</v>
      </c>
      <c r="O522" s="832">
        <v>86</v>
      </c>
      <c r="P522" s="849"/>
      <c r="Q522" s="849"/>
      <c r="R522" s="837"/>
      <c r="S522" s="850"/>
    </row>
    <row r="523" spans="1:19" ht="14.4" customHeight="1" x14ac:dyDescent="0.3">
      <c r="A523" s="831" t="s">
        <v>3384</v>
      </c>
      <c r="B523" s="832" t="s">
        <v>3385</v>
      </c>
      <c r="C523" s="832" t="s">
        <v>602</v>
      </c>
      <c r="D523" s="832" t="s">
        <v>1233</v>
      </c>
      <c r="E523" s="832" t="s">
        <v>3371</v>
      </c>
      <c r="F523" s="832" t="s">
        <v>3535</v>
      </c>
      <c r="G523" s="832" t="s">
        <v>3536</v>
      </c>
      <c r="H523" s="849">
        <v>65</v>
      </c>
      <c r="I523" s="849">
        <v>10010</v>
      </c>
      <c r="J523" s="832">
        <v>0.76881720430107525</v>
      </c>
      <c r="K523" s="832">
        <v>154</v>
      </c>
      <c r="L523" s="849">
        <v>84</v>
      </c>
      <c r="M523" s="849">
        <v>13020</v>
      </c>
      <c r="N523" s="832">
        <v>1</v>
      </c>
      <c r="O523" s="832">
        <v>155</v>
      </c>
      <c r="P523" s="849">
        <v>98</v>
      </c>
      <c r="Q523" s="849">
        <v>15288</v>
      </c>
      <c r="R523" s="837">
        <v>1.1741935483870967</v>
      </c>
      <c r="S523" s="850">
        <v>156</v>
      </c>
    </row>
    <row r="524" spans="1:19" ht="14.4" customHeight="1" x14ac:dyDescent="0.3">
      <c r="A524" s="831" t="s">
        <v>3384</v>
      </c>
      <c r="B524" s="832" t="s">
        <v>3385</v>
      </c>
      <c r="C524" s="832" t="s">
        <v>602</v>
      </c>
      <c r="D524" s="832" t="s">
        <v>1233</v>
      </c>
      <c r="E524" s="832" t="s">
        <v>3371</v>
      </c>
      <c r="F524" s="832" t="s">
        <v>3537</v>
      </c>
      <c r="G524" s="832" t="s">
        <v>3538</v>
      </c>
      <c r="H524" s="849">
        <v>5</v>
      </c>
      <c r="I524" s="849">
        <v>160</v>
      </c>
      <c r="J524" s="832">
        <v>0.55555555555555558</v>
      </c>
      <c r="K524" s="832">
        <v>32</v>
      </c>
      <c r="L524" s="849">
        <v>9</v>
      </c>
      <c r="M524" s="849">
        <v>288</v>
      </c>
      <c r="N524" s="832">
        <v>1</v>
      </c>
      <c r="O524" s="832">
        <v>32</v>
      </c>
      <c r="P524" s="849">
        <v>3</v>
      </c>
      <c r="Q524" s="849">
        <v>99</v>
      </c>
      <c r="R524" s="837">
        <v>0.34375</v>
      </c>
      <c r="S524" s="850">
        <v>33</v>
      </c>
    </row>
    <row r="525" spans="1:19" ht="14.4" customHeight="1" x14ac:dyDescent="0.3">
      <c r="A525" s="831" t="s">
        <v>3384</v>
      </c>
      <c r="B525" s="832" t="s">
        <v>3385</v>
      </c>
      <c r="C525" s="832" t="s">
        <v>602</v>
      </c>
      <c r="D525" s="832" t="s">
        <v>1233</v>
      </c>
      <c r="E525" s="832" t="s">
        <v>3371</v>
      </c>
      <c r="F525" s="832" t="s">
        <v>3539</v>
      </c>
      <c r="G525" s="832" t="s">
        <v>3540</v>
      </c>
      <c r="H525" s="849">
        <v>1</v>
      </c>
      <c r="I525" s="849">
        <v>132</v>
      </c>
      <c r="J525" s="832"/>
      <c r="K525" s="832">
        <v>132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3384</v>
      </c>
      <c r="B526" s="832" t="s">
        <v>3385</v>
      </c>
      <c r="C526" s="832" t="s">
        <v>602</v>
      </c>
      <c r="D526" s="832" t="s">
        <v>1233</v>
      </c>
      <c r="E526" s="832" t="s">
        <v>3371</v>
      </c>
      <c r="F526" s="832" t="s">
        <v>3547</v>
      </c>
      <c r="G526" s="832" t="s">
        <v>3548</v>
      </c>
      <c r="H526" s="849">
        <v>2</v>
      </c>
      <c r="I526" s="849">
        <v>118</v>
      </c>
      <c r="J526" s="832"/>
      <c r="K526" s="832">
        <v>59</v>
      </c>
      <c r="L526" s="849"/>
      <c r="M526" s="849"/>
      <c r="N526" s="832"/>
      <c r="O526" s="832"/>
      <c r="P526" s="849">
        <v>1</v>
      </c>
      <c r="Q526" s="849">
        <v>61</v>
      </c>
      <c r="R526" s="837"/>
      <c r="S526" s="850">
        <v>61</v>
      </c>
    </row>
    <row r="527" spans="1:19" ht="14.4" customHeight="1" x14ac:dyDescent="0.3">
      <c r="A527" s="831" t="s">
        <v>3384</v>
      </c>
      <c r="B527" s="832" t="s">
        <v>3385</v>
      </c>
      <c r="C527" s="832" t="s">
        <v>602</v>
      </c>
      <c r="D527" s="832" t="s">
        <v>1233</v>
      </c>
      <c r="E527" s="832" t="s">
        <v>3371</v>
      </c>
      <c r="F527" s="832" t="s">
        <v>3378</v>
      </c>
      <c r="G527" s="832" t="s">
        <v>3379</v>
      </c>
      <c r="H527" s="849">
        <v>2</v>
      </c>
      <c r="I527" s="849">
        <v>1184</v>
      </c>
      <c r="J527" s="832">
        <v>0.66554243957279369</v>
      </c>
      <c r="K527" s="832">
        <v>592</v>
      </c>
      <c r="L527" s="849">
        <v>3</v>
      </c>
      <c r="M527" s="849">
        <v>1779</v>
      </c>
      <c r="N527" s="832">
        <v>1</v>
      </c>
      <c r="O527" s="832">
        <v>593</v>
      </c>
      <c r="P527" s="849">
        <v>3</v>
      </c>
      <c r="Q527" s="849">
        <v>1785</v>
      </c>
      <c r="R527" s="837">
        <v>1.0033726812816188</v>
      </c>
      <c r="S527" s="850">
        <v>595</v>
      </c>
    </row>
    <row r="528" spans="1:19" ht="14.4" customHeight="1" x14ac:dyDescent="0.3">
      <c r="A528" s="831" t="s">
        <v>3384</v>
      </c>
      <c r="B528" s="832" t="s">
        <v>3385</v>
      </c>
      <c r="C528" s="832" t="s">
        <v>602</v>
      </c>
      <c r="D528" s="832" t="s">
        <v>1233</v>
      </c>
      <c r="E528" s="832" t="s">
        <v>3371</v>
      </c>
      <c r="F528" s="832" t="s">
        <v>3549</v>
      </c>
      <c r="G528" s="832" t="s">
        <v>3550</v>
      </c>
      <c r="H528" s="849">
        <v>1</v>
      </c>
      <c r="I528" s="849">
        <v>767</v>
      </c>
      <c r="J528" s="832">
        <v>0.49934895833333331</v>
      </c>
      <c r="K528" s="832">
        <v>767</v>
      </c>
      <c r="L528" s="849">
        <v>2</v>
      </c>
      <c r="M528" s="849">
        <v>1536</v>
      </c>
      <c r="N528" s="832">
        <v>1</v>
      </c>
      <c r="O528" s="832">
        <v>768</v>
      </c>
      <c r="P528" s="849">
        <v>7</v>
      </c>
      <c r="Q528" s="849">
        <v>5390</v>
      </c>
      <c r="R528" s="837">
        <v>3.5091145833333335</v>
      </c>
      <c r="S528" s="850">
        <v>770</v>
      </c>
    </row>
    <row r="529" spans="1:19" ht="14.4" customHeight="1" x14ac:dyDescent="0.3">
      <c r="A529" s="831" t="s">
        <v>3384</v>
      </c>
      <c r="B529" s="832" t="s">
        <v>3385</v>
      </c>
      <c r="C529" s="832" t="s">
        <v>602</v>
      </c>
      <c r="D529" s="832" t="s">
        <v>1233</v>
      </c>
      <c r="E529" s="832" t="s">
        <v>3371</v>
      </c>
      <c r="F529" s="832" t="s">
        <v>3551</v>
      </c>
      <c r="G529" s="832" t="s">
        <v>3552</v>
      </c>
      <c r="H529" s="849">
        <v>6</v>
      </c>
      <c r="I529" s="849">
        <v>26412</v>
      </c>
      <c r="J529" s="832">
        <v>0.54471209371390861</v>
      </c>
      <c r="K529" s="832">
        <v>4402</v>
      </c>
      <c r="L529" s="849">
        <v>11</v>
      </c>
      <c r="M529" s="849">
        <v>48488</v>
      </c>
      <c r="N529" s="832">
        <v>1</v>
      </c>
      <c r="O529" s="832">
        <v>4408</v>
      </c>
      <c r="P529" s="849">
        <v>8</v>
      </c>
      <c r="Q529" s="849">
        <v>35432</v>
      </c>
      <c r="R529" s="837">
        <v>0.73073750206236598</v>
      </c>
      <c r="S529" s="850">
        <v>4429</v>
      </c>
    </row>
    <row r="530" spans="1:19" ht="14.4" customHeight="1" x14ac:dyDescent="0.3">
      <c r="A530" s="831" t="s">
        <v>3384</v>
      </c>
      <c r="B530" s="832" t="s">
        <v>3385</v>
      </c>
      <c r="C530" s="832" t="s">
        <v>602</v>
      </c>
      <c r="D530" s="832" t="s">
        <v>1233</v>
      </c>
      <c r="E530" s="832" t="s">
        <v>3371</v>
      </c>
      <c r="F530" s="832" t="s">
        <v>3557</v>
      </c>
      <c r="G530" s="832" t="s">
        <v>3558</v>
      </c>
      <c r="H530" s="849"/>
      <c r="I530" s="849"/>
      <c r="J530" s="832"/>
      <c r="K530" s="832"/>
      <c r="L530" s="849">
        <v>1</v>
      </c>
      <c r="M530" s="849">
        <v>91</v>
      </c>
      <c r="N530" s="832">
        <v>1</v>
      </c>
      <c r="O530" s="832">
        <v>91</v>
      </c>
      <c r="P530" s="849"/>
      <c r="Q530" s="849"/>
      <c r="R530" s="837"/>
      <c r="S530" s="850"/>
    </row>
    <row r="531" spans="1:19" ht="14.4" customHeight="1" x14ac:dyDescent="0.3">
      <c r="A531" s="831" t="s">
        <v>3384</v>
      </c>
      <c r="B531" s="832" t="s">
        <v>3385</v>
      </c>
      <c r="C531" s="832" t="s">
        <v>602</v>
      </c>
      <c r="D531" s="832" t="s">
        <v>1233</v>
      </c>
      <c r="E531" s="832" t="s">
        <v>3371</v>
      </c>
      <c r="F531" s="832" t="s">
        <v>3559</v>
      </c>
      <c r="G531" s="832" t="s">
        <v>3560</v>
      </c>
      <c r="H531" s="849">
        <v>29</v>
      </c>
      <c r="I531" s="849">
        <v>4640</v>
      </c>
      <c r="J531" s="832">
        <v>0.92967341214185539</v>
      </c>
      <c r="K531" s="832">
        <v>160</v>
      </c>
      <c r="L531" s="849">
        <v>31</v>
      </c>
      <c r="M531" s="849">
        <v>4991</v>
      </c>
      <c r="N531" s="832">
        <v>1</v>
      </c>
      <c r="O531" s="832">
        <v>161</v>
      </c>
      <c r="P531" s="849">
        <v>47</v>
      </c>
      <c r="Q531" s="849">
        <v>7614</v>
      </c>
      <c r="R531" s="837">
        <v>1.5255459827689841</v>
      </c>
      <c r="S531" s="850">
        <v>162</v>
      </c>
    </row>
    <row r="532" spans="1:19" ht="14.4" customHeight="1" x14ac:dyDescent="0.3">
      <c r="A532" s="831" t="s">
        <v>3384</v>
      </c>
      <c r="B532" s="832" t="s">
        <v>3385</v>
      </c>
      <c r="C532" s="832" t="s">
        <v>602</v>
      </c>
      <c r="D532" s="832" t="s">
        <v>1233</v>
      </c>
      <c r="E532" s="832" t="s">
        <v>3371</v>
      </c>
      <c r="F532" s="832" t="s">
        <v>3561</v>
      </c>
      <c r="G532" s="832" t="s">
        <v>3562</v>
      </c>
      <c r="H532" s="849">
        <v>1</v>
      </c>
      <c r="I532" s="849">
        <v>395</v>
      </c>
      <c r="J532" s="832">
        <v>0.5</v>
      </c>
      <c r="K532" s="832">
        <v>395</v>
      </c>
      <c r="L532" s="849">
        <v>2</v>
      </c>
      <c r="M532" s="849">
        <v>790</v>
      </c>
      <c r="N532" s="832">
        <v>1</v>
      </c>
      <c r="O532" s="832">
        <v>395</v>
      </c>
      <c r="P532" s="849">
        <v>2</v>
      </c>
      <c r="Q532" s="849">
        <v>796</v>
      </c>
      <c r="R532" s="837">
        <v>1.0075949367088608</v>
      </c>
      <c r="S532" s="850">
        <v>398</v>
      </c>
    </row>
    <row r="533" spans="1:19" ht="14.4" customHeight="1" x14ac:dyDescent="0.3">
      <c r="A533" s="831" t="s">
        <v>3384</v>
      </c>
      <c r="B533" s="832" t="s">
        <v>3385</v>
      </c>
      <c r="C533" s="832" t="s">
        <v>602</v>
      </c>
      <c r="D533" s="832" t="s">
        <v>1233</v>
      </c>
      <c r="E533" s="832" t="s">
        <v>3371</v>
      </c>
      <c r="F533" s="832" t="s">
        <v>3563</v>
      </c>
      <c r="G533" s="832" t="s">
        <v>3564</v>
      </c>
      <c r="H533" s="849"/>
      <c r="I533" s="849"/>
      <c r="J533" s="832"/>
      <c r="K533" s="832"/>
      <c r="L533" s="849">
        <v>5</v>
      </c>
      <c r="M533" s="849">
        <v>320</v>
      </c>
      <c r="N533" s="832">
        <v>1</v>
      </c>
      <c r="O533" s="832">
        <v>64</v>
      </c>
      <c r="P533" s="849">
        <v>4</v>
      </c>
      <c r="Q533" s="849">
        <v>264</v>
      </c>
      <c r="R533" s="837">
        <v>0.82499999999999996</v>
      </c>
      <c r="S533" s="850">
        <v>66</v>
      </c>
    </row>
    <row r="534" spans="1:19" ht="14.4" customHeight="1" x14ac:dyDescent="0.3">
      <c r="A534" s="831" t="s">
        <v>3384</v>
      </c>
      <c r="B534" s="832" t="s">
        <v>3385</v>
      </c>
      <c r="C534" s="832" t="s">
        <v>602</v>
      </c>
      <c r="D534" s="832" t="s">
        <v>1233</v>
      </c>
      <c r="E534" s="832" t="s">
        <v>3371</v>
      </c>
      <c r="F534" s="832" t="s">
        <v>3567</v>
      </c>
      <c r="G534" s="832" t="s">
        <v>3568</v>
      </c>
      <c r="H534" s="849">
        <v>1</v>
      </c>
      <c r="I534" s="849">
        <v>317</v>
      </c>
      <c r="J534" s="832"/>
      <c r="K534" s="832">
        <v>317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3384</v>
      </c>
      <c r="B535" s="832" t="s">
        <v>3385</v>
      </c>
      <c r="C535" s="832" t="s">
        <v>602</v>
      </c>
      <c r="D535" s="832" t="s">
        <v>1233</v>
      </c>
      <c r="E535" s="832" t="s">
        <v>3371</v>
      </c>
      <c r="F535" s="832" t="s">
        <v>3569</v>
      </c>
      <c r="G535" s="832" t="s">
        <v>3570</v>
      </c>
      <c r="H535" s="849">
        <v>1</v>
      </c>
      <c r="I535" s="849">
        <v>37</v>
      </c>
      <c r="J535" s="832"/>
      <c r="K535" s="832">
        <v>37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3384</v>
      </c>
      <c r="B536" s="832" t="s">
        <v>3385</v>
      </c>
      <c r="C536" s="832" t="s">
        <v>602</v>
      </c>
      <c r="D536" s="832" t="s">
        <v>1233</v>
      </c>
      <c r="E536" s="832" t="s">
        <v>3371</v>
      </c>
      <c r="F536" s="832" t="s">
        <v>3380</v>
      </c>
      <c r="G536" s="832" t="s">
        <v>3381</v>
      </c>
      <c r="H536" s="849"/>
      <c r="I536" s="849"/>
      <c r="J536" s="832"/>
      <c r="K536" s="832"/>
      <c r="L536" s="849">
        <v>7</v>
      </c>
      <c r="M536" s="849">
        <v>9373</v>
      </c>
      <c r="N536" s="832">
        <v>1</v>
      </c>
      <c r="O536" s="832">
        <v>1339</v>
      </c>
      <c r="P536" s="849">
        <v>1</v>
      </c>
      <c r="Q536" s="849">
        <v>1344</v>
      </c>
      <c r="R536" s="837">
        <v>0.14339058999253174</v>
      </c>
      <c r="S536" s="850">
        <v>1344</v>
      </c>
    </row>
    <row r="537" spans="1:19" ht="14.4" customHeight="1" x14ac:dyDescent="0.3">
      <c r="A537" s="831" t="s">
        <v>3384</v>
      </c>
      <c r="B537" s="832" t="s">
        <v>3385</v>
      </c>
      <c r="C537" s="832" t="s">
        <v>602</v>
      </c>
      <c r="D537" s="832" t="s">
        <v>1233</v>
      </c>
      <c r="E537" s="832" t="s">
        <v>3371</v>
      </c>
      <c r="F537" s="832" t="s">
        <v>3382</v>
      </c>
      <c r="G537" s="832" t="s">
        <v>3383</v>
      </c>
      <c r="H537" s="849">
        <v>1</v>
      </c>
      <c r="I537" s="849">
        <v>362</v>
      </c>
      <c r="J537" s="832">
        <v>0.11080501989592899</v>
      </c>
      <c r="K537" s="832">
        <v>362</v>
      </c>
      <c r="L537" s="849">
        <v>9</v>
      </c>
      <c r="M537" s="849">
        <v>3267</v>
      </c>
      <c r="N537" s="832">
        <v>1</v>
      </c>
      <c r="O537" s="832">
        <v>363</v>
      </c>
      <c r="P537" s="849">
        <v>5</v>
      </c>
      <c r="Q537" s="849">
        <v>1820</v>
      </c>
      <c r="R537" s="837">
        <v>0.5570860116314662</v>
      </c>
      <c r="S537" s="850">
        <v>364</v>
      </c>
    </row>
    <row r="538" spans="1:19" ht="14.4" customHeight="1" x14ac:dyDescent="0.3">
      <c r="A538" s="831" t="s">
        <v>3384</v>
      </c>
      <c r="B538" s="832" t="s">
        <v>3385</v>
      </c>
      <c r="C538" s="832" t="s">
        <v>602</v>
      </c>
      <c r="D538" s="832" t="s">
        <v>1233</v>
      </c>
      <c r="E538" s="832" t="s">
        <v>3371</v>
      </c>
      <c r="F538" s="832" t="s">
        <v>3575</v>
      </c>
      <c r="G538" s="832" t="s">
        <v>3576</v>
      </c>
      <c r="H538" s="849"/>
      <c r="I538" s="849"/>
      <c r="J538" s="832"/>
      <c r="K538" s="832"/>
      <c r="L538" s="849">
        <v>3</v>
      </c>
      <c r="M538" s="849">
        <v>294</v>
      </c>
      <c r="N538" s="832">
        <v>1</v>
      </c>
      <c r="O538" s="832">
        <v>98</v>
      </c>
      <c r="P538" s="849"/>
      <c r="Q538" s="849"/>
      <c r="R538" s="837"/>
      <c r="S538" s="850"/>
    </row>
    <row r="539" spans="1:19" ht="14.4" customHeight="1" x14ac:dyDescent="0.3">
      <c r="A539" s="831" t="s">
        <v>3384</v>
      </c>
      <c r="B539" s="832" t="s">
        <v>3385</v>
      </c>
      <c r="C539" s="832" t="s">
        <v>602</v>
      </c>
      <c r="D539" s="832" t="s">
        <v>1235</v>
      </c>
      <c r="E539" s="832" t="s">
        <v>3386</v>
      </c>
      <c r="F539" s="832" t="s">
        <v>3393</v>
      </c>
      <c r="G539" s="832" t="s">
        <v>3394</v>
      </c>
      <c r="H539" s="849">
        <v>0.60000000000000009</v>
      </c>
      <c r="I539" s="849">
        <v>34.86</v>
      </c>
      <c r="J539" s="832"/>
      <c r="K539" s="832">
        <v>58.099999999999987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" customHeight="1" x14ac:dyDescent="0.3">
      <c r="A540" s="831" t="s">
        <v>3384</v>
      </c>
      <c r="B540" s="832" t="s">
        <v>3385</v>
      </c>
      <c r="C540" s="832" t="s">
        <v>602</v>
      </c>
      <c r="D540" s="832" t="s">
        <v>1235</v>
      </c>
      <c r="E540" s="832" t="s">
        <v>3386</v>
      </c>
      <c r="F540" s="832" t="s">
        <v>3398</v>
      </c>
      <c r="G540" s="832" t="s">
        <v>3399</v>
      </c>
      <c r="H540" s="849">
        <v>0.30000000000000004</v>
      </c>
      <c r="I540" s="849">
        <v>1364.28</v>
      </c>
      <c r="J540" s="832">
        <v>1.5</v>
      </c>
      <c r="K540" s="832">
        <v>4547.5999999999995</v>
      </c>
      <c r="L540" s="849">
        <v>0.2</v>
      </c>
      <c r="M540" s="849">
        <v>909.52</v>
      </c>
      <c r="N540" s="832">
        <v>1</v>
      </c>
      <c r="O540" s="832">
        <v>4547.5999999999995</v>
      </c>
      <c r="P540" s="849"/>
      <c r="Q540" s="849"/>
      <c r="R540" s="837"/>
      <c r="S540" s="850"/>
    </row>
    <row r="541" spans="1:19" ht="14.4" customHeight="1" x14ac:dyDescent="0.3">
      <c r="A541" s="831" t="s">
        <v>3384</v>
      </c>
      <c r="B541" s="832" t="s">
        <v>3385</v>
      </c>
      <c r="C541" s="832" t="s">
        <v>602</v>
      </c>
      <c r="D541" s="832" t="s">
        <v>1235</v>
      </c>
      <c r="E541" s="832" t="s">
        <v>3386</v>
      </c>
      <c r="F541" s="832" t="s">
        <v>3406</v>
      </c>
      <c r="G541" s="832" t="s">
        <v>805</v>
      </c>
      <c r="H541" s="849">
        <v>0.4</v>
      </c>
      <c r="I541" s="849">
        <v>1819.46</v>
      </c>
      <c r="J541" s="832"/>
      <c r="K541" s="832">
        <v>4548.6499999999996</v>
      </c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3384</v>
      </c>
      <c r="B542" s="832" t="s">
        <v>3385</v>
      </c>
      <c r="C542" s="832" t="s">
        <v>602</v>
      </c>
      <c r="D542" s="832" t="s">
        <v>1235</v>
      </c>
      <c r="E542" s="832" t="s">
        <v>3424</v>
      </c>
      <c r="F542" s="832" t="s">
        <v>3427</v>
      </c>
      <c r="G542" s="832" t="s">
        <v>3428</v>
      </c>
      <c r="H542" s="849">
        <v>2</v>
      </c>
      <c r="I542" s="849">
        <v>5250.22</v>
      </c>
      <c r="J542" s="832">
        <v>1</v>
      </c>
      <c r="K542" s="832">
        <v>2625.11</v>
      </c>
      <c r="L542" s="849">
        <v>2</v>
      </c>
      <c r="M542" s="849">
        <v>5250.22</v>
      </c>
      <c r="N542" s="832">
        <v>1</v>
      </c>
      <c r="O542" s="832">
        <v>2625.11</v>
      </c>
      <c r="P542" s="849"/>
      <c r="Q542" s="849"/>
      <c r="R542" s="837"/>
      <c r="S542" s="850"/>
    </row>
    <row r="543" spans="1:19" ht="14.4" customHeight="1" x14ac:dyDescent="0.3">
      <c r="A543" s="831" t="s">
        <v>3384</v>
      </c>
      <c r="B543" s="832" t="s">
        <v>3385</v>
      </c>
      <c r="C543" s="832" t="s">
        <v>602</v>
      </c>
      <c r="D543" s="832" t="s">
        <v>1235</v>
      </c>
      <c r="E543" s="832" t="s">
        <v>3424</v>
      </c>
      <c r="F543" s="832" t="s">
        <v>3435</v>
      </c>
      <c r="G543" s="832" t="s">
        <v>3436</v>
      </c>
      <c r="H543" s="849"/>
      <c r="I543" s="849"/>
      <c r="J543" s="832"/>
      <c r="K543" s="832"/>
      <c r="L543" s="849">
        <v>2</v>
      </c>
      <c r="M543" s="849">
        <v>1803.28</v>
      </c>
      <c r="N543" s="832">
        <v>1</v>
      </c>
      <c r="O543" s="832">
        <v>901.64</v>
      </c>
      <c r="P543" s="849"/>
      <c r="Q543" s="849"/>
      <c r="R543" s="837"/>
      <c r="S543" s="850"/>
    </row>
    <row r="544" spans="1:19" ht="14.4" customHeight="1" x14ac:dyDescent="0.3">
      <c r="A544" s="831" t="s">
        <v>3384</v>
      </c>
      <c r="B544" s="832" t="s">
        <v>3385</v>
      </c>
      <c r="C544" s="832" t="s">
        <v>602</v>
      </c>
      <c r="D544" s="832" t="s">
        <v>1235</v>
      </c>
      <c r="E544" s="832" t="s">
        <v>3424</v>
      </c>
      <c r="F544" s="832" t="s">
        <v>3437</v>
      </c>
      <c r="G544" s="832" t="s">
        <v>3438</v>
      </c>
      <c r="H544" s="849">
        <v>1</v>
      </c>
      <c r="I544" s="849">
        <v>408.74</v>
      </c>
      <c r="J544" s="832"/>
      <c r="K544" s="832">
        <v>408.74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3384</v>
      </c>
      <c r="B545" s="832" t="s">
        <v>3385</v>
      </c>
      <c r="C545" s="832" t="s">
        <v>602</v>
      </c>
      <c r="D545" s="832" t="s">
        <v>1235</v>
      </c>
      <c r="E545" s="832" t="s">
        <v>3424</v>
      </c>
      <c r="F545" s="832" t="s">
        <v>3467</v>
      </c>
      <c r="G545" s="832" t="s">
        <v>3468</v>
      </c>
      <c r="H545" s="849">
        <v>1</v>
      </c>
      <c r="I545" s="849">
        <v>2200</v>
      </c>
      <c r="J545" s="832"/>
      <c r="K545" s="832">
        <v>2200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" customHeight="1" x14ac:dyDescent="0.3">
      <c r="A546" s="831" t="s">
        <v>3384</v>
      </c>
      <c r="B546" s="832" t="s">
        <v>3385</v>
      </c>
      <c r="C546" s="832" t="s">
        <v>602</v>
      </c>
      <c r="D546" s="832" t="s">
        <v>1235</v>
      </c>
      <c r="E546" s="832" t="s">
        <v>3371</v>
      </c>
      <c r="F546" s="832" t="s">
        <v>3481</v>
      </c>
      <c r="G546" s="832" t="s">
        <v>3482</v>
      </c>
      <c r="H546" s="849">
        <v>4</v>
      </c>
      <c r="I546" s="849">
        <v>820</v>
      </c>
      <c r="J546" s="832">
        <v>3.9805825242718447</v>
      </c>
      <c r="K546" s="832">
        <v>205</v>
      </c>
      <c r="L546" s="849">
        <v>1</v>
      </c>
      <c r="M546" s="849">
        <v>206</v>
      </c>
      <c r="N546" s="832">
        <v>1</v>
      </c>
      <c r="O546" s="832">
        <v>206</v>
      </c>
      <c r="P546" s="849">
        <v>1</v>
      </c>
      <c r="Q546" s="849">
        <v>207</v>
      </c>
      <c r="R546" s="837">
        <v>1.0048543689320388</v>
      </c>
      <c r="S546" s="850">
        <v>207</v>
      </c>
    </row>
    <row r="547" spans="1:19" ht="14.4" customHeight="1" x14ac:dyDescent="0.3">
      <c r="A547" s="831" t="s">
        <v>3384</v>
      </c>
      <c r="B547" s="832" t="s">
        <v>3385</v>
      </c>
      <c r="C547" s="832" t="s">
        <v>602</v>
      </c>
      <c r="D547" s="832" t="s">
        <v>1235</v>
      </c>
      <c r="E547" s="832" t="s">
        <v>3371</v>
      </c>
      <c r="F547" s="832" t="s">
        <v>3491</v>
      </c>
      <c r="G547" s="832" t="s">
        <v>3492</v>
      </c>
      <c r="H547" s="849">
        <v>59</v>
      </c>
      <c r="I547" s="849">
        <v>2183</v>
      </c>
      <c r="J547" s="832">
        <v>6.5555555555555554</v>
      </c>
      <c r="K547" s="832">
        <v>37</v>
      </c>
      <c r="L547" s="849">
        <v>9</v>
      </c>
      <c r="M547" s="849">
        <v>333</v>
      </c>
      <c r="N547" s="832">
        <v>1</v>
      </c>
      <c r="O547" s="832">
        <v>37</v>
      </c>
      <c r="P547" s="849">
        <v>2</v>
      </c>
      <c r="Q547" s="849">
        <v>76</v>
      </c>
      <c r="R547" s="837">
        <v>0.22822822822822822</v>
      </c>
      <c r="S547" s="850">
        <v>38</v>
      </c>
    </row>
    <row r="548" spans="1:19" ht="14.4" customHeight="1" x14ac:dyDescent="0.3">
      <c r="A548" s="831" t="s">
        <v>3384</v>
      </c>
      <c r="B548" s="832" t="s">
        <v>3385</v>
      </c>
      <c r="C548" s="832" t="s">
        <v>602</v>
      </c>
      <c r="D548" s="832" t="s">
        <v>1235</v>
      </c>
      <c r="E548" s="832" t="s">
        <v>3371</v>
      </c>
      <c r="F548" s="832" t="s">
        <v>3372</v>
      </c>
      <c r="G548" s="832" t="s">
        <v>3373</v>
      </c>
      <c r="H548" s="849">
        <v>34</v>
      </c>
      <c r="I548" s="849">
        <v>8534</v>
      </c>
      <c r="J548" s="832">
        <v>3.0786435786435788</v>
      </c>
      <c r="K548" s="832">
        <v>251</v>
      </c>
      <c r="L548" s="849">
        <v>11</v>
      </c>
      <c r="M548" s="849">
        <v>2772</v>
      </c>
      <c r="N548" s="832">
        <v>1</v>
      </c>
      <c r="O548" s="832">
        <v>252</v>
      </c>
      <c r="P548" s="849">
        <v>3</v>
      </c>
      <c r="Q548" s="849">
        <v>762</v>
      </c>
      <c r="R548" s="837">
        <v>0.27489177489177491</v>
      </c>
      <c r="S548" s="850">
        <v>254</v>
      </c>
    </row>
    <row r="549" spans="1:19" ht="14.4" customHeight="1" x14ac:dyDescent="0.3">
      <c r="A549" s="831" t="s">
        <v>3384</v>
      </c>
      <c r="B549" s="832" t="s">
        <v>3385</v>
      </c>
      <c r="C549" s="832" t="s">
        <v>602</v>
      </c>
      <c r="D549" s="832" t="s">
        <v>1235</v>
      </c>
      <c r="E549" s="832" t="s">
        <v>3371</v>
      </c>
      <c r="F549" s="832" t="s">
        <v>3499</v>
      </c>
      <c r="G549" s="832" t="s">
        <v>3500</v>
      </c>
      <c r="H549" s="849">
        <v>40</v>
      </c>
      <c r="I549" s="849">
        <v>5040</v>
      </c>
      <c r="J549" s="832">
        <v>9.9212598425196852</v>
      </c>
      <c r="K549" s="832">
        <v>126</v>
      </c>
      <c r="L549" s="849">
        <v>4</v>
      </c>
      <c r="M549" s="849">
        <v>508</v>
      </c>
      <c r="N549" s="832">
        <v>1</v>
      </c>
      <c r="O549" s="832">
        <v>127</v>
      </c>
      <c r="P549" s="849">
        <v>4</v>
      </c>
      <c r="Q549" s="849">
        <v>504</v>
      </c>
      <c r="R549" s="837">
        <v>0.99212598425196852</v>
      </c>
      <c r="S549" s="850">
        <v>126</v>
      </c>
    </row>
    <row r="550" spans="1:19" ht="14.4" customHeight="1" x14ac:dyDescent="0.3">
      <c r="A550" s="831" t="s">
        <v>3384</v>
      </c>
      <c r="B550" s="832" t="s">
        <v>3385</v>
      </c>
      <c r="C550" s="832" t="s">
        <v>602</v>
      </c>
      <c r="D550" s="832" t="s">
        <v>1235</v>
      </c>
      <c r="E550" s="832" t="s">
        <v>3371</v>
      </c>
      <c r="F550" s="832" t="s">
        <v>3501</v>
      </c>
      <c r="G550" s="832" t="s">
        <v>3502</v>
      </c>
      <c r="H550" s="849">
        <v>1</v>
      </c>
      <c r="I550" s="849">
        <v>311</v>
      </c>
      <c r="J550" s="832"/>
      <c r="K550" s="832">
        <v>311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3384</v>
      </c>
      <c r="B551" s="832" t="s">
        <v>3385</v>
      </c>
      <c r="C551" s="832" t="s">
        <v>602</v>
      </c>
      <c r="D551" s="832" t="s">
        <v>1235</v>
      </c>
      <c r="E551" s="832" t="s">
        <v>3371</v>
      </c>
      <c r="F551" s="832" t="s">
        <v>3507</v>
      </c>
      <c r="G551" s="832" t="s">
        <v>3508</v>
      </c>
      <c r="H551" s="849">
        <v>2</v>
      </c>
      <c r="I551" s="849">
        <v>666</v>
      </c>
      <c r="J551" s="832"/>
      <c r="K551" s="832">
        <v>333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" customHeight="1" x14ac:dyDescent="0.3">
      <c r="A552" s="831" t="s">
        <v>3384</v>
      </c>
      <c r="B552" s="832" t="s">
        <v>3385</v>
      </c>
      <c r="C552" s="832" t="s">
        <v>602</v>
      </c>
      <c r="D552" s="832" t="s">
        <v>1235</v>
      </c>
      <c r="E552" s="832" t="s">
        <v>3371</v>
      </c>
      <c r="F552" s="832" t="s">
        <v>3509</v>
      </c>
      <c r="G552" s="832" t="s">
        <v>3510</v>
      </c>
      <c r="H552" s="849">
        <v>1</v>
      </c>
      <c r="I552" s="849">
        <v>166</v>
      </c>
      <c r="J552" s="832"/>
      <c r="K552" s="832">
        <v>166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3384</v>
      </c>
      <c r="B553" s="832" t="s">
        <v>3385</v>
      </c>
      <c r="C553" s="832" t="s">
        <v>602</v>
      </c>
      <c r="D553" s="832" t="s">
        <v>1235</v>
      </c>
      <c r="E553" s="832" t="s">
        <v>3371</v>
      </c>
      <c r="F553" s="832" t="s">
        <v>3511</v>
      </c>
      <c r="G553" s="832" t="s">
        <v>3512</v>
      </c>
      <c r="H553" s="849">
        <v>1</v>
      </c>
      <c r="I553" s="849">
        <v>351</v>
      </c>
      <c r="J553" s="832"/>
      <c r="K553" s="832">
        <v>351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3384</v>
      </c>
      <c r="B554" s="832" t="s">
        <v>3385</v>
      </c>
      <c r="C554" s="832" t="s">
        <v>602</v>
      </c>
      <c r="D554" s="832" t="s">
        <v>1235</v>
      </c>
      <c r="E554" s="832" t="s">
        <v>3371</v>
      </c>
      <c r="F554" s="832" t="s">
        <v>3519</v>
      </c>
      <c r="G554" s="832" t="s">
        <v>3520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298</v>
      </c>
      <c r="R554" s="837"/>
      <c r="S554" s="850">
        <v>298</v>
      </c>
    </row>
    <row r="555" spans="1:19" ht="14.4" customHeight="1" x14ac:dyDescent="0.3">
      <c r="A555" s="831" t="s">
        <v>3384</v>
      </c>
      <c r="B555" s="832" t="s">
        <v>3385</v>
      </c>
      <c r="C555" s="832" t="s">
        <v>602</v>
      </c>
      <c r="D555" s="832" t="s">
        <v>1235</v>
      </c>
      <c r="E555" s="832" t="s">
        <v>3371</v>
      </c>
      <c r="F555" s="832" t="s">
        <v>3523</v>
      </c>
      <c r="G555" s="832" t="s">
        <v>3524</v>
      </c>
      <c r="H555" s="849"/>
      <c r="I555" s="849"/>
      <c r="J555" s="832"/>
      <c r="K555" s="832"/>
      <c r="L555" s="849">
        <v>1</v>
      </c>
      <c r="M555" s="849">
        <v>1182</v>
      </c>
      <c r="N555" s="832">
        <v>1</v>
      </c>
      <c r="O555" s="832">
        <v>1182</v>
      </c>
      <c r="P555" s="849"/>
      <c r="Q555" s="849"/>
      <c r="R555" s="837"/>
      <c r="S555" s="850"/>
    </row>
    <row r="556" spans="1:19" ht="14.4" customHeight="1" x14ac:dyDescent="0.3">
      <c r="A556" s="831" t="s">
        <v>3384</v>
      </c>
      <c r="B556" s="832" t="s">
        <v>3385</v>
      </c>
      <c r="C556" s="832" t="s">
        <v>602</v>
      </c>
      <c r="D556" s="832" t="s">
        <v>1235</v>
      </c>
      <c r="E556" s="832" t="s">
        <v>3371</v>
      </c>
      <c r="F556" s="832" t="s">
        <v>3525</v>
      </c>
      <c r="G556" s="832" t="s">
        <v>3526</v>
      </c>
      <c r="H556" s="849">
        <v>1</v>
      </c>
      <c r="I556" s="849">
        <v>708</v>
      </c>
      <c r="J556" s="832"/>
      <c r="K556" s="832">
        <v>708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" customHeight="1" x14ac:dyDescent="0.3">
      <c r="A557" s="831" t="s">
        <v>3384</v>
      </c>
      <c r="B557" s="832" t="s">
        <v>3385</v>
      </c>
      <c r="C557" s="832" t="s">
        <v>602</v>
      </c>
      <c r="D557" s="832" t="s">
        <v>1235</v>
      </c>
      <c r="E557" s="832" t="s">
        <v>3371</v>
      </c>
      <c r="F557" s="832" t="s">
        <v>3376</v>
      </c>
      <c r="G557" s="832" t="s">
        <v>3377</v>
      </c>
      <c r="H557" s="849">
        <v>88</v>
      </c>
      <c r="I557" s="849">
        <v>2933.34</v>
      </c>
      <c r="J557" s="832">
        <v>5.1764519032240992</v>
      </c>
      <c r="K557" s="832">
        <v>33.333409090909093</v>
      </c>
      <c r="L557" s="849">
        <v>17</v>
      </c>
      <c r="M557" s="849">
        <v>566.66999999999996</v>
      </c>
      <c r="N557" s="832">
        <v>1</v>
      </c>
      <c r="O557" s="832">
        <v>33.333529411764701</v>
      </c>
      <c r="P557" s="849">
        <v>12</v>
      </c>
      <c r="Q557" s="849">
        <v>399.98999999999995</v>
      </c>
      <c r="R557" s="837">
        <v>0.70586055376144841</v>
      </c>
      <c r="S557" s="850">
        <v>33.332499999999996</v>
      </c>
    </row>
    <row r="558" spans="1:19" ht="14.4" customHeight="1" x14ac:dyDescent="0.3">
      <c r="A558" s="831" t="s">
        <v>3384</v>
      </c>
      <c r="B558" s="832" t="s">
        <v>3385</v>
      </c>
      <c r="C558" s="832" t="s">
        <v>602</v>
      </c>
      <c r="D558" s="832" t="s">
        <v>1235</v>
      </c>
      <c r="E558" s="832" t="s">
        <v>3371</v>
      </c>
      <c r="F558" s="832" t="s">
        <v>3527</v>
      </c>
      <c r="G558" s="832" t="s">
        <v>3528</v>
      </c>
      <c r="H558" s="849">
        <v>47</v>
      </c>
      <c r="I558" s="849">
        <v>14476</v>
      </c>
      <c r="J558" s="832">
        <v>4.2727272727272725</v>
      </c>
      <c r="K558" s="832">
        <v>308</v>
      </c>
      <c r="L558" s="849">
        <v>11</v>
      </c>
      <c r="M558" s="849">
        <v>3388</v>
      </c>
      <c r="N558" s="832">
        <v>1</v>
      </c>
      <c r="O558" s="832">
        <v>308</v>
      </c>
      <c r="P558" s="849">
        <v>8</v>
      </c>
      <c r="Q558" s="849">
        <v>2488</v>
      </c>
      <c r="R558" s="837">
        <v>0.73435655253837073</v>
      </c>
      <c r="S558" s="850">
        <v>311</v>
      </c>
    </row>
    <row r="559" spans="1:19" ht="14.4" customHeight="1" x14ac:dyDescent="0.3">
      <c r="A559" s="831" t="s">
        <v>3384</v>
      </c>
      <c r="B559" s="832" t="s">
        <v>3385</v>
      </c>
      <c r="C559" s="832" t="s">
        <v>602</v>
      </c>
      <c r="D559" s="832" t="s">
        <v>1235</v>
      </c>
      <c r="E559" s="832" t="s">
        <v>3371</v>
      </c>
      <c r="F559" s="832" t="s">
        <v>3529</v>
      </c>
      <c r="G559" s="832" t="s">
        <v>3530</v>
      </c>
      <c r="H559" s="849">
        <v>2</v>
      </c>
      <c r="I559" s="849">
        <v>520</v>
      </c>
      <c r="J559" s="832">
        <v>0.99616858237547889</v>
      </c>
      <c r="K559" s="832">
        <v>260</v>
      </c>
      <c r="L559" s="849">
        <v>2</v>
      </c>
      <c r="M559" s="849">
        <v>522</v>
      </c>
      <c r="N559" s="832">
        <v>1</v>
      </c>
      <c r="O559" s="832">
        <v>261</v>
      </c>
      <c r="P559" s="849"/>
      <c r="Q559" s="849"/>
      <c r="R559" s="837"/>
      <c r="S559" s="850"/>
    </row>
    <row r="560" spans="1:19" ht="14.4" customHeight="1" x14ac:dyDescent="0.3">
      <c r="A560" s="831" t="s">
        <v>3384</v>
      </c>
      <c r="B560" s="832" t="s">
        <v>3385</v>
      </c>
      <c r="C560" s="832" t="s">
        <v>602</v>
      </c>
      <c r="D560" s="832" t="s">
        <v>1235</v>
      </c>
      <c r="E560" s="832" t="s">
        <v>3371</v>
      </c>
      <c r="F560" s="832" t="s">
        <v>3531</v>
      </c>
      <c r="G560" s="832" t="s">
        <v>3532</v>
      </c>
      <c r="H560" s="849">
        <v>24</v>
      </c>
      <c r="I560" s="849">
        <v>888</v>
      </c>
      <c r="J560" s="832">
        <v>3.4285714285714284</v>
      </c>
      <c r="K560" s="832">
        <v>37</v>
      </c>
      <c r="L560" s="849">
        <v>7</v>
      </c>
      <c r="M560" s="849">
        <v>259</v>
      </c>
      <c r="N560" s="832">
        <v>1</v>
      </c>
      <c r="O560" s="832">
        <v>37</v>
      </c>
      <c r="P560" s="849"/>
      <c r="Q560" s="849"/>
      <c r="R560" s="837"/>
      <c r="S560" s="850"/>
    </row>
    <row r="561" spans="1:19" ht="14.4" customHeight="1" x14ac:dyDescent="0.3">
      <c r="A561" s="831" t="s">
        <v>3384</v>
      </c>
      <c r="B561" s="832" t="s">
        <v>3385</v>
      </c>
      <c r="C561" s="832" t="s">
        <v>602</v>
      </c>
      <c r="D561" s="832" t="s">
        <v>1235</v>
      </c>
      <c r="E561" s="832" t="s">
        <v>3371</v>
      </c>
      <c r="F561" s="832" t="s">
        <v>3533</v>
      </c>
      <c r="G561" s="832" t="s">
        <v>3534</v>
      </c>
      <c r="H561" s="849">
        <v>1</v>
      </c>
      <c r="I561" s="849">
        <v>86</v>
      </c>
      <c r="J561" s="832"/>
      <c r="K561" s="832">
        <v>86</v>
      </c>
      <c r="L561" s="849"/>
      <c r="M561" s="849"/>
      <c r="N561" s="832"/>
      <c r="O561" s="832"/>
      <c r="P561" s="849">
        <v>1</v>
      </c>
      <c r="Q561" s="849">
        <v>87</v>
      </c>
      <c r="R561" s="837"/>
      <c r="S561" s="850">
        <v>87</v>
      </c>
    </row>
    <row r="562" spans="1:19" ht="14.4" customHeight="1" x14ac:dyDescent="0.3">
      <c r="A562" s="831" t="s">
        <v>3384</v>
      </c>
      <c r="B562" s="832" t="s">
        <v>3385</v>
      </c>
      <c r="C562" s="832" t="s">
        <v>602</v>
      </c>
      <c r="D562" s="832" t="s">
        <v>1235</v>
      </c>
      <c r="E562" s="832" t="s">
        <v>3371</v>
      </c>
      <c r="F562" s="832" t="s">
        <v>3535</v>
      </c>
      <c r="G562" s="832" t="s">
        <v>3536</v>
      </c>
      <c r="H562" s="849">
        <v>4</v>
      </c>
      <c r="I562" s="849">
        <v>616</v>
      </c>
      <c r="J562" s="832">
        <v>3.9741935483870967</v>
      </c>
      <c r="K562" s="832">
        <v>154</v>
      </c>
      <c r="L562" s="849">
        <v>1</v>
      </c>
      <c r="M562" s="849">
        <v>155</v>
      </c>
      <c r="N562" s="832">
        <v>1</v>
      </c>
      <c r="O562" s="832">
        <v>155</v>
      </c>
      <c r="P562" s="849"/>
      <c r="Q562" s="849"/>
      <c r="R562" s="837"/>
      <c r="S562" s="850"/>
    </row>
    <row r="563" spans="1:19" ht="14.4" customHeight="1" x14ac:dyDescent="0.3">
      <c r="A563" s="831" t="s">
        <v>3384</v>
      </c>
      <c r="B563" s="832" t="s">
        <v>3385</v>
      </c>
      <c r="C563" s="832" t="s">
        <v>602</v>
      </c>
      <c r="D563" s="832" t="s">
        <v>1235</v>
      </c>
      <c r="E563" s="832" t="s">
        <v>3371</v>
      </c>
      <c r="F563" s="832" t="s">
        <v>3537</v>
      </c>
      <c r="G563" s="832" t="s">
        <v>3538</v>
      </c>
      <c r="H563" s="849">
        <v>3</v>
      </c>
      <c r="I563" s="849">
        <v>96</v>
      </c>
      <c r="J563" s="832"/>
      <c r="K563" s="832">
        <v>32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3384</v>
      </c>
      <c r="B564" s="832" t="s">
        <v>3385</v>
      </c>
      <c r="C564" s="832" t="s">
        <v>602</v>
      </c>
      <c r="D564" s="832" t="s">
        <v>1235</v>
      </c>
      <c r="E564" s="832" t="s">
        <v>3371</v>
      </c>
      <c r="F564" s="832" t="s">
        <v>3543</v>
      </c>
      <c r="G564" s="832" t="s">
        <v>3544</v>
      </c>
      <c r="H564" s="849">
        <v>1</v>
      </c>
      <c r="I564" s="849">
        <v>958</v>
      </c>
      <c r="J564" s="832"/>
      <c r="K564" s="832">
        <v>958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3384</v>
      </c>
      <c r="B565" s="832" t="s">
        <v>3385</v>
      </c>
      <c r="C565" s="832" t="s">
        <v>602</v>
      </c>
      <c r="D565" s="832" t="s">
        <v>1235</v>
      </c>
      <c r="E565" s="832" t="s">
        <v>3371</v>
      </c>
      <c r="F565" s="832" t="s">
        <v>3547</v>
      </c>
      <c r="G565" s="832" t="s">
        <v>3548</v>
      </c>
      <c r="H565" s="849">
        <v>1</v>
      </c>
      <c r="I565" s="849">
        <v>59</v>
      </c>
      <c r="J565" s="832"/>
      <c r="K565" s="832">
        <v>59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3384</v>
      </c>
      <c r="B566" s="832" t="s">
        <v>3385</v>
      </c>
      <c r="C566" s="832" t="s">
        <v>602</v>
      </c>
      <c r="D566" s="832" t="s">
        <v>1235</v>
      </c>
      <c r="E566" s="832" t="s">
        <v>3371</v>
      </c>
      <c r="F566" s="832" t="s">
        <v>3378</v>
      </c>
      <c r="G566" s="832" t="s">
        <v>3379</v>
      </c>
      <c r="H566" s="849">
        <v>2</v>
      </c>
      <c r="I566" s="849">
        <v>1184</v>
      </c>
      <c r="J566" s="832"/>
      <c r="K566" s="832">
        <v>592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3384</v>
      </c>
      <c r="B567" s="832" t="s">
        <v>3385</v>
      </c>
      <c r="C567" s="832" t="s">
        <v>602</v>
      </c>
      <c r="D567" s="832" t="s">
        <v>1235</v>
      </c>
      <c r="E567" s="832" t="s">
        <v>3371</v>
      </c>
      <c r="F567" s="832" t="s">
        <v>3549</v>
      </c>
      <c r="G567" s="832" t="s">
        <v>3550</v>
      </c>
      <c r="H567" s="849">
        <v>1</v>
      </c>
      <c r="I567" s="849">
        <v>767</v>
      </c>
      <c r="J567" s="832"/>
      <c r="K567" s="832">
        <v>767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3384</v>
      </c>
      <c r="B568" s="832" t="s">
        <v>3385</v>
      </c>
      <c r="C568" s="832" t="s">
        <v>602</v>
      </c>
      <c r="D568" s="832" t="s">
        <v>1235</v>
      </c>
      <c r="E568" s="832" t="s">
        <v>3371</v>
      </c>
      <c r="F568" s="832" t="s">
        <v>3551</v>
      </c>
      <c r="G568" s="832" t="s">
        <v>3552</v>
      </c>
      <c r="H568" s="849">
        <v>3</v>
      </c>
      <c r="I568" s="849">
        <v>13206</v>
      </c>
      <c r="J568" s="832"/>
      <c r="K568" s="832">
        <v>4402</v>
      </c>
      <c r="L568" s="849"/>
      <c r="M568" s="849"/>
      <c r="N568" s="832"/>
      <c r="O568" s="832"/>
      <c r="P568" s="849">
        <v>1</v>
      </c>
      <c r="Q568" s="849">
        <v>4429</v>
      </c>
      <c r="R568" s="837"/>
      <c r="S568" s="850">
        <v>4429</v>
      </c>
    </row>
    <row r="569" spans="1:19" ht="14.4" customHeight="1" x14ac:dyDescent="0.3">
      <c r="A569" s="831" t="s">
        <v>3384</v>
      </c>
      <c r="B569" s="832" t="s">
        <v>3385</v>
      </c>
      <c r="C569" s="832" t="s">
        <v>602</v>
      </c>
      <c r="D569" s="832" t="s">
        <v>1235</v>
      </c>
      <c r="E569" s="832" t="s">
        <v>3371</v>
      </c>
      <c r="F569" s="832" t="s">
        <v>3555</v>
      </c>
      <c r="G569" s="832" t="s">
        <v>3556</v>
      </c>
      <c r="H569" s="849">
        <v>32</v>
      </c>
      <c r="I569" s="849">
        <v>3712</v>
      </c>
      <c r="J569" s="832">
        <v>1.7777777777777777</v>
      </c>
      <c r="K569" s="832">
        <v>116</v>
      </c>
      <c r="L569" s="849">
        <v>18</v>
      </c>
      <c r="M569" s="849">
        <v>2088</v>
      </c>
      <c r="N569" s="832">
        <v>1</v>
      </c>
      <c r="O569" s="832">
        <v>116</v>
      </c>
      <c r="P569" s="849">
        <v>12</v>
      </c>
      <c r="Q569" s="849">
        <v>1392</v>
      </c>
      <c r="R569" s="837">
        <v>0.66666666666666663</v>
      </c>
      <c r="S569" s="850">
        <v>116</v>
      </c>
    </row>
    <row r="570" spans="1:19" ht="14.4" customHeight="1" x14ac:dyDescent="0.3">
      <c r="A570" s="831" t="s">
        <v>3384</v>
      </c>
      <c r="B570" s="832" t="s">
        <v>3385</v>
      </c>
      <c r="C570" s="832" t="s">
        <v>602</v>
      </c>
      <c r="D570" s="832" t="s">
        <v>1235</v>
      </c>
      <c r="E570" s="832" t="s">
        <v>3371</v>
      </c>
      <c r="F570" s="832" t="s">
        <v>3559</v>
      </c>
      <c r="G570" s="832" t="s">
        <v>3560</v>
      </c>
      <c r="H570" s="849">
        <v>5</v>
      </c>
      <c r="I570" s="849">
        <v>800</v>
      </c>
      <c r="J570" s="832">
        <v>4.9689440993788816</v>
      </c>
      <c r="K570" s="832">
        <v>160</v>
      </c>
      <c r="L570" s="849">
        <v>1</v>
      </c>
      <c r="M570" s="849">
        <v>161</v>
      </c>
      <c r="N570" s="832">
        <v>1</v>
      </c>
      <c r="O570" s="832">
        <v>161</v>
      </c>
      <c r="P570" s="849">
        <v>1</v>
      </c>
      <c r="Q570" s="849">
        <v>162</v>
      </c>
      <c r="R570" s="837">
        <v>1.0062111801242235</v>
      </c>
      <c r="S570" s="850">
        <v>162</v>
      </c>
    </row>
    <row r="571" spans="1:19" ht="14.4" customHeight="1" x14ac:dyDescent="0.3">
      <c r="A571" s="831" t="s">
        <v>3384</v>
      </c>
      <c r="B571" s="832" t="s">
        <v>3385</v>
      </c>
      <c r="C571" s="832" t="s">
        <v>602</v>
      </c>
      <c r="D571" s="832" t="s">
        <v>1235</v>
      </c>
      <c r="E571" s="832" t="s">
        <v>3371</v>
      </c>
      <c r="F571" s="832" t="s">
        <v>3561</v>
      </c>
      <c r="G571" s="832" t="s">
        <v>3562</v>
      </c>
      <c r="H571" s="849">
        <v>4</v>
      </c>
      <c r="I571" s="849">
        <v>1580</v>
      </c>
      <c r="J571" s="832"/>
      <c r="K571" s="832">
        <v>395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3384</v>
      </c>
      <c r="B572" s="832" t="s">
        <v>3385</v>
      </c>
      <c r="C572" s="832" t="s">
        <v>602</v>
      </c>
      <c r="D572" s="832" t="s">
        <v>1235</v>
      </c>
      <c r="E572" s="832" t="s">
        <v>3371</v>
      </c>
      <c r="F572" s="832" t="s">
        <v>3571</v>
      </c>
      <c r="G572" s="832" t="s">
        <v>3572</v>
      </c>
      <c r="H572" s="849">
        <v>14</v>
      </c>
      <c r="I572" s="849">
        <v>5222</v>
      </c>
      <c r="J572" s="832">
        <v>6.9812834224598932</v>
      </c>
      <c r="K572" s="832">
        <v>373</v>
      </c>
      <c r="L572" s="849">
        <v>2</v>
      </c>
      <c r="M572" s="849">
        <v>748</v>
      </c>
      <c r="N572" s="832">
        <v>1</v>
      </c>
      <c r="O572" s="832">
        <v>374</v>
      </c>
      <c r="P572" s="849">
        <v>5</v>
      </c>
      <c r="Q572" s="849">
        <v>1880</v>
      </c>
      <c r="R572" s="837">
        <v>2.5133689839572191</v>
      </c>
      <c r="S572" s="850">
        <v>376</v>
      </c>
    </row>
    <row r="573" spans="1:19" ht="14.4" customHeight="1" x14ac:dyDescent="0.3">
      <c r="A573" s="831" t="s">
        <v>3384</v>
      </c>
      <c r="B573" s="832" t="s">
        <v>3385</v>
      </c>
      <c r="C573" s="832" t="s">
        <v>602</v>
      </c>
      <c r="D573" s="832" t="s">
        <v>1235</v>
      </c>
      <c r="E573" s="832" t="s">
        <v>3371</v>
      </c>
      <c r="F573" s="832" t="s">
        <v>3380</v>
      </c>
      <c r="G573" s="832" t="s">
        <v>3381</v>
      </c>
      <c r="H573" s="849">
        <v>2</v>
      </c>
      <c r="I573" s="849">
        <v>2674</v>
      </c>
      <c r="J573" s="832"/>
      <c r="K573" s="832">
        <v>1337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3384</v>
      </c>
      <c r="B574" s="832" t="s">
        <v>3385</v>
      </c>
      <c r="C574" s="832" t="s">
        <v>602</v>
      </c>
      <c r="D574" s="832" t="s">
        <v>1235</v>
      </c>
      <c r="E574" s="832" t="s">
        <v>3371</v>
      </c>
      <c r="F574" s="832" t="s">
        <v>3382</v>
      </c>
      <c r="G574" s="832" t="s">
        <v>3383</v>
      </c>
      <c r="H574" s="849">
        <v>5</v>
      </c>
      <c r="I574" s="849">
        <v>1810</v>
      </c>
      <c r="J574" s="832"/>
      <c r="K574" s="832">
        <v>362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3384</v>
      </c>
      <c r="B575" s="832" t="s">
        <v>3385</v>
      </c>
      <c r="C575" s="832" t="s">
        <v>602</v>
      </c>
      <c r="D575" s="832" t="s">
        <v>1236</v>
      </c>
      <c r="E575" s="832" t="s">
        <v>3371</v>
      </c>
      <c r="F575" s="832" t="s">
        <v>3491</v>
      </c>
      <c r="G575" s="832" t="s">
        <v>3492</v>
      </c>
      <c r="H575" s="849">
        <v>18</v>
      </c>
      <c r="I575" s="849">
        <v>666</v>
      </c>
      <c r="J575" s="832">
        <v>1.5</v>
      </c>
      <c r="K575" s="832">
        <v>37</v>
      </c>
      <c r="L575" s="849">
        <v>12</v>
      </c>
      <c r="M575" s="849">
        <v>444</v>
      </c>
      <c r="N575" s="832">
        <v>1</v>
      </c>
      <c r="O575" s="832">
        <v>37</v>
      </c>
      <c r="P575" s="849">
        <v>38</v>
      </c>
      <c r="Q575" s="849">
        <v>1444</v>
      </c>
      <c r="R575" s="837">
        <v>3.2522522522522523</v>
      </c>
      <c r="S575" s="850">
        <v>38</v>
      </c>
    </row>
    <row r="576" spans="1:19" ht="14.4" customHeight="1" x14ac:dyDescent="0.3">
      <c r="A576" s="831" t="s">
        <v>3384</v>
      </c>
      <c r="B576" s="832" t="s">
        <v>3385</v>
      </c>
      <c r="C576" s="832" t="s">
        <v>602</v>
      </c>
      <c r="D576" s="832" t="s">
        <v>1236</v>
      </c>
      <c r="E576" s="832" t="s">
        <v>3371</v>
      </c>
      <c r="F576" s="832" t="s">
        <v>3372</v>
      </c>
      <c r="G576" s="832" t="s">
        <v>3373</v>
      </c>
      <c r="H576" s="849">
        <v>6</v>
      </c>
      <c r="I576" s="849">
        <v>1506</v>
      </c>
      <c r="J576" s="832">
        <v>0.99603174603174605</v>
      </c>
      <c r="K576" s="832">
        <v>251</v>
      </c>
      <c r="L576" s="849">
        <v>6</v>
      </c>
      <c r="M576" s="849">
        <v>1512</v>
      </c>
      <c r="N576" s="832">
        <v>1</v>
      </c>
      <c r="O576" s="832">
        <v>252</v>
      </c>
      <c r="P576" s="849">
        <v>10</v>
      </c>
      <c r="Q576" s="849">
        <v>2540</v>
      </c>
      <c r="R576" s="837">
        <v>1.67989417989418</v>
      </c>
      <c r="S576" s="850">
        <v>254</v>
      </c>
    </row>
    <row r="577" spans="1:19" ht="14.4" customHeight="1" x14ac:dyDescent="0.3">
      <c r="A577" s="831" t="s">
        <v>3384</v>
      </c>
      <c r="B577" s="832" t="s">
        <v>3385</v>
      </c>
      <c r="C577" s="832" t="s">
        <v>602</v>
      </c>
      <c r="D577" s="832" t="s">
        <v>1236</v>
      </c>
      <c r="E577" s="832" t="s">
        <v>3371</v>
      </c>
      <c r="F577" s="832" t="s">
        <v>3499</v>
      </c>
      <c r="G577" s="832" t="s">
        <v>3500</v>
      </c>
      <c r="H577" s="849">
        <v>3</v>
      </c>
      <c r="I577" s="849">
        <v>378</v>
      </c>
      <c r="J577" s="832"/>
      <c r="K577" s="832">
        <v>126</v>
      </c>
      <c r="L577" s="849"/>
      <c r="M577" s="849"/>
      <c r="N577" s="832"/>
      <c r="O577" s="832"/>
      <c r="P577" s="849">
        <v>3</v>
      </c>
      <c r="Q577" s="849">
        <v>378</v>
      </c>
      <c r="R577" s="837"/>
      <c r="S577" s="850">
        <v>126</v>
      </c>
    </row>
    <row r="578" spans="1:19" ht="14.4" customHeight="1" x14ac:dyDescent="0.3">
      <c r="A578" s="831" t="s">
        <v>3384</v>
      </c>
      <c r="B578" s="832" t="s">
        <v>3385</v>
      </c>
      <c r="C578" s="832" t="s">
        <v>602</v>
      </c>
      <c r="D578" s="832" t="s">
        <v>1236</v>
      </c>
      <c r="E578" s="832" t="s">
        <v>3371</v>
      </c>
      <c r="F578" s="832" t="s">
        <v>3376</v>
      </c>
      <c r="G578" s="832" t="s">
        <v>3377</v>
      </c>
      <c r="H578" s="849">
        <v>10</v>
      </c>
      <c r="I578" s="849">
        <v>333.33000000000004</v>
      </c>
      <c r="J578" s="832">
        <v>1.6667333366668335</v>
      </c>
      <c r="K578" s="832">
        <v>33.333000000000006</v>
      </c>
      <c r="L578" s="849">
        <v>6</v>
      </c>
      <c r="M578" s="849">
        <v>199.99</v>
      </c>
      <c r="N578" s="832">
        <v>1</v>
      </c>
      <c r="O578" s="832">
        <v>33.331666666666671</v>
      </c>
      <c r="P578" s="849">
        <v>14</v>
      </c>
      <c r="Q578" s="849">
        <v>466.66999999999996</v>
      </c>
      <c r="R578" s="837">
        <v>2.3334666733336662</v>
      </c>
      <c r="S578" s="850">
        <v>33.333571428571425</v>
      </c>
    </row>
    <row r="579" spans="1:19" ht="14.4" customHeight="1" x14ac:dyDescent="0.3">
      <c r="A579" s="831" t="s">
        <v>3384</v>
      </c>
      <c r="B579" s="832" t="s">
        <v>3385</v>
      </c>
      <c r="C579" s="832" t="s">
        <v>602</v>
      </c>
      <c r="D579" s="832" t="s">
        <v>1236</v>
      </c>
      <c r="E579" s="832" t="s">
        <v>3371</v>
      </c>
      <c r="F579" s="832" t="s">
        <v>3527</v>
      </c>
      <c r="G579" s="832" t="s">
        <v>3528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311</v>
      </c>
      <c r="R579" s="837"/>
      <c r="S579" s="850">
        <v>311</v>
      </c>
    </row>
    <row r="580" spans="1:19" ht="14.4" customHeight="1" x14ac:dyDescent="0.3">
      <c r="A580" s="831" t="s">
        <v>3384</v>
      </c>
      <c r="B580" s="832" t="s">
        <v>3385</v>
      </c>
      <c r="C580" s="832" t="s">
        <v>602</v>
      </c>
      <c r="D580" s="832" t="s">
        <v>1236</v>
      </c>
      <c r="E580" s="832" t="s">
        <v>3371</v>
      </c>
      <c r="F580" s="832" t="s">
        <v>3559</v>
      </c>
      <c r="G580" s="832" t="s">
        <v>3560</v>
      </c>
      <c r="H580" s="849">
        <v>2</v>
      </c>
      <c r="I580" s="849">
        <v>320</v>
      </c>
      <c r="J580" s="832">
        <v>1.9875776397515528</v>
      </c>
      <c r="K580" s="832">
        <v>160</v>
      </c>
      <c r="L580" s="849">
        <v>1</v>
      </c>
      <c r="M580" s="849">
        <v>161</v>
      </c>
      <c r="N580" s="832">
        <v>1</v>
      </c>
      <c r="O580" s="832">
        <v>161</v>
      </c>
      <c r="P580" s="849"/>
      <c r="Q580" s="849"/>
      <c r="R580" s="837"/>
      <c r="S580" s="850"/>
    </row>
    <row r="581" spans="1:19" ht="14.4" customHeight="1" x14ac:dyDescent="0.3">
      <c r="A581" s="831" t="s">
        <v>3384</v>
      </c>
      <c r="B581" s="832" t="s">
        <v>3385</v>
      </c>
      <c r="C581" s="832" t="s">
        <v>602</v>
      </c>
      <c r="D581" s="832" t="s">
        <v>1236</v>
      </c>
      <c r="E581" s="832" t="s">
        <v>3371</v>
      </c>
      <c r="F581" s="832" t="s">
        <v>3571</v>
      </c>
      <c r="G581" s="832" t="s">
        <v>3572</v>
      </c>
      <c r="H581" s="849">
        <v>1</v>
      </c>
      <c r="I581" s="849">
        <v>373</v>
      </c>
      <c r="J581" s="832"/>
      <c r="K581" s="832">
        <v>373</v>
      </c>
      <c r="L581" s="849"/>
      <c r="M581" s="849"/>
      <c r="N581" s="832"/>
      <c r="O581" s="832"/>
      <c r="P581" s="849">
        <v>1</v>
      </c>
      <c r="Q581" s="849">
        <v>376</v>
      </c>
      <c r="R581" s="837"/>
      <c r="S581" s="850">
        <v>376</v>
      </c>
    </row>
    <row r="582" spans="1:19" ht="14.4" customHeight="1" x14ac:dyDescent="0.3">
      <c r="A582" s="831" t="s">
        <v>3384</v>
      </c>
      <c r="B582" s="832" t="s">
        <v>3385</v>
      </c>
      <c r="C582" s="832" t="s">
        <v>602</v>
      </c>
      <c r="D582" s="832" t="s">
        <v>1237</v>
      </c>
      <c r="E582" s="832" t="s">
        <v>3386</v>
      </c>
      <c r="F582" s="832" t="s">
        <v>3391</v>
      </c>
      <c r="G582" s="832" t="s">
        <v>3390</v>
      </c>
      <c r="H582" s="849">
        <v>3</v>
      </c>
      <c r="I582" s="849">
        <v>19117.62</v>
      </c>
      <c r="J582" s="832">
        <v>2.0156060222672063</v>
      </c>
      <c r="K582" s="832">
        <v>6372.54</v>
      </c>
      <c r="L582" s="849">
        <v>2</v>
      </c>
      <c r="M582" s="849">
        <v>9484.7999999999993</v>
      </c>
      <c r="N582" s="832">
        <v>1</v>
      </c>
      <c r="O582" s="832">
        <v>4742.3999999999996</v>
      </c>
      <c r="P582" s="849"/>
      <c r="Q582" s="849"/>
      <c r="R582" s="837"/>
      <c r="S582" s="850"/>
    </row>
    <row r="583" spans="1:19" ht="14.4" customHeight="1" x14ac:dyDescent="0.3">
      <c r="A583" s="831" t="s">
        <v>3384</v>
      </c>
      <c r="B583" s="832" t="s">
        <v>3385</v>
      </c>
      <c r="C583" s="832" t="s">
        <v>602</v>
      </c>
      <c r="D583" s="832" t="s">
        <v>1237</v>
      </c>
      <c r="E583" s="832" t="s">
        <v>3386</v>
      </c>
      <c r="F583" s="832" t="s">
        <v>3410</v>
      </c>
      <c r="G583" s="832" t="s">
        <v>3411</v>
      </c>
      <c r="H583" s="849">
        <v>4</v>
      </c>
      <c r="I583" s="849">
        <v>15199.52</v>
      </c>
      <c r="J583" s="832">
        <v>0.66666666666666674</v>
      </c>
      <c r="K583" s="832">
        <v>3799.88</v>
      </c>
      <c r="L583" s="849">
        <v>6</v>
      </c>
      <c r="M583" s="849">
        <v>22799.279999999999</v>
      </c>
      <c r="N583" s="832">
        <v>1</v>
      </c>
      <c r="O583" s="832">
        <v>3799.8799999999997</v>
      </c>
      <c r="P583" s="849">
        <v>21</v>
      </c>
      <c r="Q583" s="849">
        <v>68166.05</v>
      </c>
      <c r="R583" s="837">
        <v>2.9898334508809055</v>
      </c>
      <c r="S583" s="850">
        <v>3246.0023809523809</v>
      </c>
    </row>
    <row r="584" spans="1:19" ht="14.4" customHeight="1" x14ac:dyDescent="0.3">
      <c r="A584" s="831" t="s">
        <v>3384</v>
      </c>
      <c r="B584" s="832" t="s">
        <v>3385</v>
      </c>
      <c r="C584" s="832" t="s">
        <v>602</v>
      </c>
      <c r="D584" s="832" t="s">
        <v>1237</v>
      </c>
      <c r="E584" s="832" t="s">
        <v>3386</v>
      </c>
      <c r="F584" s="832" t="s">
        <v>3413</v>
      </c>
      <c r="G584" s="832" t="s">
        <v>3411</v>
      </c>
      <c r="H584" s="849"/>
      <c r="I584" s="849"/>
      <c r="J584" s="832"/>
      <c r="K584" s="832"/>
      <c r="L584" s="849"/>
      <c r="M584" s="849"/>
      <c r="N584" s="832"/>
      <c r="O584" s="832"/>
      <c r="P584" s="849">
        <v>1.5</v>
      </c>
      <c r="Q584" s="849">
        <v>5950.92</v>
      </c>
      <c r="R584" s="837"/>
      <c r="S584" s="850">
        <v>3967.28</v>
      </c>
    </row>
    <row r="585" spans="1:19" ht="14.4" customHeight="1" x14ac:dyDescent="0.3">
      <c r="A585" s="831" t="s">
        <v>3384</v>
      </c>
      <c r="B585" s="832" t="s">
        <v>3385</v>
      </c>
      <c r="C585" s="832" t="s">
        <v>602</v>
      </c>
      <c r="D585" s="832" t="s">
        <v>1237</v>
      </c>
      <c r="E585" s="832" t="s">
        <v>3386</v>
      </c>
      <c r="F585" s="832" t="s">
        <v>3418</v>
      </c>
      <c r="G585" s="832" t="s">
        <v>1197</v>
      </c>
      <c r="H585" s="849">
        <v>1</v>
      </c>
      <c r="I585" s="849">
        <v>5081.38</v>
      </c>
      <c r="J585" s="832">
        <v>1.0714785762483132</v>
      </c>
      <c r="K585" s="832">
        <v>5081.38</v>
      </c>
      <c r="L585" s="849">
        <v>1</v>
      </c>
      <c r="M585" s="849">
        <v>4742.3999999999996</v>
      </c>
      <c r="N585" s="832">
        <v>1</v>
      </c>
      <c r="O585" s="832">
        <v>4742.3999999999996</v>
      </c>
      <c r="P585" s="849">
        <v>1</v>
      </c>
      <c r="Q585" s="849">
        <v>1730.73</v>
      </c>
      <c r="R585" s="837">
        <v>0.36494812753036443</v>
      </c>
      <c r="S585" s="850">
        <v>1730.73</v>
      </c>
    </row>
    <row r="586" spans="1:19" ht="14.4" customHeight="1" x14ac:dyDescent="0.3">
      <c r="A586" s="831" t="s">
        <v>3384</v>
      </c>
      <c r="B586" s="832" t="s">
        <v>3385</v>
      </c>
      <c r="C586" s="832" t="s">
        <v>602</v>
      </c>
      <c r="D586" s="832" t="s">
        <v>1237</v>
      </c>
      <c r="E586" s="832" t="s">
        <v>3386</v>
      </c>
      <c r="F586" s="832" t="s">
        <v>3419</v>
      </c>
      <c r="G586" s="832" t="s">
        <v>3390</v>
      </c>
      <c r="H586" s="849"/>
      <c r="I586" s="849"/>
      <c r="J586" s="832"/>
      <c r="K586" s="832"/>
      <c r="L586" s="849"/>
      <c r="M586" s="849"/>
      <c r="N586" s="832"/>
      <c r="O586" s="832"/>
      <c r="P586" s="849">
        <v>3</v>
      </c>
      <c r="Q586" s="849">
        <v>12261.900000000001</v>
      </c>
      <c r="R586" s="837"/>
      <c r="S586" s="850">
        <v>4087.3000000000006</v>
      </c>
    </row>
    <row r="587" spans="1:19" ht="14.4" customHeight="1" x14ac:dyDescent="0.3">
      <c r="A587" s="831" t="s">
        <v>3384</v>
      </c>
      <c r="B587" s="832" t="s">
        <v>3385</v>
      </c>
      <c r="C587" s="832" t="s">
        <v>602</v>
      </c>
      <c r="D587" s="832" t="s">
        <v>1237</v>
      </c>
      <c r="E587" s="832" t="s">
        <v>3424</v>
      </c>
      <c r="F587" s="832" t="s">
        <v>3437</v>
      </c>
      <c r="G587" s="832" t="s">
        <v>3438</v>
      </c>
      <c r="H587" s="849"/>
      <c r="I587" s="849"/>
      <c r="J587" s="832"/>
      <c r="K587" s="832"/>
      <c r="L587" s="849"/>
      <c r="M587" s="849"/>
      <c r="N587" s="832"/>
      <c r="O587" s="832"/>
      <c r="P587" s="849">
        <v>1</v>
      </c>
      <c r="Q587" s="849">
        <v>408.74</v>
      </c>
      <c r="R587" s="837"/>
      <c r="S587" s="850">
        <v>408.74</v>
      </c>
    </row>
    <row r="588" spans="1:19" ht="14.4" customHeight="1" x14ac:dyDescent="0.3">
      <c r="A588" s="831" t="s">
        <v>3384</v>
      </c>
      <c r="B588" s="832" t="s">
        <v>3385</v>
      </c>
      <c r="C588" s="832" t="s">
        <v>602</v>
      </c>
      <c r="D588" s="832" t="s">
        <v>1237</v>
      </c>
      <c r="E588" s="832" t="s">
        <v>3424</v>
      </c>
      <c r="F588" s="832" t="s">
        <v>3475</v>
      </c>
      <c r="G588" s="832" t="s">
        <v>3476</v>
      </c>
      <c r="H588" s="849"/>
      <c r="I588" s="849"/>
      <c r="J588" s="832"/>
      <c r="K588" s="832"/>
      <c r="L588" s="849"/>
      <c r="M588" s="849"/>
      <c r="N588" s="832"/>
      <c r="O588" s="832"/>
      <c r="P588" s="849">
        <v>1</v>
      </c>
      <c r="Q588" s="849">
        <v>642</v>
      </c>
      <c r="R588" s="837"/>
      <c r="S588" s="850">
        <v>642</v>
      </c>
    </row>
    <row r="589" spans="1:19" ht="14.4" customHeight="1" x14ac:dyDescent="0.3">
      <c r="A589" s="831" t="s">
        <v>3384</v>
      </c>
      <c r="B589" s="832" t="s">
        <v>3385</v>
      </c>
      <c r="C589" s="832" t="s">
        <v>602</v>
      </c>
      <c r="D589" s="832" t="s">
        <v>1237</v>
      </c>
      <c r="E589" s="832" t="s">
        <v>3371</v>
      </c>
      <c r="F589" s="832" t="s">
        <v>3481</v>
      </c>
      <c r="G589" s="832" t="s">
        <v>3482</v>
      </c>
      <c r="H589" s="849">
        <v>2</v>
      </c>
      <c r="I589" s="849">
        <v>410</v>
      </c>
      <c r="J589" s="832"/>
      <c r="K589" s="832">
        <v>205</v>
      </c>
      <c r="L589" s="849"/>
      <c r="M589" s="849"/>
      <c r="N589" s="832"/>
      <c r="O589" s="832"/>
      <c r="P589" s="849">
        <v>1</v>
      </c>
      <c r="Q589" s="849">
        <v>207</v>
      </c>
      <c r="R589" s="837"/>
      <c r="S589" s="850">
        <v>207</v>
      </c>
    </row>
    <row r="590" spans="1:19" ht="14.4" customHeight="1" x14ac:dyDescent="0.3">
      <c r="A590" s="831" t="s">
        <v>3384</v>
      </c>
      <c r="B590" s="832" t="s">
        <v>3385</v>
      </c>
      <c r="C590" s="832" t="s">
        <v>602</v>
      </c>
      <c r="D590" s="832" t="s">
        <v>1237</v>
      </c>
      <c r="E590" s="832" t="s">
        <v>3371</v>
      </c>
      <c r="F590" s="832" t="s">
        <v>3483</v>
      </c>
      <c r="G590" s="832" t="s">
        <v>3484</v>
      </c>
      <c r="H590" s="849">
        <v>8</v>
      </c>
      <c r="I590" s="849">
        <v>624</v>
      </c>
      <c r="J590" s="832">
        <v>4</v>
      </c>
      <c r="K590" s="832">
        <v>78</v>
      </c>
      <c r="L590" s="849">
        <v>2</v>
      </c>
      <c r="M590" s="849">
        <v>156</v>
      </c>
      <c r="N590" s="832">
        <v>1</v>
      </c>
      <c r="O590" s="832">
        <v>78</v>
      </c>
      <c r="P590" s="849"/>
      <c r="Q590" s="849"/>
      <c r="R590" s="837"/>
      <c r="S590" s="850"/>
    </row>
    <row r="591" spans="1:19" ht="14.4" customHeight="1" x14ac:dyDescent="0.3">
      <c r="A591" s="831" t="s">
        <v>3384</v>
      </c>
      <c r="B591" s="832" t="s">
        <v>3385</v>
      </c>
      <c r="C591" s="832" t="s">
        <v>602</v>
      </c>
      <c r="D591" s="832" t="s">
        <v>1237</v>
      </c>
      <c r="E591" s="832" t="s">
        <v>3371</v>
      </c>
      <c r="F591" s="832" t="s">
        <v>3491</v>
      </c>
      <c r="G591" s="832" t="s">
        <v>3492</v>
      </c>
      <c r="H591" s="849">
        <v>37</v>
      </c>
      <c r="I591" s="849">
        <v>1369</v>
      </c>
      <c r="J591" s="832">
        <v>0.46250000000000002</v>
      </c>
      <c r="K591" s="832">
        <v>37</v>
      </c>
      <c r="L591" s="849">
        <v>80</v>
      </c>
      <c r="M591" s="849">
        <v>2960</v>
      </c>
      <c r="N591" s="832">
        <v>1</v>
      </c>
      <c r="O591" s="832">
        <v>37</v>
      </c>
      <c r="P591" s="849">
        <v>71</v>
      </c>
      <c r="Q591" s="849">
        <v>2698</v>
      </c>
      <c r="R591" s="837">
        <v>0.91148648648648645</v>
      </c>
      <c r="S591" s="850">
        <v>38</v>
      </c>
    </row>
    <row r="592" spans="1:19" ht="14.4" customHeight="1" x14ac:dyDescent="0.3">
      <c r="A592" s="831" t="s">
        <v>3384</v>
      </c>
      <c r="B592" s="832" t="s">
        <v>3385</v>
      </c>
      <c r="C592" s="832" t="s">
        <v>602</v>
      </c>
      <c r="D592" s="832" t="s">
        <v>1237</v>
      </c>
      <c r="E592" s="832" t="s">
        <v>3371</v>
      </c>
      <c r="F592" s="832" t="s">
        <v>3372</v>
      </c>
      <c r="G592" s="832" t="s">
        <v>3373</v>
      </c>
      <c r="H592" s="849">
        <v>51</v>
      </c>
      <c r="I592" s="849">
        <v>12801</v>
      </c>
      <c r="J592" s="832">
        <v>0.84662698412698412</v>
      </c>
      <c r="K592" s="832">
        <v>251</v>
      </c>
      <c r="L592" s="849">
        <v>60</v>
      </c>
      <c r="M592" s="849">
        <v>15120</v>
      </c>
      <c r="N592" s="832">
        <v>1</v>
      </c>
      <c r="O592" s="832">
        <v>252</v>
      </c>
      <c r="P592" s="849">
        <v>95</v>
      </c>
      <c r="Q592" s="849">
        <v>24130</v>
      </c>
      <c r="R592" s="837">
        <v>1.5958994708994709</v>
      </c>
      <c r="S592" s="850">
        <v>254</v>
      </c>
    </row>
    <row r="593" spans="1:19" ht="14.4" customHeight="1" x14ac:dyDescent="0.3">
      <c r="A593" s="831" t="s">
        <v>3384</v>
      </c>
      <c r="B593" s="832" t="s">
        <v>3385</v>
      </c>
      <c r="C593" s="832" t="s">
        <v>602</v>
      </c>
      <c r="D593" s="832" t="s">
        <v>1237</v>
      </c>
      <c r="E593" s="832" t="s">
        <v>3371</v>
      </c>
      <c r="F593" s="832" t="s">
        <v>3499</v>
      </c>
      <c r="G593" s="832" t="s">
        <v>3500</v>
      </c>
      <c r="H593" s="849">
        <v>38</v>
      </c>
      <c r="I593" s="849">
        <v>4788</v>
      </c>
      <c r="J593" s="832">
        <v>0.80214441279946391</v>
      </c>
      <c r="K593" s="832">
        <v>126</v>
      </c>
      <c r="L593" s="849">
        <v>47</v>
      </c>
      <c r="M593" s="849">
        <v>5969</v>
      </c>
      <c r="N593" s="832">
        <v>1</v>
      </c>
      <c r="O593" s="832">
        <v>127</v>
      </c>
      <c r="P593" s="849">
        <v>120</v>
      </c>
      <c r="Q593" s="849">
        <v>15120</v>
      </c>
      <c r="R593" s="837">
        <v>2.5330876193667282</v>
      </c>
      <c r="S593" s="850">
        <v>126</v>
      </c>
    </row>
    <row r="594" spans="1:19" ht="14.4" customHeight="1" x14ac:dyDescent="0.3">
      <c r="A594" s="831" t="s">
        <v>3384</v>
      </c>
      <c r="B594" s="832" t="s">
        <v>3385</v>
      </c>
      <c r="C594" s="832" t="s">
        <v>602</v>
      </c>
      <c r="D594" s="832" t="s">
        <v>1237</v>
      </c>
      <c r="E594" s="832" t="s">
        <v>3371</v>
      </c>
      <c r="F594" s="832" t="s">
        <v>3507</v>
      </c>
      <c r="G594" s="832" t="s">
        <v>3508</v>
      </c>
      <c r="H594" s="849">
        <v>2</v>
      </c>
      <c r="I594" s="849">
        <v>666</v>
      </c>
      <c r="J594" s="832">
        <v>0.66467065868263475</v>
      </c>
      <c r="K594" s="832">
        <v>333</v>
      </c>
      <c r="L594" s="849">
        <v>3</v>
      </c>
      <c r="M594" s="849">
        <v>1002</v>
      </c>
      <c r="N594" s="832">
        <v>1</v>
      </c>
      <c r="O594" s="832">
        <v>334</v>
      </c>
      <c r="P594" s="849">
        <v>3</v>
      </c>
      <c r="Q594" s="849">
        <v>1005</v>
      </c>
      <c r="R594" s="837">
        <v>1.0029940119760479</v>
      </c>
      <c r="S594" s="850">
        <v>335</v>
      </c>
    </row>
    <row r="595" spans="1:19" ht="14.4" customHeight="1" x14ac:dyDescent="0.3">
      <c r="A595" s="831" t="s">
        <v>3384</v>
      </c>
      <c r="B595" s="832" t="s">
        <v>3385</v>
      </c>
      <c r="C595" s="832" t="s">
        <v>602</v>
      </c>
      <c r="D595" s="832" t="s">
        <v>1237</v>
      </c>
      <c r="E595" s="832" t="s">
        <v>3371</v>
      </c>
      <c r="F595" s="832" t="s">
        <v>3525</v>
      </c>
      <c r="G595" s="832" t="s">
        <v>3526</v>
      </c>
      <c r="H595" s="849"/>
      <c r="I595" s="849"/>
      <c r="J595" s="832"/>
      <c r="K595" s="832"/>
      <c r="L595" s="849">
        <v>2</v>
      </c>
      <c r="M595" s="849">
        <v>1420</v>
      </c>
      <c r="N595" s="832">
        <v>1</v>
      </c>
      <c r="O595" s="832">
        <v>710</v>
      </c>
      <c r="P595" s="849"/>
      <c r="Q595" s="849"/>
      <c r="R595" s="837"/>
      <c r="S595" s="850"/>
    </row>
    <row r="596" spans="1:19" ht="14.4" customHeight="1" x14ac:dyDescent="0.3">
      <c r="A596" s="831" t="s">
        <v>3384</v>
      </c>
      <c r="B596" s="832" t="s">
        <v>3385</v>
      </c>
      <c r="C596" s="832" t="s">
        <v>602</v>
      </c>
      <c r="D596" s="832" t="s">
        <v>1237</v>
      </c>
      <c r="E596" s="832" t="s">
        <v>3371</v>
      </c>
      <c r="F596" s="832" t="s">
        <v>3376</v>
      </c>
      <c r="G596" s="832" t="s">
        <v>3377</v>
      </c>
      <c r="H596" s="849">
        <v>94</v>
      </c>
      <c r="I596" s="849">
        <v>3133.34</v>
      </c>
      <c r="J596" s="832">
        <v>0.86238794714490574</v>
      </c>
      <c r="K596" s="832">
        <v>33.333404255319152</v>
      </c>
      <c r="L596" s="849">
        <v>109</v>
      </c>
      <c r="M596" s="849">
        <v>3633.33</v>
      </c>
      <c r="N596" s="832">
        <v>1</v>
      </c>
      <c r="O596" s="832">
        <v>33.333302752293577</v>
      </c>
      <c r="P596" s="849">
        <v>236</v>
      </c>
      <c r="Q596" s="849">
        <v>7866.66</v>
      </c>
      <c r="R596" s="837">
        <v>2.1651377661814371</v>
      </c>
      <c r="S596" s="850">
        <v>33.33330508474576</v>
      </c>
    </row>
    <row r="597" spans="1:19" ht="14.4" customHeight="1" x14ac:dyDescent="0.3">
      <c r="A597" s="831" t="s">
        <v>3384</v>
      </c>
      <c r="B597" s="832" t="s">
        <v>3385</v>
      </c>
      <c r="C597" s="832" t="s">
        <v>602</v>
      </c>
      <c r="D597" s="832" t="s">
        <v>1237</v>
      </c>
      <c r="E597" s="832" t="s">
        <v>3371</v>
      </c>
      <c r="F597" s="832" t="s">
        <v>3527</v>
      </c>
      <c r="G597" s="832" t="s">
        <v>3528</v>
      </c>
      <c r="H597" s="849">
        <v>5</v>
      </c>
      <c r="I597" s="849">
        <v>1540</v>
      </c>
      <c r="J597" s="832">
        <v>2.5</v>
      </c>
      <c r="K597" s="832">
        <v>308</v>
      </c>
      <c r="L597" s="849">
        <v>2</v>
      </c>
      <c r="M597" s="849">
        <v>616</v>
      </c>
      <c r="N597" s="832">
        <v>1</v>
      </c>
      <c r="O597" s="832">
        <v>308</v>
      </c>
      <c r="P597" s="849">
        <v>2</v>
      </c>
      <c r="Q597" s="849">
        <v>622</v>
      </c>
      <c r="R597" s="837">
        <v>1.0097402597402598</v>
      </c>
      <c r="S597" s="850">
        <v>311</v>
      </c>
    </row>
    <row r="598" spans="1:19" ht="14.4" customHeight="1" x14ac:dyDescent="0.3">
      <c r="A598" s="831" t="s">
        <v>3384</v>
      </c>
      <c r="B598" s="832" t="s">
        <v>3385</v>
      </c>
      <c r="C598" s="832" t="s">
        <v>602</v>
      </c>
      <c r="D598" s="832" t="s">
        <v>1237</v>
      </c>
      <c r="E598" s="832" t="s">
        <v>3371</v>
      </c>
      <c r="F598" s="832" t="s">
        <v>3529</v>
      </c>
      <c r="G598" s="832" t="s">
        <v>3530</v>
      </c>
      <c r="H598" s="849"/>
      <c r="I598" s="849"/>
      <c r="J598" s="832"/>
      <c r="K598" s="832"/>
      <c r="L598" s="849">
        <v>1</v>
      </c>
      <c r="M598" s="849">
        <v>261</v>
      </c>
      <c r="N598" s="832">
        <v>1</v>
      </c>
      <c r="O598" s="832">
        <v>261</v>
      </c>
      <c r="P598" s="849"/>
      <c r="Q598" s="849"/>
      <c r="R598" s="837"/>
      <c r="S598" s="850"/>
    </row>
    <row r="599" spans="1:19" ht="14.4" customHeight="1" x14ac:dyDescent="0.3">
      <c r="A599" s="831" t="s">
        <v>3384</v>
      </c>
      <c r="B599" s="832" t="s">
        <v>3385</v>
      </c>
      <c r="C599" s="832" t="s">
        <v>602</v>
      </c>
      <c r="D599" s="832" t="s">
        <v>1237</v>
      </c>
      <c r="E599" s="832" t="s">
        <v>3371</v>
      </c>
      <c r="F599" s="832" t="s">
        <v>3537</v>
      </c>
      <c r="G599" s="832" t="s">
        <v>3538</v>
      </c>
      <c r="H599" s="849"/>
      <c r="I599" s="849"/>
      <c r="J599" s="832"/>
      <c r="K599" s="832"/>
      <c r="L599" s="849">
        <v>7</v>
      </c>
      <c r="M599" s="849">
        <v>224</v>
      </c>
      <c r="N599" s="832">
        <v>1</v>
      </c>
      <c r="O599" s="832">
        <v>32</v>
      </c>
      <c r="P599" s="849">
        <v>28</v>
      </c>
      <c r="Q599" s="849">
        <v>924</v>
      </c>
      <c r="R599" s="837">
        <v>4.125</v>
      </c>
      <c r="S599" s="850">
        <v>33</v>
      </c>
    </row>
    <row r="600" spans="1:19" ht="14.4" customHeight="1" x14ac:dyDescent="0.3">
      <c r="A600" s="831" t="s">
        <v>3384</v>
      </c>
      <c r="B600" s="832" t="s">
        <v>3385</v>
      </c>
      <c r="C600" s="832" t="s">
        <v>602</v>
      </c>
      <c r="D600" s="832" t="s">
        <v>1237</v>
      </c>
      <c r="E600" s="832" t="s">
        <v>3371</v>
      </c>
      <c r="F600" s="832" t="s">
        <v>3543</v>
      </c>
      <c r="G600" s="832" t="s">
        <v>3544</v>
      </c>
      <c r="H600" s="849">
        <v>1</v>
      </c>
      <c r="I600" s="849">
        <v>958</v>
      </c>
      <c r="J600" s="832">
        <v>0.99895724713242962</v>
      </c>
      <c r="K600" s="832">
        <v>958</v>
      </c>
      <c r="L600" s="849">
        <v>1</v>
      </c>
      <c r="M600" s="849">
        <v>959</v>
      </c>
      <c r="N600" s="832">
        <v>1</v>
      </c>
      <c r="O600" s="832">
        <v>959</v>
      </c>
      <c r="P600" s="849">
        <v>2</v>
      </c>
      <c r="Q600" s="849">
        <v>1928</v>
      </c>
      <c r="R600" s="837">
        <v>2.0104275286757041</v>
      </c>
      <c r="S600" s="850">
        <v>964</v>
      </c>
    </row>
    <row r="601" spans="1:19" ht="14.4" customHeight="1" x14ac:dyDescent="0.3">
      <c r="A601" s="831" t="s">
        <v>3384</v>
      </c>
      <c r="B601" s="832" t="s">
        <v>3385</v>
      </c>
      <c r="C601" s="832" t="s">
        <v>602</v>
      </c>
      <c r="D601" s="832" t="s">
        <v>1237</v>
      </c>
      <c r="E601" s="832" t="s">
        <v>3371</v>
      </c>
      <c r="F601" s="832" t="s">
        <v>3378</v>
      </c>
      <c r="G601" s="832" t="s">
        <v>3379</v>
      </c>
      <c r="H601" s="849"/>
      <c r="I601" s="849"/>
      <c r="J601" s="832"/>
      <c r="K601" s="832"/>
      <c r="L601" s="849"/>
      <c r="M601" s="849"/>
      <c r="N601" s="832"/>
      <c r="O601" s="832"/>
      <c r="P601" s="849">
        <v>1</v>
      </c>
      <c r="Q601" s="849">
        <v>595</v>
      </c>
      <c r="R601" s="837"/>
      <c r="S601" s="850">
        <v>595</v>
      </c>
    </row>
    <row r="602" spans="1:19" ht="14.4" customHeight="1" x14ac:dyDescent="0.3">
      <c r="A602" s="831" t="s">
        <v>3384</v>
      </c>
      <c r="B602" s="832" t="s">
        <v>3385</v>
      </c>
      <c r="C602" s="832" t="s">
        <v>602</v>
      </c>
      <c r="D602" s="832" t="s">
        <v>1237</v>
      </c>
      <c r="E602" s="832" t="s">
        <v>3371</v>
      </c>
      <c r="F602" s="832" t="s">
        <v>3549</v>
      </c>
      <c r="G602" s="832" t="s">
        <v>3550</v>
      </c>
      <c r="H602" s="849"/>
      <c r="I602" s="849"/>
      <c r="J602" s="832"/>
      <c r="K602" s="832"/>
      <c r="L602" s="849"/>
      <c r="M602" s="849"/>
      <c r="N602" s="832"/>
      <c r="O602" s="832"/>
      <c r="P602" s="849">
        <v>1</v>
      </c>
      <c r="Q602" s="849">
        <v>770</v>
      </c>
      <c r="R602" s="837"/>
      <c r="S602" s="850">
        <v>770</v>
      </c>
    </row>
    <row r="603" spans="1:19" ht="14.4" customHeight="1" x14ac:dyDescent="0.3">
      <c r="A603" s="831" t="s">
        <v>3384</v>
      </c>
      <c r="B603" s="832" t="s">
        <v>3385</v>
      </c>
      <c r="C603" s="832" t="s">
        <v>602</v>
      </c>
      <c r="D603" s="832" t="s">
        <v>1237</v>
      </c>
      <c r="E603" s="832" t="s">
        <v>3371</v>
      </c>
      <c r="F603" s="832" t="s">
        <v>3555</v>
      </c>
      <c r="G603" s="832" t="s">
        <v>3556</v>
      </c>
      <c r="H603" s="849">
        <v>3</v>
      </c>
      <c r="I603" s="849">
        <v>348</v>
      </c>
      <c r="J603" s="832">
        <v>0.10344827586206896</v>
      </c>
      <c r="K603" s="832">
        <v>116</v>
      </c>
      <c r="L603" s="849">
        <v>29</v>
      </c>
      <c r="M603" s="849">
        <v>3364</v>
      </c>
      <c r="N603" s="832">
        <v>1</v>
      </c>
      <c r="O603" s="832">
        <v>116</v>
      </c>
      <c r="P603" s="849"/>
      <c r="Q603" s="849"/>
      <c r="R603" s="837"/>
      <c r="S603" s="850"/>
    </row>
    <row r="604" spans="1:19" ht="14.4" customHeight="1" x14ac:dyDescent="0.3">
      <c r="A604" s="831" t="s">
        <v>3384</v>
      </c>
      <c r="B604" s="832" t="s">
        <v>3385</v>
      </c>
      <c r="C604" s="832" t="s">
        <v>602</v>
      </c>
      <c r="D604" s="832" t="s">
        <v>1237</v>
      </c>
      <c r="E604" s="832" t="s">
        <v>3371</v>
      </c>
      <c r="F604" s="832" t="s">
        <v>3559</v>
      </c>
      <c r="G604" s="832" t="s">
        <v>3560</v>
      </c>
      <c r="H604" s="849">
        <v>1</v>
      </c>
      <c r="I604" s="849">
        <v>160</v>
      </c>
      <c r="J604" s="832">
        <v>0.99378881987577639</v>
      </c>
      <c r="K604" s="832">
        <v>160</v>
      </c>
      <c r="L604" s="849">
        <v>1</v>
      </c>
      <c r="M604" s="849">
        <v>161</v>
      </c>
      <c r="N604" s="832">
        <v>1</v>
      </c>
      <c r="O604" s="832">
        <v>161</v>
      </c>
      <c r="P604" s="849"/>
      <c r="Q604" s="849"/>
      <c r="R604" s="837"/>
      <c r="S604" s="850"/>
    </row>
    <row r="605" spans="1:19" ht="14.4" customHeight="1" x14ac:dyDescent="0.3">
      <c r="A605" s="831" t="s">
        <v>3384</v>
      </c>
      <c r="B605" s="832" t="s">
        <v>3385</v>
      </c>
      <c r="C605" s="832" t="s">
        <v>602</v>
      </c>
      <c r="D605" s="832" t="s">
        <v>1237</v>
      </c>
      <c r="E605" s="832" t="s">
        <v>3371</v>
      </c>
      <c r="F605" s="832" t="s">
        <v>3561</v>
      </c>
      <c r="G605" s="832" t="s">
        <v>3562</v>
      </c>
      <c r="H605" s="849">
        <v>1</v>
      </c>
      <c r="I605" s="849">
        <v>395</v>
      </c>
      <c r="J605" s="832">
        <v>0.5</v>
      </c>
      <c r="K605" s="832">
        <v>395</v>
      </c>
      <c r="L605" s="849">
        <v>2</v>
      </c>
      <c r="M605" s="849">
        <v>790</v>
      </c>
      <c r="N605" s="832">
        <v>1</v>
      </c>
      <c r="O605" s="832">
        <v>395</v>
      </c>
      <c r="P605" s="849">
        <v>3</v>
      </c>
      <c r="Q605" s="849">
        <v>1194</v>
      </c>
      <c r="R605" s="837">
        <v>1.5113924050632912</v>
      </c>
      <c r="S605" s="850">
        <v>398</v>
      </c>
    </row>
    <row r="606" spans="1:19" ht="14.4" customHeight="1" x14ac:dyDescent="0.3">
      <c r="A606" s="831" t="s">
        <v>3384</v>
      </c>
      <c r="B606" s="832" t="s">
        <v>3385</v>
      </c>
      <c r="C606" s="832" t="s">
        <v>602</v>
      </c>
      <c r="D606" s="832" t="s">
        <v>1237</v>
      </c>
      <c r="E606" s="832" t="s">
        <v>3371</v>
      </c>
      <c r="F606" s="832" t="s">
        <v>3571</v>
      </c>
      <c r="G606" s="832" t="s">
        <v>3572</v>
      </c>
      <c r="H606" s="849">
        <v>5</v>
      </c>
      <c r="I606" s="849">
        <v>1865</v>
      </c>
      <c r="J606" s="832">
        <v>2.4933155080213902</v>
      </c>
      <c r="K606" s="832">
        <v>373</v>
      </c>
      <c r="L606" s="849">
        <v>2</v>
      </c>
      <c r="M606" s="849">
        <v>748</v>
      </c>
      <c r="N606" s="832">
        <v>1</v>
      </c>
      <c r="O606" s="832">
        <v>374</v>
      </c>
      <c r="P606" s="849">
        <v>21</v>
      </c>
      <c r="Q606" s="849">
        <v>7896</v>
      </c>
      <c r="R606" s="837">
        <v>10.556149732620321</v>
      </c>
      <c r="S606" s="850">
        <v>376</v>
      </c>
    </row>
    <row r="607" spans="1:19" ht="14.4" customHeight="1" x14ac:dyDescent="0.3">
      <c r="A607" s="831" t="s">
        <v>3384</v>
      </c>
      <c r="B607" s="832" t="s">
        <v>3385</v>
      </c>
      <c r="C607" s="832" t="s">
        <v>602</v>
      </c>
      <c r="D607" s="832" t="s">
        <v>1237</v>
      </c>
      <c r="E607" s="832" t="s">
        <v>3371</v>
      </c>
      <c r="F607" s="832" t="s">
        <v>3380</v>
      </c>
      <c r="G607" s="832" t="s">
        <v>3381</v>
      </c>
      <c r="H607" s="849">
        <v>1</v>
      </c>
      <c r="I607" s="849">
        <v>1337</v>
      </c>
      <c r="J607" s="832"/>
      <c r="K607" s="832">
        <v>1337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3384</v>
      </c>
      <c r="B608" s="832" t="s">
        <v>3385</v>
      </c>
      <c r="C608" s="832" t="s">
        <v>602</v>
      </c>
      <c r="D608" s="832" t="s">
        <v>1238</v>
      </c>
      <c r="E608" s="832" t="s">
        <v>3386</v>
      </c>
      <c r="F608" s="832" t="s">
        <v>3391</v>
      </c>
      <c r="G608" s="832" t="s">
        <v>3390</v>
      </c>
      <c r="H608" s="849">
        <v>8</v>
      </c>
      <c r="I608" s="849">
        <v>50980.32</v>
      </c>
      <c r="J608" s="832">
        <v>0.71665991902834003</v>
      </c>
      <c r="K608" s="832">
        <v>6372.54</v>
      </c>
      <c r="L608" s="849">
        <v>15</v>
      </c>
      <c r="M608" s="849">
        <v>71136</v>
      </c>
      <c r="N608" s="832">
        <v>1</v>
      </c>
      <c r="O608" s="832">
        <v>4742.3999999999996</v>
      </c>
      <c r="P608" s="849"/>
      <c r="Q608" s="849"/>
      <c r="R608" s="837"/>
      <c r="S608" s="850"/>
    </row>
    <row r="609" spans="1:19" ht="14.4" customHeight="1" x14ac:dyDescent="0.3">
      <c r="A609" s="831" t="s">
        <v>3384</v>
      </c>
      <c r="B609" s="832" t="s">
        <v>3385</v>
      </c>
      <c r="C609" s="832" t="s">
        <v>602</v>
      </c>
      <c r="D609" s="832" t="s">
        <v>1238</v>
      </c>
      <c r="E609" s="832" t="s">
        <v>3386</v>
      </c>
      <c r="F609" s="832" t="s">
        <v>3410</v>
      </c>
      <c r="G609" s="832" t="s">
        <v>3411</v>
      </c>
      <c r="H609" s="849"/>
      <c r="I609" s="849"/>
      <c r="J609" s="832"/>
      <c r="K609" s="832"/>
      <c r="L609" s="849">
        <v>12</v>
      </c>
      <c r="M609" s="849">
        <v>45598.559999999998</v>
      </c>
      <c r="N609" s="832">
        <v>1</v>
      </c>
      <c r="O609" s="832">
        <v>3799.8799999999997</v>
      </c>
      <c r="P609" s="849">
        <v>7</v>
      </c>
      <c r="Q609" s="849">
        <v>22730.17</v>
      </c>
      <c r="R609" s="837">
        <v>0.49848438196293915</v>
      </c>
      <c r="S609" s="850">
        <v>3247.1671428571426</v>
      </c>
    </row>
    <row r="610" spans="1:19" ht="14.4" customHeight="1" x14ac:dyDescent="0.3">
      <c r="A610" s="831" t="s">
        <v>3384</v>
      </c>
      <c r="B610" s="832" t="s">
        <v>3385</v>
      </c>
      <c r="C610" s="832" t="s">
        <v>602</v>
      </c>
      <c r="D610" s="832" t="s">
        <v>1238</v>
      </c>
      <c r="E610" s="832" t="s">
        <v>3386</v>
      </c>
      <c r="F610" s="832" t="s">
        <v>3418</v>
      </c>
      <c r="G610" s="832" t="s">
        <v>1197</v>
      </c>
      <c r="H610" s="849">
        <v>3</v>
      </c>
      <c r="I610" s="849">
        <v>15244.14</v>
      </c>
      <c r="J610" s="832">
        <v>3.2144357287449394</v>
      </c>
      <c r="K610" s="832">
        <v>5081.38</v>
      </c>
      <c r="L610" s="849">
        <v>1</v>
      </c>
      <c r="M610" s="849">
        <v>4742.3999999999996</v>
      </c>
      <c r="N610" s="832">
        <v>1</v>
      </c>
      <c r="O610" s="832">
        <v>4742.3999999999996</v>
      </c>
      <c r="P610" s="849"/>
      <c r="Q610" s="849"/>
      <c r="R610" s="837"/>
      <c r="S610" s="850"/>
    </row>
    <row r="611" spans="1:19" ht="14.4" customHeight="1" x14ac:dyDescent="0.3">
      <c r="A611" s="831" t="s">
        <v>3384</v>
      </c>
      <c r="B611" s="832" t="s">
        <v>3385</v>
      </c>
      <c r="C611" s="832" t="s">
        <v>602</v>
      </c>
      <c r="D611" s="832" t="s">
        <v>1238</v>
      </c>
      <c r="E611" s="832" t="s">
        <v>3386</v>
      </c>
      <c r="F611" s="832" t="s">
        <v>3419</v>
      </c>
      <c r="G611" s="832" t="s">
        <v>3390</v>
      </c>
      <c r="H611" s="849"/>
      <c r="I611" s="849"/>
      <c r="J611" s="832"/>
      <c r="K611" s="832"/>
      <c r="L611" s="849"/>
      <c r="M611" s="849"/>
      <c r="N611" s="832"/>
      <c r="O611" s="832"/>
      <c r="P611" s="849">
        <v>12</v>
      </c>
      <c r="Q611" s="849">
        <v>49048.409999999996</v>
      </c>
      <c r="R611" s="837"/>
      <c r="S611" s="850">
        <v>4087.3674999999998</v>
      </c>
    </row>
    <row r="612" spans="1:19" ht="14.4" customHeight="1" x14ac:dyDescent="0.3">
      <c r="A612" s="831" t="s">
        <v>3384</v>
      </c>
      <c r="B612" s="832" t="s">
        <v>3385</v>
      </c>
      <c r="C612" s="832" t="s">
        <v>602</v>
      </c>
      <c r="D612" s="832" t="s">
        <v>1238</v>
      </c>
      <c r="E612" s="832" t="s">
        <v>3371</v>
      </c>
      <c r="F612" s="832" t="s">
        <v>3483</v>
      </c>
      <c r="G612" s="832" t="s">
        <v>3484</v>
      </c>
      <c r="H612" s="849">
        <v>11</v>
      </c>
      <c r="I612" s="849">
        <v>858</v>
      </c>
      <c r="J612" s="832">
        <v>0.39285714285714285</v>
      </c>
      <c r="K612" s="832">
        <v>78</v>
      </c>
      <c r="L612" s="849">
        <v>28</v>
      </c>
      <c r="M612" s="849">
        <v>2184</v>
      </c>
      <c r="N612" s="832">
        <v>1</v>
      </c>
      <c r="O612" s="832">
        <v>78</v>
      </c>
      <c r="P612" s="849">
        <v>1</v>
      </c>
      <c r="Q612" s="849">
        <v>79</v>
      </c>
      <c r="R612" s="837">
        <v>3.6172161172161175E-2</v>
      </c>
      <c r="S612" s="850">
        <v>79</v>
      </c>
    </row>
    <row r="613" spans="1:19" ht="14.4" customHeight="1" x14ac:dyDescent="0.3">
      <c r="A613" s="831" t="s">
        <v>3384</v>
      </c>
      <c r="B613" s="832" t="s">
        <v>3385</v>
      </c>
      <c r="C613" s="832" t="s">
        <v>602</v>
      </c>
      <c r="D613" s="832" t="s">
        <v>1238</v>
      </c>
      <c r="E613" s="832" t="s">
        <v>3371</v>
      </c>
      <c r="F613" s="832" t="s">
        <v>3491</v>
      </c>
      <c r="G613" s="832" t="s">
        <v>3492</v>
      </c>
      <c r="H613" s="849">
        <v>54</v>
      </c>
      <c r="I613" s="849">
        <v>1998</v>
      </c>
      <c r="J613" s="832">
        <v>1.0188679245283019</v>
      </c>
      <c r="K613" s="832">
        <v>37</v>
      </c>
      <c r="L613" s="849">
        <v>53</v>
      </c>
      <c r="M613" s="849">
        <v>1961</v>
      </c>
      <c r="N613" s="832">
        <v>1</v>
      </c>
      <c r="O613" s="832">
        <v>37</v>
      </c>
      <c r="P613" s="849">
        <v>46</v>
      </c>
      <c r="Q613" s="849">
        <v>1748</v>
      </c>
      <c r="R613" s="837">
        <v>0.89138194798572157</v>
      </c>
      <c r="S613" s="850">
        <v>38</v>
      </c>
    </row>
    <row r="614" spans="1:19" ht="14.4" customHeight="1" x14ac:dyDescent="0.3">
      <c r="A614" s="831" t="s">
        <v>3384</v>
      </c>
      <c r="B614" s="832" t="s">
        <v>3385</v>
      </c>
      <c r="C614" s="832" t="s">
        <v>602</v>
      </c>
      <c r="D614" s="832" t="s">
        <v>1238</v>
      </c>
      <c r="E614" s="832" t="s">
        <v>3371</v>
      </c>
      <c r="F614" s="832" t="s">
        <v>3372</v>
      </c>
      <c r="G614" s="832" t="s">
        <v>3373</v>
      </c>
      <c r="H614" s="849">
        <v>206</v>
      </c>
      <c r="I614" s="849">
        <v>51706</v>
      </c>
      <c r="J614" s="832">
        <v>0.93264790764790761</v>
      </c>
      <c r="K614" s="832">
        <v>251</v>
      </c>
      <c r="L614" s="849">
        <v>220</v>
      </c>
      <c r="M614" s="849">
        <v>55440</v>
      </c>
      <c r="N614" s="832">
        <v>1</v>
      </c>
      <c r="O614" s="832">
        <v>252</v>
      </c>
      <c r="P614" s="849">
        <v>219</v>
      </c>
      <c r="Q614" s="849">
        <v>55626</v>
      </c>
      <c r="R614" s="837">
        <v>1.0033549783549784</v>
      </c>
      <c r="S614" s="850">
        <v>254</v>
      </c>
    </row>
    <row r="615" spans="1:19" ht="14.4" customHeight="1" x14ac:dyDescent="0.3">
      <c r="A615" s="831" t="s">
        <v>3384</v>
      </c>
      <c r="B615" s="832" t="s">
        <v>3385</v>
      </c>
      <c r="C615" s="832" t="s">
        <v>602</v>
      </c>
      <c r="D615" s="832" t="s">
        <v>1238</v>
      </c>
      <c r="E615" s="832" t="s">
        <v>3371</v>
      </c>
      <c r="F615" s="832" t="s">
        <v>3499</v>
      </c>
      <c r="G615" s="832" t="s">
        <v>3500</v>
      </c>
      <c r="H615" s="849">
        <v>29</v>
      </c>
      <c r="I615" s="849">
        <v>3654</v>
      </c>
      <c r="J615" s="832">
        <v>0.51377952755905509</v>
      </c>
      <c r="K615" s="832">
        <v>126</v>
      </c>
      <c r="L615" s="849">
        <v>56</v>
      </c>
      <c r="M615" s="849">
        <v>7112</v>
      </c>
      <c r="N615" s="832">
        <v>1</v>
      </c>
      <c r="O615" s="832">
        <v>127</v>
      </c>
      <c r="P615" s="849">
        <v>51</v>
      </c>
      <c r="Q615" s="849">
        <v>6426</v>
      </c>
      <c r="R615" s="837">
        <v>0.90354330708661412</v>
      </c>
      <c r="S615" s="850">
        <v>126</v>
      </c>
    </row>
    <row r="616" spans="1:19" ht="14.4" customHeight="1" x14ac:dyDescent="0.3">
      <c r="A616" s="831" t="s">
        <v>3384</v>
      </c>
      <c r="B616" s="832" t="s">
        <v>3385</v>
      </c>
      <c r="C616" s="832" t="s">
        <v>602</v>
      </c>
      <c r="D616" s="832" t="s">
        <v>1238</v>
      </c>
      <c r="E616" s="832" t="s">
        <v>3371</v>
      </c>
      <c r="F616" s="832" t="s">
        <v>3507</v>
      </c>
      <c r="G616" s="832" t="s">
        <v>3508</v>
      </c>
      <c r="H616" s="849">
        <v>7</v>
      </c>
      <c r="I616" s="849">
        <v>2331</v>
      </c>
      <c r="J616" s="832">
        <v>0.58158682634730541</v>
      </c>
      <c r="K616" s="832">
        <v>333</v>
      </c>
      <c r="L616" s="849">
        <v>12</v>
      </c>
      <c r="M616" s="849">
        <v>4008</v>
      </c>
      <c r="N616" s="832">
        <v>1</v>
      </c>
      <c r="O616" s="832">
        <v>334</v>
      </c>
      <c r="P616" s="849">
        <v>8</v>
      </c>
      <c r="Q616" s="849">
        <v>2680</v>
      </c>
      <c r="R616" s="837">
        <v>0.66866267465069862</v>
      </c>
      <c r="S616" s="850">
        <v>335</v>
      </c>
    </row>
    <row r="617" spans="1:19" ht="14.4" customHeight="1" x14ac:dyDescent="0.3">
      <c r="A617" s="831" t="s">
        <v>3384</v>
      </c>
      <c r="B617" s="832" t="s">
        <v>3385</v>
      </c>
      <c r="C617" s="832" t="s">
        <v>602</v>
      </c>
      <c r="D617" s="832" t="s">
        <v>1238</v>
      </c>
      <c r="E617" s="832" t="s">
        <v>3371</v>
      </c>
      <c r="F617" s="832" t="s">
        <v>3511</v>
      </c>
      <c r="G617" s="832" t="s">
        <v>3512</v>
      </c>
      <c r="H617" s="849">
        <v>1</v>
      </c>
      <c r="I617" s="849">
        <v>351</v>
      </c>
      <c r="J617" s="832"/>
      <c r="K617" s="832">
        <v>351</v>
      </c>
      <c r="L617" s="849"/>
      <c r="M617" s="849"/>
      <c r="N617" s="832"/>
      <c r="O617" s="832"/>
      <c r="P617" s="849">
        <v>1</v>
      </c>
      <c r="Q617" s="849">
        <v>357</v>
      </c>
      <c r="R617" s="837"/>
      <c r="S617" s="850">
        <v>357</v>
      </c>
    </row>
    <row r="618" spans="1:19" ht="14.4" customHeight="1" x14ac:dyDescent="0.3">
      <c r="A618" s="831" t="s">
        <v>3384</v>
      </c>
      <c r="B618" s="832" t="s">
        <v>3385</v>
      </c>
      <c r="C618" s="832" t="s">
        <v>602</v>
      </c>
      <c r="D618" s="832" t="s">
        <v>1238</v>
      </c>
      <c r="E618" s="832" t="s">
        <v>3371</v>
      </c>
      <c r="F618" s="832" t="s">
        <v>3376</v>
      </c>
      <c r="G618" s="832" t="s">
        <v>3377</v>
      </c>
      <c r="H618" s="849">
        <v>240</v>
      </c>
      <c r="I618" s="849">
        <v>8000</v>
      </c>
      <c r="J618" s="832">
        <v>0.85409313458586089</v>
      </c>
      <c r="K618" s="832">
        <v>33.333333333333336</v>
      </c>
      <c r="L618" s="849">
        <v>281</v>
      </c>
      <c r="M618" s="849">
        <v>9366.66</v>
      </c>
      <c r="N618" s="832">
        <v>1</v>
      </c>
      <c r="O618" s="832">
        <v>33.333309608540922</v>
      </c>
      <c r="P618" s="849">
        <v>273</v>
      </c>
      <c r="Q618" s="849">
        <v>9100.01</v>
      </c>
      <c r="R618" s="837">
        <v>0.97153200820783503</v>
      </c>
      <c r="S618" s="850">
        <v>33.333369963369961</v>
      </c>
    </row>
    <row r="619" spans="1:19" ht="14.4" customHeight="1" x14ac:dyDescent="0.3">
      <c r="A619" s="831" t="s">
        <v>3384</v>
      </c>
      <c r="B619" s="832" t="s">
        <v>3385</v>
      </c>
      <c r="C619" s="832" t="s">
        <v>602</v>
      </c>
      <c r="D619" s="832" t="s">
        <v>1238</v>
      </c>
      <c r="E619" s="832" t="s">
        <v>3371</v>
      </c>
      <c r="F619" s="832" t="s">
        <v>3527</v>
      </c>
      <c r="G619" s="832" t="s">
        <v>3528</v>
      </c>
      <c r="H619" s="849">
        <v>109</v>
      </c>
      <c r="I619" s="849">
        <v>33572</v>
      </c>
      <c r="J619" s="832">
        <v>0.84496124031007747</v>
      </c>
      <c r="K619" s="832">
        <v>308</v>
      </c>
      <c r="L619" s="849">
        <v>129</v>
      </c>
      <c r="M619" s="849">
        <v>39732</v>
      </c>
      <c r="N619" s="832">
        <v>1</v>
      </c>
      <c r="O619" s="832">
        <v>308</v>
      </c>
      <c r="P619" s="849">
        <v>135</v>
      </c>
      <c r="Q619" s="849">
        <v>41985</v>
      </c>
      <c r="R619" s="837">
        <v>1.0567049229839927</v>
      </c>
      <c r="S619" s="850">
        <v>311</v>
      </c>
    </row>
    <row r="620" spans="1:19" ht="14.4" customHeight="1" x14ac:dyDescent="0.3">
      <c r="A620" s="831" t="s">
        <v>3384</v>
      </c>
      <c r="B620" s="832" t="s">
        <v>3385</v>
      </c>
      <c r="C620" s="832" t="s">
        <v>602</v>
      </c>
      <c r="D620" s="832" t="s">
        <v>1238</v>
      </c>
      <c r="E620" s="832" t="s">
        <v>3371</v>
      </c>
      <c r="F620" s="832" t="s">
        <v>3531</v>
      </c>
      <c r="G620" s="832" t="s">
        <v>3532</v>
      </c>
      <c r="H620" s="849">
        <v>4</v>
      </c>
      <c r="I620" s="849">
        <v>148</v>
      </c>
      <c r="J620" s="832"/>
      <c r="K620" s="832">
        <v>37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3384</v>
      </c>
      <c r="B621" s="832" t="s">
        <v>3385</v>
      </c>
      <c r="C621" s="832" t="s">
        <v>602</v>
      </c>
      <c r="D621" s="832" t="s">
        <v>1238</v>
      </c>
      <c r="E621" s="832" t="s">
        <v>3371</v>
      </c>
      <c r="F621" s="832" t="s">
        <v>3535</v>
      </c>
      <c r="G621" s="832" t="s">
        <v>3536</v>
      </c>
      <c r="H621" s="849">
        <v>82</v>
      </c>
      <c r="I621" s="849">
        <v>12628</v>
      </c>
      <c r="J621" s="832">
        <v>0.8667124227865477</v>
      </c>
      <c r="K621" s="832">
        <v>154</v>
      </c>
      <c r="L621" s="849">
        <v>94</v>
      </c>
      <c r="M621" s="849">
        <v>14570</v>
      </c>
      <c r="N621" s="832">
        <v>1</v>
      </c>
      <c r="O621" s="832">
        <v>155</v>
      </c>
      <c r="P621" s="849">
        <v>76</v>
      </c>
      <c r="Q621" s="849">
        <v>11856</v>
      </c>
      <c r="R621" s="837">
        <v>0.81372683596431028</v>
      </c>
      <c r="S621" s="850">
        <v>156</v>
      </c>
    </row>
    <row r="622" spans="1:19" ht="14.4" customHeight="1" x14ac:dyDescent="0.3">
      <c r="A622" s="831" t="s">
        <v>3384</v>
      </c>
      <c r="B622" s="832" t="s">
        <v>3385</v>
      </c>
      <c r="C622" s="832" t="s">
        <v>602</v>
      </c>
      <c r="D622" s="832" t="s">
        <v>1238</v>
      </c>
      <c r="E622" s="832" t="s">
        <v>3371</v>
      </c>
      <c r="F622" s="832" t="s">
        <v>3537</v>
      </c>
      <c r="G622" s="832" t="s">
        <v>3538</v>
      </c>
      <c r="H622" s="849"/>
      <c r="I622" s="849"/>
      <c r="J622" s="832"/>
      <c r="K622" s="832"/>
      <c r="L622" s="849"/>
      <c r="M622" s="849"/>
      <c r="N622" s="832"/>
      <c r="O622" s="832"/>
      <c r="P622" s="849">
        <v>18</v>
      </c>
      <c r="Q622" s="849">
        <v>594</v>
      </c>
      <c r="R622" s="837"/>
      <c r="S622" s="850">
        <v>33</v>
      </c>
    </row>
    <row r="623" spans="1:19" ht="14.4" customHeight="1" x14ac:dyDescent="0.3">
      <c r="A623" s="831" t="s">
        <v>3384</v>
      </c>
      <c r="B623" s="832" t="s">
        <v>3385</v>
      </c>
      <c r="C623" s="832" t="s">
        <v>602</v>
      </c>
      <c r="D623" s="832" t="s">
        <v>1238</v>
      </c>
      <c r="E623" s="832" t="s">
        <v>3371</v>
      </c>
      <c r="F623" s="832" t="s">
        <v>3543</v>
      </c>
      <c r="G623" s="832" t="s">
        <v>3544</v>
      </c>
      <c r="H623" s="849">
        <v>2</v>
      </c>
      <c r="I623" s="849">
        <v>1916</v>
      </c>
      <c r="J623" s="832"/>
      <c r="K623" s="832">
        <v>958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3384</v>
      </c>
      <c r="B624" s="832" t="s">
        <v>3385</v>
      </c>
      <c r="C624" s="832" t="s">
        <v>602</v>
      </c>
      <c r="D624" s="832" t="s">
        <v>1238</v>
      </c>
      <c r="E624" s="832" t="s">
        <v>3371</v>
      </c>
      <c r="F624" s="832" t="s">
        <v>3555</v>
      </c>
      <c r="G624" s="832" t="s">
        <v>3556</v>
      </c>
      <c r="H624" s="849">
        <v>1</v>
      </c>
      <c r="I624" s="849">
        <v>116</v>
      </c>
      <c r="J624" s="832"/>
      <c r="K624" s="832">
        <v>116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3384</v>
      </c>
      <c r="B625" s="832" t="s">
        <v>3385</v>
      </c>
      <c r="C625" s="832" t="s">
        <v>602</v>
      </c>
      <c r="D625" s="832" t="s">
        <v>1238</v>
      </c>
      <c r="E625" s="832" t="s">
        <v>3371</v>
      </c>
      <c r="F625" s="832" t="s">
        <v>3559</v>
      </c>
      <c r="G625" s="832" t="s">
        <v>3560</v>
      </c>
      <c r="H625" s="849">
        <v>22</v>
      </c>
      <c r="I625" s="849">
        <v>3520</v>
      </c>
      <c r="J625" s="832">
        <v>0.78083407275953864</v>
      </c>
      <c r="K625" s="832">
        <v>160</v>
      </c>
      <c r="L625" s="849">
        <v>28</v>
      </c>
      <c r="M625" s="849">
        <v>4508</v>
      </c>
      <c r="N625" s="832">
        <v>1</v>
      </c>
      <c r="O625" s="832">
        <v>161</v>
      </c>
      <c r="P625" s="849">
        <v>18</v>
      </c>
      <c r="Q625" s="849">
        <v>2916</v>
      </c>
      <c r="R625" s="837">
        <v>0.64685004436557236</v>
      </c>
      <c r="S625" s="850">
        <v>162</v>
      </c>
    </row>
    <row r="626" spans="1:19" ht="14.4" customHeight="1" x14ac:dyDescent="0.3">
      <c r="A626" s="831" t="s">
        <v>3384</v>
      </c>
      <c r="B626" s="832" t="s">
        <v>3385</v>
      </c>
      <c r="C626" s="832" t="s">
        <v>602</v>
      </c>
      <c r="D626" s="832" t="s">
        <v>1238</v>
      </c>
      <c r="E626" s="832" t="s">
        <v>3371</v>
      </c>
      <c r="F626" s="832" t="s">
        <v>3561</v>
      </c>
      <c r="G626" s="832" t="s">
        <v>3562</v>
      </c>
      <c r="H626" s="849">
        <v>2</v>
      </c>
      <c r="I626" s="849">
        <v>790</v>
      </c>
      <c r="J626" s="832"/>
      <c r="K626" s="832">
        <v>395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3384</v>
      </c>
      <c r="B627" s="832" t="s">
        <v>3385</v>
      </c>
      <c r="C627" s="832" t="s">
        <v>602</v>
      </c>
      <c r="D627" s="832" t="s">
        <v>1238</v>
      </c>
      <c r="E627" s="832" t="s">
        <v>3371</v>
      </c>
      <c r="F627" s="832" t="s">
        <v>3571</v>
      </c>
      <c r="G627" s="832" t="s">
        <v>3572</v>
      </c>
      <c r="H627" s="849">
        <v>5</v>
      </c>
      <c r="I627" s="849">
        <v>1865</v>
      </c>
      <c r="J627" s="832">
        <v>0.99732620320855614</v>
      </c>
      <c r="K627" s="832">
        <v>373</v>
      </c>
      <c r="L627" s="849">
        <v>5</v>
      </c>
      <c r="M627" s="849">
        <v>1870</v>
      </c>
      <c r="N627" s="832">
        <v>1</v>
      </c>
      <c r="O627" s="832">
        <v>374</v>
      </c>
      <c r="P627" s="849">
        <v>3</v>
      </c>
      <c r="Q627" s="849">
        <v>1128</v>
      </c>
      <c r="R627" s="837">
        <v>0.60320855614973257</v>
      </c>
      <c r="S627" s="850">
        <v>376</v>
      </c>
    </row>
    <row r="628" spans="1:19" ht="14.4" customHeight="1" x14ac:dyDescent="0.3">
      <c r="A628" s="831" t="s">
        <v>3384</v>
      </c>
      <c r="B628" s="832" t="s">
        <v>3385</v>
      </c>
      <c r="C628" s="832" t="s">
        <v>602</v>
      </c>
      <c r="D628" s="832" t="s">
        <v>1239</v>
      </c>
      <c r="E628" s="832" t="s">
        <v>3386</v>
      </c>
      <c r="F628" s="832" t="s">
        <v>3398</v>
      </c>
      <c r="G628" s="832" t="s">
        <v>3399</v>
      </c>
      <c r="H628" s="849">
        <v>0.4</v>
      </c>
      <c r="I628" s="849">
        <v>1819.04</v>
      </c>
      <c r="J628" s="832">
        <v>0.26666588481577147</v>
      </c>
      <c r="K628" s="832">
        <v>4547.5999999999995</v>
      </c>
      <c r="L628" s="849">
        <v>1.5</v>
      </c>
      <c r="M628" s="849">
        <v>6821.42</v>
      </c>
      <c r="N628" s="832">
        <v>1</v>
      </c>
      <c r="O628" s="832">
        <v>4547.6133333333337</v>
      </c>
      <c r="P628" s="849"/>
      <c r="Q628" s="849"/>
      <c r="R628" s="837"/>
      <c r="S628" s="850"/>
    </row>
    <row r="629" spans="1:19" ht="14.4" customHeight="1" x14ac:dyDescent="0.3">
      <c r="A629" s="831" t="s">
        <v>3384</v>
      </c>
      <c r="B629" s="832" t="s">
        <v>3385</v>
      </c>
      <c r="C629" s="832" t="s">
        <v>602</v>
      </c>
      <c r="D629" s="832" t="s">
        <v>1239</v>
      </c>
      <c r="E629" s="832" t="s">
        <v>3386</v>
      </c>
      <c r="F629" s="832" t="s">
        <v>3423</v>
      </c>
      <c r="G629" s="832" t="s">
        <v>3399</v>
      </c>
      <c r="H629" s="849"/>
      <c r="I629" s="849"/>
      <c r="J629" s="832"/>
      <c r="K629" s="832"/>
      <c r="L629" s="849"/>
      <c r="M629" s="849"/>
      <c r="N629" s="832"/>
      <c r="O629" s="832"/>
      <c r="P629" s="849">
        <v>1.6</v>
      </c>
      <c r="Q629" s="849">
        <v>2623.1499999999996</v>
      </c>
      <c r="R629" s="837"/>
      <c r="S629" s="850">
        <v>1639.4687499999998</v>
      </c>
    </row>
    <row r="630" spans="1:19" ht="14.4" customHeight="1" x14ac:dyDescent="0.3">
      <c r="A630" s="831" t="s">
        <v>3384</v>
      </c>
      <c r="B630" s="832" t="s">
        <v>3385</v>
      </c>
      <c r="C630" s="832" t="s">
        <v>602</v>
      </c>
      <c r="D630" s="832" t="s">
        <v>1239</v>
      </c>
      <c r="E630" s="832" t="s">
        <v>3424</v>
      </c>
      <c r="F630" s="832" t="s">
        <v>3427</v>
      </c>
      <c r="G630" s="832" t="s">
        <v>3428</v>
      </c>
      <c r="H630" s="849">
        <v>1</v>
      </c>
      <c r="I630" s="849">
        <v>2625.11</v>
      </c>
      <c r="J630" s="832"/>
      <c r="K630" s="832">
        <v>2625.11</v>
      </c>
      <c r="L630" s="849"/>
      <c r="M630" s="849"/>
      <c r="N630" s="832"/>
      <c r="O630" s="832"/>
      <c r="P630" s="849"/>
      <c r="Q630" s="849"/>
      <c r="R630" s="837"/>
      <c r="S630" s="850"/>
    </row>
    <row r="631" spans="1:19" ht="14.4" customHeight="1" x14ac:dyDescent="0.3">
      <c r="A631" s="831" t="s">
        <v>3384</v>
      </c>
      <c r="B631" s="832" t="s">
        <v>3385</v>
      </c>
      <c r="C631" s="832" t="s">
        <v>602</v>
      </c>
      <c r="D631" s="832" t="s">
        <v>1239</v>
      </c>
      <c r="E631" s="832" t="s">
        <v>3424</v>
      </c>
      <c r="F631" s="832" t="s">
        <v>3437</v>
      </c>
      <c r="G631" s="832" t="s">
        <v>3438</v>
      </c>
      <c r="H631" s="849"/>
      <c r="I631" s="849"/>
      <c r="J631" s="832"/>
      <c r="K631" s="832"/>
      <c r="L631" s="849"/>
      <c r="M631" s="849"/>
      <c r="N631" s="832"/>
      <c r="O631" s="832"/>
      <c r="P631" s="849">
        <v>5</v>
      </c>
      <c r="Q631" s="849">
        <v>2043.7</v>
      </c>
      <c r="R631" s="837"/>
      <c r="S631" s="850">
        <v>408.74</v>
      </c>
    </row>
    <row r="632" spans="1:19" ht="14.4" customHeight="1" x14ac:dyDescent="0.3">
      <c r="A632" s="831" t="s">
        <v>3384</v>
      </c>
      <c r="B632" s="832" t="s">
        <v>3385</v>
      </c>
      <c r="C632" s="832" t="s">
        <v>602</v>
      </c>
      <c r="D632" s="832" t="s">
        <v>1239</v>
      </c>
      <c r="E632" s="832" t="s">
        <v>3424</v>
      </c>
      <c r="F632" s="832" t="s">
        <v>3439</v>
      </c>
      <c r="G632" s="832" t="s">
        <v>3440</v>
      </c>
      <c r="H632" s="849"/>
      <c r="I632" s="849"/>
      <c r="J632" s="832"/>
      <c r="K632" s="832"/>
      <c r="L632" s="849"/>
      <c r="M632" s="849"/>
      <c r="N632" s="832"/>
      <c r="O632" s="832"/>
      <c r="P632" s="849">
        <v>11</v>
      </c>
      <c r="Q632" s="849">
        <v>2067.67</v>
      </c>
      <c r="R632" s="837"/>
      <c r="S632" s="850">
        <v>187.97</v>
      </c>
    </row>
    <row r="633" spans="1:19" ht="14.4" customHeight="1" x14ac:dyDescent="0.3">
      <c r="A633" s="831" t="s">
        <v>3384</v>
      </c>
      <c r="B633" s="832" t="s">
        <v>3385</v>
      </c>
      <c r="C633" s="832" t="s">
        <v>602</v>
      </c>
      <c r="D633" s="832" t="s">
        <v>1239</v>
      </c>
      <c r="E633" s="832" t="s">
        <v>3424</v>
      </c>
      <c r="F633" s="832" t="s">
        <v>3441</v>
      </c>
      <c r="G633" s="832" t="s">
        <v>3442</v>
      </c>
      <c r="H633" s="849"/>
      <c r="I633" s="849"/>
      <c r="J633" s="832"/>
      <c r="K633" s="832"/>
      <c r="L633" s="849">
        <v>2</v>
      </c>
      <c r="M633" s="849">
        <v>2086</v>
      </c>
      <c r="N633" s="832">
        <v>1</v>
      </c>
      <c r="O633" s="832">
        <v>1043</v>
      </c>
      <c r="P633" s="849">
        <v>11</v>
      </c>
      <c r="Q633" s="849">
        <v>11473</v>
      </c>
      <c r="R633" s="837">
        <v>5.5</v>
      </c>
      <c r="S633" s="850">
        <v>1043</v>
      </c>
    </row>
    <row r="634" spans="1:19" ht="14.4" customHeight="1" x14ac:dyDescent="0.3">
      <c r="A634" s="831" t="s">
        <v>3384</v>
      </c>
      <c r="B634" s="832" t="s">
        <v>3385</v>
      </c>
      <c r="C634" s="832" t="s">
        <v>602</v>
      </c>
      <c r="D634" s="832" t="s">
        <v>1239</v>
      </c>
      <c r="E634" s="832" t="s">
        <v>3424</v>
      </c>
      <c r="F634" s="832" t="s">
        <v>3443</v>
      </c>
      <c r="G634" s="832" t="s">
        <v>3444</v>
      </c>
      <c r="H634" s="849"/>
      <c r="I634" s="849"/>
      <c r="J634" s="832"/>
      <c r="K634" s="832"/>
      <c r="L634" s="849"/>
      <c r="M634" s="849"/>
      <c r="N634" s="832"/>
      <c r="O634" s="832"/>
      <c r="P634" s="849">
        <v>2</v>
      </c>
      <c r="Q634" s="849">
        <v>3330</v>
      </c>
      <c r="R634" s="837"/>
      <c r="S634" s="850">
        <v>1665</v>
      </c>
    </row>
    <row r="635" spans="1:19" ht="14.4" customHeight="1" x14ac:dyDescent="0.3">
      <c r="A635" s="831" t="s">
        <v>3384</v>
      </c>
      <c r="B635" s="832" t="s">
        <v>3385</v>
      </c>
      <c r="C635" s="832" t="s">
        <v>602</v>
      </c>
      <c r="D635" s="832" t="s">
        <v>1239</v>
      </c>
      <c r="E635" s="832" t="s">
        <v>3424</v>
      </c>
      <c r="F635" s="832" t="s">
        <v>3445</v>
      </c>
      <c r="G635" s="832" t="s">
        <v>3446</v>
      </c>
      <c r="H635" s="849">
        <v>2</v>
      </c>
      <c r="I635" s="849">
        <v>4872</v>
      </c>
      <c r="J635" s="832"/>
      <c r="K635" s="832">
        <v>2436</v>
      </c>
      <c r="L635" s="849"/>
      <c r="M635" s="849"/>
      <c r="N635" s="832"/>
      <c r="O635" s="832"/>
      <c r="P635" s="849">
        <v>4</v>
      </c>
      <c r="Q635" s="849">
        <v>8680.1200000000008</v>
      </c>
      <c r="R635" s="837"/>
      <c r="S635" s="850">
        <v>2170.0300000000002</v>
      </c>
    </row>
    <row r="636" spans="1:19" ht="14.4" customHeight="1" x14ac:dyDescent="0.3">
      <c r="A636" s="831" t="s">
        <v>3384</v>
      </c>
      <c r="B636" s="832" t="s">
        <v>3385</v>
      </c>
      <c r="C636" s="832" t="s">
        <v>602</v>
      </c>
      <c r="D636" s="832" t="s">
        <v>1239</v>
      </c>
      <c r="E636" s="832" t="s">
        <v>3424</v>
      </c>
      <c r="F636" s="832" t="s">
        <v>3455</v>
      </c>
      <c r="G636" s="832" t="s">
        <v>3456</v>
      </c>
      <c r="H636" s="849"/>
      <c r="I636" s="849"/>
      <c r="J636" s="832"/>
      <c r="K636" s="832"/>
      <c r="L636" s="849">
        <v>6</v>
      </c>
      <c r="M636" s="849">
        <v>6658.2</v>
      </c>
      <c r="N636" s="832">
        <v>1</v>
      </c>
      <c r="O636" s="832">
        <v>1109.7</v>
      </c>
      <c r="P636" s="849">
        <v>5</v>
      </c>
      <c r="Q636" s="849">
        <v>5548.5</v>
      </c>
      <c r="R636" s="837">
        <v>0.83333333333333337</v>
      </c>
      <c r="S636" s="850">
        <v>1109.7</v>
      </c>
    </row>
    <row r="637" spans="1:19" ht="14.4" customHeight="1" x14ac:dyDescent="0.3">
      <c r="A637" s="831" t="s">
        <v>3384</v>
      </c>
      <c r="B637" s="832" t="s">
        <v>3385</v>
      </c>
      <c r="C637" s="832" t="s">
        <v>602</v>
      </c>
      <c r="D637" s="832" t="s">
        <v>1239</v>
      </c>
      <c r="E637" s="832" t="s">
        <v>3424</v>
      </c>
      <c r="F637" s="832" t="s">
        <v>3457</v>
      </c>
      <c r="G637" s="832" t="s">
        <v>3458</v>
      </c>
      <c r="H637" s="849">
        <v>1</v>
      </c>
      <c r="I637" s="849">
        <v>1109.7</v>
      </c>
      <c r="J637" s="832">
        <v>0.16666666666666669</v>
      </c>
      <c r="K637" s="832">
        <v>1109.7</v>
      </c>
      <c r="L637" s="849">
        <v>6</v>
      </c>
      <c r="M637" s="849">
        <v>6658.2</v>
      </c>
      <c r="N637" s="832">
        <v>1</v>
      </c>
      <c r="O637" s="832">
        <v>1109.7</v>
      </c>
      <c r="P637" s="849">
        <v>5</v>
      </c>
      <c r="Q637" s="849">
        <v>5548.5</v>
      </c>
      <c r="R637" s="837">
        <v>0.83333333333333337</v>
      </c>
      <c r="S637" s="850">
        <v>1109.7</v>
      </c>
    </row>
    <row r="638" spans="1:19" ht="14.4" customHeight="1" x14ac:dyDescent="0.3">
      <c r="A638" s="831" t="s">
        <v>3384</v>
      </c>
      <c r="B638" s="832" t="s">
        <v>3385</v>
      </c>
      <c r="C638" s="832" t="s">
        <v>602</v>
      </c>
      <c r="D638" s="832" t="s">
        <v>1239</v>
      </c>
      <c r="E638" s="832" t="s">
        <v>3424</v>
      </c>
      <c r="F638" s="832" t="s">
        <v>3463</v>
      </c>
      <c r="G638" s="832" t="s">
        <v>3464</v>
      </c>
      <c r="H638" s="849"/>
      <c r="I638" s="849"/>
      <c r="J638" s="832"/>
      <c r="K638" s="832"/>
      <c r="L638" s="849"/>
      <c r="M638" s="849"/>
      <c r="N638" s="832"/>
      <c r="O638" s="832"/>
      <c r="P638" s="849">
        <v>1</v>
      </c>
      <c r="Q638" s="849">
        <v>2631.6</v>
      </c>
      <c r="R638" s="837"/>
      <c r="S638" s="850">
        <v>2631.6</v>
      </c>
    </row>
    <row r="639" spans="1:19" ht="14.4" customHeight="1" x14ac:dyDescent="0.3">
      <c r="A639" s="831" t="s">
        <v>3384</v>
      </c>
      <c r="B639" s="832" t="s">
        <v>3385</v>
      </c>
      <c r="C639" s="832" t="s">
        <v>602</v>
      </c>
      <c r="D639" s="832" t="s">
        <v>1239</v>
      </c>
      <c r="E639" s="832" t="s">
        <v>3424</v>
      </c>
      <c r="F639" s="832" t="s">
        <v>3475</v>
      </c>
      <c r="G639" s="832" t="s">
        <v>3476</v>
      </c>
      <c r="H639" s="849"/>
      <c r="I639" s="849"/>
      <c r="J639" s="832"/>
      <c r="K639" s="832"/>
      <c r="L639" s="849"/>
      <c r="M639" s="849"/>
      <c r="N639" s="832"/>
      <c r="O639" s="832"/>
      <c r="P639" s="849">
        <v>4</v>
      </c>
      <c r="Q639" s="849">
        <v>2568</v>
      </c>
      <c r="R639" s="837"/>
      <c r="S639" s="850">
        <v>642</v>
      </c>
    </row>
    <row r="640" spans="1:19" ht="14.4" customHeight="1" x14ac:dyDescent="0.3">
      <c r="A640" s="831" t="s">
        <v>3384</v>
      </c>
      <c r="B640" s="832" t="s">
        <v>3385</v>
      </c>
      <c r="C640" s="832" t="s">
        <v>602</v>
      </c>
      <c r="D640" s="832" t="s">
        <v>1239</v>
      </c>
      <c r="E640" s="832" t="s">
        <v>3371</v>
      </c>
      <c r="F640" s="832" t="s">
        <v>3491</v>
      </c>
      <c r="G640" s="832" t="s">
        <v>3492</v>
      </c>
      <c r="H640" s="849">
        <v>23</v>
      </c>
      <c r="I640" s="849">
        <v>851</v>
      </c>
      <c r="J640" s="832">
        <v>0.92</v>
      </c>
      <c r="K640" s="832">
        <v>37</v>
      </c>
      <c r="L640" s="849">
        <v>25</v>
      </c>
      <c r="M640" s="849">
        <v>925</v>
      </c>
      <c r="N640" s="832">
        <v>1</v>
      </c>
      <c r="O640" s="832">
        <v>37</v>
      </c>
      <c r="P640" s="849">
        <v>37</v>
      </c>
      <c r="Q640" s="849">
        <v>1406</v>
      </c>
      <c r="R640" s="837">
        <v>1.52</v>
      </c>
      <c r="S640" s="850">
        <v>38</v>
      </c>
    </row>
    <row r="641" spans="1:19" ht="14.4" customHeight="1" x14ac:dyDescent="0.3">
      <c r="A641" s="831" t="s">
        <v>3384</v>
      </c>
      <c r="B641" s="832" t="s">
        <v>3385</v>
      </c>
      <c r="C641" s="832" t="s">
        <v>602</v>
      </c>
      <c r="D641" s="832" t="s">
        <v>1239</v>
      </c>
      <c r="E641" s="832" t="s">
        <v>3371</v>
      </c>
      <c r="F641" s="832" t="s">
        <v>3372</v>
      </c>
      <c r="G641" s="832" t="s">
        <v>3373</v>
      </c>
      <c r="H641" s="849">
        <v>44</v>
      </c>
      <c r="I641" s="849">
        <v>11044</v>
      </c>
      <c r="J641" s="832">
        <v>1.1237281237281238</v>
      </c>
      <c r="K641" s="832">
        <v>251</v>
      </c>
      <c r="L641" s="849">
        <v>39</v>
      </c>
      <c r="M641" s="849">
        <v>9828</v>
      </c>
      <c r="N641" s="832">
        <v>1</v>
      </c>
      <c r="O641" s="832">
        <v>252</v>
      </c>
      <c r="P641" s="849">
        <v>52</v>
      </c>
      <c r="Q641" s="849">
        <v>13208</v>
      </c>
      <c r="R641" s="837">
        <v>1.343915343915344</v>
      </c>
      <c r="S641" s="850">
        <v>254</v>
      </c>
    </row>
    <row r="642" spans="1:19" ht="14.4" customHeight="1" x14ac:dyDescent="0.3">
      <c r="A642" s="831" t="s">
        <v>3384</v>
      </c>
      <c r="B642" s="832" t="s">
        <v>3385</v>
      </c>
      <c r="C642" s="832" t="s">
        <v>602</v>
      </c>
      <c r="D642" s="832" t="s">
        <v>1239</v>
      </c>
      <c r="E642" s="832" t="s">
        <v>3371</v>
      </c>
      <c r="F642" s="832" t="s">
        <v>3499</v>
      </c>
      <c r="G642" s="832" t="s">
        <v>3500</v>
      </c>
      <c r="H642" s="849">
        <v>71</v>
      </c>
      <c r="I642" s="849">
        <v>8946</v>
      </c>
      <c r="J642" s="832">
        <v>1.5653543307086615</v>
      </c>
      <c r="K642" s="832">
        <v>126</v>
      </c>
      <c r="L642" s="849">
        <v>45</v>
      </c>
      <c r="M642" s="849">
        <v>5715</v>
      </c>
      <c r="N642" s="832">
        <v>1</v>
      </c>
      <c r="O642" s="832">
        <v>127</v>
      </c>
      <c r="P642" s="849">
        <v>60</v>
      </c>
      <c r="Q642" s="849">
        <v>7560</v>
      </c>
      <c r="R642" s="837">
        <v>1.3228346456692914</v>
      </c>
      <c r="S642" s="850">
        <v>126</v>
      </c>
    </row>
    <row r="643" spans="1:19" ht="14.4" customHeight="1" x14ac:dyDescent="0.3">
      <c r="A643" s="831" t="s">
        <v>3384</v>
      </c>
      <c r="B643" s="832" t="s">
        <v>3385</v>
      </c>
      <c r="C643" s="832" t="s">
        <v>602</v>
      </c>
      <c r="D643" s="832" t="s">
        <v>1239</v>
      </c>
      <c r="E643" s="832" t="s">
        <v>3371</v>
      </c>
      <c r="F643" s="832" t="s">
        <v>3501</v>
      </c>
      <c r="G643" s="832" t="s">
        <v>3502</v>
      </c>
      <c r="H643" s="849">
        <v>2</v>
      </c>
      <c r="I643" s="849">
        <v>622</v>
      </c>
      <c r="J643" s="832">
        <v>1.9935897435897436</v>
      </c>
      <c r="K643" s="832">
        <v>311</v>
      </c>
      <c r="L643" s="849">
        <v>1</v>
      </c>
      <c r="M643" s="849">
        <v>312</v>
      </c>
      <c r="N643" s="832">
        <v>1</v>
      </c>
      <c r="O643" s="832">
        <v>312</v>
      </c>
      <c r="P643" s="849">
        <v>1</v>
      </c>
      <c r="Q643" s="849">
        <v>314</v>
      </c>
      <c r="R643" s="837">
        <v>1.0064102564102564</v>
      </c>
      <c r="S643" s="850">
        <v>314</v>
      </c>
    </row>
    <row r="644" spans="1:19" ht="14.4" customHeight="1" x14ac:dyDescent="0.3">
      <c r="A644" s="831" t="s">
        <v>3384</v>
      </c>
      <c r="B644" s="832" t="s">
        <v>3385</v>
      </c>
      <c r="C644" s="832" t="s">
        <v>602</v>
      </c>
      <c r="D644" s="832" t="s">
        <v>1239</v>
      </c>
      <c r="E644" s="832" t="s">
        <v>3371</v>
      </c>
      <c r="F644" s="832" t="s">
        <v>3505</v>
      </c>
      <c r="G644" s="832" t="s">
        <v>3506</v>
      </c>
      <c r="H644" s="849">
        <v>4</v>
      </c>
      <c r="I644" s="849">
        <v>6372</v>
      </c>
      <c r="J644" s="832">
        <v>0.44388714733542317</v>
      </c>
      <c r="K644" s="832">
        <v>1593</v>
      </c>
      <c r="L644" s="849">
        <v>9</v>
      </c>
      <c r="M644" s="849">
        <v>14355</v>
      </c>
      <c r="N644" s="832">
        <v>1</v>
      </c>
      <c r="O644" s="832">
        <v>1595</v>
      </c>
      <c r="P644" s="849">
        <v>11</v>
      </c>
      <c r="Q644" s="849">
        <v>17600</v>
      </c>
      <c r="R644" s="837">
        <v>1.2260536398467432</v>
      </c>
      <c r="S644" s="850">
        <v>1600</v>
      </c>
    </row>
    <row r="645" spans="1:19" ht="14.4" customHeight="1" x14ac:dyDescent="0.3">
      <c r="A645" s="831" t="s">
        <v>3384</v>
      </c>
      <c r="B645" s="832" t="s">
        <v>3385</v>
      </c>
      <c r="C645" s="832" t="s">
        <v>602</v>
      </c>
      <c r="D645" s="832" t="s">
        <v>1239</v>
      </c>
      <c r="E645" s="832" t="s">
        <v>3371</v>
      </c>
      <c r="F645" s="832" t="s">
        <v>3507</v>
      </c>
      <c r="G645" s="832" t="s">
        <v>3508</v>
      </c>
      <c r="H645" s="849"/>
      <c r="I645" s="849"/>
      <c r="J645" s="832"/>
      <c r="K645" s="832"/>
      <c r="L645" s="849">
        <v>1</v>
      </c>
      <c r="M645" s="849">
        <v>334</v>
      </c>
      <c r="N645" s="832">
        <v>1</v>
      </c>
      <c r="O645" s="832">
        <v>334</v>
      </c>
      <c r="P645" s="849"/>
      <c r="Q645" s="849"/>
      <c r="R645" s="837"/>
      <c r="S645" s="850"/>
    </row>
    <row r="646" spans="1:19" ht="14.4" customHeight="1" x14ac:dyDescent="0.3">
      <c r="A646" s="831" t="s">
        <v>3384</v>
      </c>
      <c r="B646" s="832" t="s">
        <v>3385</v>
      </c>
      <c r="C646" s="832" t="s">
        <v>602</v>
      </c>
      <c r="D646" s="832" t="s">
        <v>1239</v>
      </c>
      <c r="E646" s="832" t="s">
        <v>3371</v>
      </c>
      <c r="F646" s="832" t="s">
        <v>3523</v>
      </c>
      <c r="G646" s="832" t="s">
        <v>3524</v>
      </c>
      <c r="H646" s="849">
        <v>1</v>
      </c>
      <c r="I646" s="849">
        <v>1181</v>
      </c>
      <c r="J646" s="832"/>
      <c r="K646" s="832">
        <v>1181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3384</v>
      </c>
      <c r="B647" s="832" t="s">
        <v>3385</v>
      </c>
      <c r="C647" s="832" t="s">
        <v>602</v>
      </c>
      <c r="D647" s="832" t="s">
        <v>1239</v>
      </c>
      <c r="E647" s="832" t="s">
        <v>3371</v>
      </c>
      <c r="F647" s="832" t="s">
        <v>3376</v>
      </c>
      <c r="G647" s="832" t="s">
        <v>3377</v>
      </c>
      <c r="H647" s="849">
        <v>118</v>
      </c>
      <c r="I647" s="849">
        <v>3933.33</v>
      </c>
      <c r="J647" s="832">
        <v>1.4390301903911726</v>
      </c>
      <c r="K647" s="832">
        <v>33.33330508474576</v>
      </c>
      <c r="L647" s="849">
        <v>82</v>
      </c>
      <c r="M647" s="849">
        <v>2733.32</v>
      </c>
      <c r="N647" s="832">
        <v>1</v>
      </c>
      <c r="O647" s="832">
        <v>33.33317073170732</v>
      </c>
      <c r="P647" s="849">
        <v>112</v>
      </c>
      <c r="Q647" s="849">
        <v>3733.34</v>
      </c>
      <c r="R647" s="837">
        <v>1.3658627603061477</v>
      </c>
      <c r="S647" s="850">
        <v>33.333392857142861</v>
      </c>
    </row>
    <row r="648" spans="1:19" ht="14.4" customHeight="1" x14ac:dyDescent="0.3">
      <c r="A648" s="831" t="s">
        <v>3384</v>
      </c>
      <c r="B648" s="832" t="s">
        <v>3385</v>
      </c>
      <c r="C648" s="832" t="s">
        <v>602</v>
      </c>
      <c r="D648" s="832" t="s">
        <v>1239</v>
      </c>
      <c r="E648" s="832" t="s">
        <v>3371</v>
      </c>
      <c r="F648" s="832" t="s">
        <v>3527</v>
      </c>
      <c r="G648" s="832" t="s">
        <v>3528</v>
      </c>
      <c r="H648" s="849">
        <v>57</v>
      </c>
      <c r="I648" s="849">
        <v>17556</v>
      </c>
      <c r="J648" s="832">
        <v>1</v>
      </c>
      <c r="K648" s="832">
        <v>308</v>
      </c>
      <c r="L648" s="849">
        <v>57</v>
      </c>
      <c r="M648" s="849">
        <v>17556</v>
      </c>
      <c r="N648" s="832">
        <v>1</v>
      </c>
      <c r="O648" s="832">
        <v>308</v>
      </c>
      <c r="P648" s="849">
        <v>73</v>
      </c>
      <c r="Q648" s="849">
        <v>22703</v>
      </c>
      <c r="R648" s="837">
        <v>1.2931761221234905</v>
      </c>
      <c r="S648" s="850">
        <v>311</v>
      </c>
    </row>
    <row r="649" spans="1:19" ht="14.4" customHeight="1" x14ac:dyDescent="0.3">
      <c r="A649" s="831" t="s">
        <v>3384</v>
      </c>
      <c r="B649" s="832" t="s">
        <v>3385</v>
      </c>
      <c r="C649" s="832" t="s">
        <v>602</v>
      </c>
      <c r="D649" s="832" t="s">
        <v>1239</v>
      </c>
      <c r="E649" s="832" t="s">
        <v>3371</v>
      </c>
      <c r="F649" s="832" t="s">
        <v>3529</v>
      </c>
      <c r="G649" s="832" t="s">
        <v>3530</v>
      </c>
      <c r="H649" s="849">
        <v>2</v>
      </c>
      <c r="I649" s="849">
        <v>520</v>
      </c>
      <c r="J649" s="832">
        <v>0.49808429118773945</v>
      </c>
      <c r="K649" s="832">
        <v>260</v>
      </c>
      <c r="L649" s="849">
        <v>4</v>
      </c>
      <c r="M649" s="849">
        <v>1044</v>
      </c>
      <c r="N649" s="832">
        <v>1</v>
      </c>
      <c r="O649" s="832">
        <v>261</v>
      </c>
      <c r="P649" s="849">
        <v>2</v>
      </c>
      <c r="Q649" s="849">
        <v>526</v>
      </c>
      <c r="R649" s="837">
        <v>0.50383141762452111</v>
      </c>
      <c r="S649" s="850">
        <v>263</v>
      </c>
    </row>
    <row r="650" spans="1:19" ht="14.4" customHeight="1" x14ac:dyDescent="0.3">
      <c r="A650" s="831" t="s">
        <v>3384</v>
      </c>
      <c r="B650" s="832" t="s">
        <v>3385</v>
      </c>
      <c r="C650" s="832" t="s">
        <v>602</v>
      </c>
      <c r="D650" s="832" t="s">
        <v>1239</v>
      </c>
      <c r="E650" s="832" t="s">
        <v>3371</v>
      </c>
      <c r="F650" s="832" t="s">
        <v>3531</v>
      </c>
      <c r="G650" s="832" t="s">
        <v>3532</v>
      </c>
      <c r="H650" s="849">
        <v>5</v>
      </c>
      <c r="I650" s="849">
        <v>185</v>
      </c>
      <c r="J650" s="832"/>
      <c r="K650" s="832">
        <v>37</v>
      </c>
      <c r="L650" s="849"/>
      <c r="M650" s="849"/>
      <c r="N650" s="832"/>
      <c r="O650" s="832"/>
      <c r="P650" s="849">
        <v>4</v>
      </c>
      <c r="Q650" s="849">
        <v>152</v>
      </c>
      <c r="R650" s="837"/>
      <c r="S650" s="850">
        <v>38</v>
      </c>
    </row>
    <row r="651" spans="1:19" ht="14.4" customHeight="1" x14ac:dyDescent="0.3">
      <c r="A651" s="831" t="s">
        <v>3384</v>
      </c>
      <c r="B651" s="832" t="s">
        <v>3385</v>
      </c>
      <c r="C651" s="832" t="s">
        <v>602</v>
      </c>
      <c r="D651" s="832" t="s">
        <v>1239</v>
      </c>
      <c r="E651" s="832" t="s">
        <v>3371</v>
      </c>
      <c r="F651" s="832" t="s">
        <v>3535</v>
      </c>
      <c r="G651" s="832" t="s">
        <v>3536</v>
      </c>
      <c r="H651" s="849">
        <v>6</v>
      </c>
      <c r="I651" s="849">
        <v>924</v>
      </c>
      <c r="J651" s="832">
        <v>0.45856079404466499</v>
      </c>
      <c r="K651" s="832">
        <v>154</v>
      </c>
      <c r="L651" s="849">
        <v>13</v>
      </c>
      <c r="M651" s="849">
        <v>2015</v>
      </c>
      <c r="N651" s="832">
        <v>1</v>
      </c>
      <c r="O651" s="832">
        <v>155</v>
      </c>
      <c r="P651" s="849">
        <v>4</v>
      </c>
      <c r="Q651" s="849">
        <v>624</v>
      </c>
      <c r="R651" s="837">
        <v>0.30967741935483872</v>
      </c>
      <c r="S651" s="850">
        <v>156</v>
      </c>
    </row>
    <row r="652" spans="1:19" ht="14.4" customHeight="1" x14ac:dyDescent="0.3">
      <c r="A652" s="831" t="s">
        <v>3384</v>
      </c>
      <c r="B652" s="832" t="s">
        <v>3385</v>
      </c>
      <c r="C652" s="832" t="s">
        <v>602</v>
      </c>
      <c r="D652" s="832" t="s">
        <v>1239</v>
      </c>
      <c r="E652" s="832" t="s">
        <v>3371</v>
      </c>
      <c r="F652" s="832" t="s">
        <v>3378</v>
      </c>
      <c r="G652" s="832" t="s">
        <v>3379</v>
      </c>
      <c r="H652" s="849">
        <v>7</v>
      </c>
      <c r="I652" s="849">
        <v>4144</v>
      </c>
      <c r="J652" s="832">
        <v>6.9881956155143339</v>
      </c>
      <c r="K652" s="832">
        <v>592</v>
      </c>
      <c r="L652" s="849">
        <v>1</v>
      </c>
      <c r="M652" s="849">
        <v>593</v>
      </c>
      <c r="N652" s="832">
        <v>1</v>
      </c>
      <c r="O652" s="832">
        <v>593</v>
      </c>
      <c r="P652" s="849">
        <v>10</v>
      </c>
      <c r="Q652" s="849">
        <v>5950</v>
      </c>
      <c r="R652" s="837">
        <v>10.033726812816189</v>
      </c>
      <c r="S652" s="850">
        <v>595</v>
      </c>
    </row>
    <row r="653" spans="1:19" ht="14.4" customHeight="1" x14ac:dyDescent="0.3">
      <c r="A653" s="831" t="s">
        <v>3384</v>
      </c>
      <c r="B653" s="832" t="s">
        <v>3385</v>
      </c>
      <c r="C653" s="832" t="s">
        <v>602</v>
      </c>
      <c r="D653" s="832" t="s">
        <v>1239</v>
      </c>
      <c r="E653" s="832" t="s">
        <v>3371</v>
      </c>
      <c r="F653" s="832" t="s">
        <v>3549</v>
      </c>
      <c r="G653" s="832" t="s">
        <v>3550</v>
      </c>
      <c r="H653" s="849">
        <v>2</v>
      </c>
      <c r="I653" s="849">
        <v>1534</v>
      </c>
      <c r="J653" s="832">
        <v>1.9973958333333333</v>
      </c>
      <c r="K653" s="832">
        <v>767</v>
      </c>
      <c r="L653" s="849">
        <v>1</v>
      </c>
      <c r="M653" s="849">
        <v>768</v>
      </c>
      <c r="N653" s="832">
        <v>1</v>
      </c>
      <c r="O653" s="832">
        <v>768</v>
      </c>
      <c r="P653" s="849">
        <v>8</v>
      </c>
      <c r="Q653" s="849">
        <v>6160</v>
      </c>
      <c r="R653" s="837">
        <v>8.0208333333333339</v>
      </c>
      <c r="S653" s="850">
        <v>770</v>
      </c>
    </row>
    <row r="654" spans="1:19" ht="14.4" customHeight="1" x14ac:dyDescent="0.3">
      <c r="A654" s="831" t="s">
        <v>3384</v>
      </c>
      <c r="B654" s="832" t="s">
        <v>3385</v>
      </c>
      <c r="C654" s="832" t="s">
        <v>602</v>
      </c>
      <c r="D654" s="832" t="s">
        <v>1239</v>
      </c>
      <c r="E654" s="832" t="s">
        <v>3371</v>
      </c>
      <c r="F654" s="832" t="s">
        <v>3551</v>
      </c>
      <c r="G654" s="832" t="s">
        <v>3552</v>
      </c>
      <c r="H654" s="849">
        <v>19</v>
      </c>
      <c r="I654" s="849">
        <v>83638</v>
      </c>
      <c r="J654" s="832">
        <v>4.743534482758621</v>
      </c>
      <c r="K654" s="832">
        <v>4402</v>
      </c>
      <c r="L654" s="849">
        <v>4</v>
      </c>
      <c r="M654" s="849">
        <v>17632</v>
      </c>
      <c r="N654" s="832">
        <v>1</v>
      </c>
      <c r="O654" s="832">
        <v>4408</v>
      </c>
      <c r="P654" s="849">
        <v>12</v>
      </c>
      <c r="Q654" s="849">
        <v>53148</v>
      </c>
      <c r="R654" s="837">
        <v>3.0142921960072595</v>
      </c>
      <c r="S654" s="850">
        <v>4429</v>
      </c>
    </row>
    <row r="655" spans="1:19" ht="14.4" customHeight="1" x14ac:dyDescent="0.3">
      <c r="A655" s="831" t="s">
        <v>3384</v>
      </c>
      <c r="B655" s="832" t="s">
        <v>3385</v>
      </c>
      <c r="C655" s="832" t="s">
        <v>602</v>
      </c>
      <c r="D655" s="832" t="s">
        <v>1239</v>
      </c>
      <c r="E655" s="832" t="s">
        <v>3371</v>
      </c>
      <c r="F655" s="832" t="s">
        <v>3559</v>
      </c>
      <c r="G655" s="832" t="s">
        <v>3560</v>
      </c>
      <c r="H655" s="849">
        <v>6</v>
      </c>
      <c r="I655" s="849">
        <v>960</v>
      </c>
      <c r="J655" s="832">
        <v>0.74534161490683226</v>
      </c>
      <c r="K655" s="832">
        <v>160</v>
      </c>
      <c r="L655" s="849">
        <v>8</v>
      </c>
      <c r="M655" s="849">
        <v>1288</v>
      </c>
      <c r="N655" s="832">
        <v>1</v>
      </c>
      <c r="O655" s="832">
        <v>161</v>
      </c>
      <c r="P655" s="849">
        <v>9</v>
      </c>
      <c r="Q655" s="849">
        <v>1458</v>
      </c>
      <c r="R655" s="837">
        <v>1.1319875776397517</v>
      </c>
      <c r="S655" s="850">
        <v>162</v>
      </c>
    </row>
    <row r="656" spans="1:19" ht="14.4" customHeight="1" x14ac:dyDescent="0.3">
      <c r="A656" s="831" t="s">
        <v>3384</v>
      </c>
      <c r="B656" s="832" t="s">
        <v>3385</v>
      </c>
      <c r="C656" s="832" t="s">
        <v>602</v>
      </c>
      <c r="D656" s="832" t="s">
        <v>1239</v>
      </c>
      <c r="E656" s="832" t="s">
        <v>3371</v>
      </c>
      <c r="F656" s="832" t="s">
        <v>3561</v>
      </c>
      <c r="G656" s="832" t="s">
        <v>3562</v>
      </c>
      <c r="H656" s="849"/>
      <c r="I656" s="849"/>
      <c r="J656" s="832"/>
      <c r="K656" s="832"/>
      <c r="L656" s="849">
        <v>2</v>
      </c>
      <c r="M656" s="849">
        <v>790</v>
      </c>
      <c r="N656" s="832">
        <v>1</v>
      </c>
      <c r="O656" s="832">
        <v>395</v>
      </c>
      <c r="P656" s="849">
        <v>1</v>
      </c>
      <c r="Q656" s="849">
        <v>398</v>
      </c>
      <c r="R656" s="837">
        <v>0.5037974683544304</v>
      </c>
      <c r="S656" s="850">
        <v>398</v>
      </c>
    </row>
    <row r="657" spans="1:19" ht="14.4" customHeight="1" x14ac:dyDescent="0.3">
      <c r="A657" s="831" t="s">
        <v>3384</v>
      </c>
      <c r="B657" s="832" t="s">
        <v>3385</v>
      </c>
      <c r="C657" s="832" t="s">
        <v>602</v>
      </c>
      <c r="D657" s="832" t="s">
        <v>1239</v>
      </c>
      <c r="E657" s="832" t="s">
        <v>3371</v>
      </c>
      <c r="F657" s="832" t="s">
        <v>3569</v>
      </c>
      <c r="G657" s="832" t="s">
        <v>3570</v>
      </c>
      <c r="H657" s="849"/>
      <c r="I657" s="849"/>
      <c r="J657" s="832"/>
      <c r="K657" s="832"/>
      <c r="L657" s="849"/>
      <c r="M657" s="849"/>
      <c r="N657" s="832"/>
      <c r="O657" s="832"/>
      <c r="P657" s="849">
        <v>1</v>
      </c>
      <c r="Q657" s="849">
        <v>38</v>
      </c>
      <c r="R657" s="837"/>
      <c r="S657" s="850">
        <v>38</v>
      </c>
    </row>
    <row r="658" spans="1:19" ht="14.4" customHeight="1" x14ac:dyDescent="0.3">
      <c r="A658" s="831" t="s">
        <v>3384</v>
      </c>
      <c r="B658" s="832" t="s">
        <v>3385</v>
      </c>
      <c r="C658" s="832" t="s">
        <v>602</v>
      </c>
      <c r="D658" s="832" t="s">
        <v>1239</v>
      </c>
      <c r="E658" s="832" t="s">
        <v>3371</v>
      </c>
      <c r="F658" s="832" t="s">
        <v>3571</v>
      </c>
      <c r="G658" s="832" t="s">
        <v>3572</v>
      </c>
      <c r="H658" s="849">
        <v>5</v>
      </c>
      <c r="I658" s="849">
        <v>1865</v>
      </c>
      <c r="J658" s="832">
        <v>4.9866310160427805</v>
      </c>
      <c r="K658" s="832">
        <v>373</v>
      </c>
      <c r="L658" s="849">
        <v>1</v>
      </c>
      <c r="M658" s="849">
        <v>374</v>
      </c>
      <c r="N658" s="832">
        <v>1</v>
      </c>
      <c r="O658" s="832">
        <v>374</v>
      </c>
      <c r="P658" s="849">
        <v>1</v>
      </c>
      <c r="Q658" s="849">
        <v>376</v>
      </c>
      <c r="R658" s="837">
        <v>1.0053475935828877</v>
      </c>
      <c r="S658" s="850">
        <v>376</v>
      </c>
    </row>
    <row r="659" spans="1:19" ht="14.4" customHeight="1" x14ac:dyDescent="0.3">
      <c r="A659" s="831" t="s">
        <v>3384</v>
      </c>
      <c r="B659" s="832" t="s">
        <v>3385</v>
      </c>
      <c r="C659" s="832" t="s">
        <v>602</v>
      </c>
      <c r="D659" s="832" t="s">
        <v>1239</v>
      </c>
      <c r="E659" s="832" t="s">
        <v>3371</v>
      </c>
      <c r="F659" s="832" t="s">
        <v>3380</v>
      </c>
      <c r="G659" s="832" t="s">
        <v>3381</v>
      </c>
      <c r="H659" s="849">
        <v>3</v>
      </c>
      <c r="I659" s="849">
        <v>4011</v>
      </c>
      <c r="J659" s="832"/>
      <c r="K659" s="832">
        <v>1337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3384</v>
      </c>
      <c r="B660" s="832" t="s">
        <v>3385</v>
      </c>
      <c r="C660" s="832" t="s">
        <v>602</v>
      </c>
      <c r="D660" s="832" t="s">
        <v>1239</v>
      </c>
      <c r="E660" s="832" t="s">
        <v>3371</v>
      </c>
      <c r="F660" s="832" t="s">
        <v>3382</v>
      </c>
      <c r="G660" s="832" t="s">
        <v>3383</v>
      </c>
      <c r="H660" s="849">
        <v>4</v>
      </c>
      <c r="I660" s="849">
        <v>1448</v>
      </c>
      <c r="J660" s="832">
        <v>3.9889807162534434</v>
      </c>
      <c r="K660" s="832">
        <v>362</v>
      </c>
      <c r="L660" s="849">
        <v>1</v>
      </c>
      <c r="M660" s="849">
        <v>363</v>
      </c>
      <c r="N660" s="832">
        <v>1</v>
      </c>
      <c r="O660" s="832">
        <v>363</v>
      </c>
      <c r="P660" s="849">
        <v>3</v>
      </c>
      <c r="Q660" s="849">
        <v>1092</v>
      </c>
      <c r="R660" s="837">
        <v>3.0082644628099175</v>
      </c>
      <c r="S660" s="850">
        <v>364</v>
      </c>
    </row>
    <row r="661" spans="1:19" ht="14.4" customHeight="1" x14ac:dyDescent="0.3">
      <c r="A661" s="831" t="s">
        <v>3384</v>
      </c>
      <c r="B661" s="832" t="s">
        <v>3385</v>
      </c>
      <c r="C661" s="832" t="s">
        <v>602</v>
      </c>
      <c r="D661" s="832" t="s">
        <v>1240</v>
      </c>
      <c r="E661" s="832" t="s">
        <v>3371</v>
      </c>
      <c r="F661" s="832" t="s">
        <v>3481</v>
      </c>
      <c r="G661" s="832" t="s">
        <v>3482</v>
      </c>
      <c r="H661" s="849">
        <v>22</v>
      </c>
      <c r="I661" s="849">
        <v>4510</v>
      </c>
      <c r="J661" s="832">
        <v>2.1893203883495147</v>
      </c>
      <c r="K661" s="832">
        <v>205</v>
      </c>
      <c r="L661" s="849">
        <v>10</v>
      </c>
      <c r="M661" s="849">
        <v>2060</v>
      </c>
      <c r="N661" s="832">
        <v>1</v>
      </c>
      <c r="O661" s="832">
        <v>206</v>
      </c>
      <c r="P661" s="849">
        <v>15</v>
      </c>
      <c r="Q661" s="849">
        <v>3105</v>
      </c>
      <c r="R661" s="837">
        <v>1.5072815533980584</v>
      </c>
      <c r="S661" s="850">
        <v>207</v>
      </c>
    </row>
    <row r="662" spans="1:19" ht="14.4" customHeight="1" x14ac:dyDescent="0.3">
      <c r="A662" s="831" t="s">
        <v>3384</v>
      </c>
      <c r="B662" s="832" t="s">
        <v>3385</v>
      </c>
      <c r="C662" s="832" t="s">
        <v>602</v>
      </c>
      <c r="D662" s="832" t="s">
        <v>1240</v>
      </c>
      <c r="E662" s="832" t="s">
        <v>3371</v>
      </c>
      <c r="F662" s="832" t="s">
        <v>3491</v>
      </c>
      <c r="G662" s="832" t="s">
        <v>3492</v>
      </c>
      <c r="H662" s="849">
        <v>14</v>
      </c>
      <c r="I662" s="849">
        <v>518</v>
      </c>
      <c r="J662" s="832">
        <v>0.82352941176470584</v>
      </c>
      <c r="K662" s="832">
        <v>37</v>
      </c>
      <c r="L662" s="849">
        <v>17</v>
      </c>
      <c r="M662" s="849">
        <v>629</v>
      </c>
      <c r="N662" s="832">
        <v>1</v>
      </c>
      <c r="O662" s="832">
        <v>37</v>
      </c>
      <c r="P662" s="849">
        <v>4</v>
      </c>
      <c r="Q662" s="849">
        <v>152</v>
      </c>
      <c r="R662" s="837">
        <v>0.24165341812400637</v>
      </c>
      <c r="S662" s="850">
        <v>38</v>
      </c>
    </row>
    <row r="663" spans="1:19" ht="14.4" customHeight="1" x14ac:dyDescent="0.3">
      <c r="A663" s="831" t="s">
        <v>3384</v>
      </c>
      <c r="B663" s="832" t="s">
        <v>3385</v>
      </c>
      <c r="C663" s="832" t="s">
        <v>602</v>
      </c>
      <c r="D663" s="832" t="s">
        <v>1240</v>
      </c>
      <c r="E663" s="832" t="s">
        <v>3371</v>
      </c>
      <c r="F663" s="832" t="s">
        <v>3372</v>
      </c>
      <c r="G663" s="832" t="s">
        <v>3373</v>
      </c>
      <c r="H663" s="849">
        <v>12</v>
      </c>
      <c r="I663" s="849">
        <v>3012</v>
      </c>
      <c r="J663" s="832">
        <v>2.9880952380952381</v>
      </c>
      <c r="K663" s="832">
        <v>251</v>
      </c>
      <c r="L663" s="849">
        <v>4</v>
      </c>
      <c r="M663" s="849">
        <v>1008</v>
      </c>
      <c r="N663" s="832">
        <v>1</v>
      </c>
      <c r="O663" s="832">
        <v>252</v>
      </c>
      <c r="P663" s="849">
        <v>1</v>
      </c>
      <c r="Q663" s="849">
        <v>254</v>
      </c>
      <c r="R663" s="837">
        <v>0.25198412698412698</v>
      </c>
      <c r="S663" s="850">
        <v>254</v>
      </c>
    </row>
    <row r="664" spans="1:19" ht="14.4" customHeight="1" x14ac:dyDescent="0.3">
      <c r="A664" s="831" t="s">
        <v>3384</v>
      </c>
      <c r="B664" s="832" t="s">
        <v>3385</v>
      </c>
      <c r="C664" s="832" t="s">
        <v>602</v>
      </c>
      <c r="D664" s="832" t="s">
        <v>1240</v>
      </c>
      <c r="E664" s="832" t="s">
        <v>3371</v>
      </c>
      <c r="F664" s="832" t="s">
        <v>3499</v>
      </c>
      <c r="G664" s="832" t="s">
        <v>3500</v>
      </c>
      <c r="H664" s="849">
        <v>66</v>
      </c>
      <c r="I664" s="849">
        <v>8316</v>
      </c>
      <c r="J664" s="832">
        <v>1.0913385826771653</v>
      </c>
      <c r="K664" s="832">
        <v>126</v>
      </c>
      <c r="L664" s="849">
        <v>60</v>
      </c>
      <c r="M664" s="849">
        <v>7620</v>
      </c>
      <c r="N664" s="832">
        <v>1</v>
      </c>
      <c r="O664" s="832">
        <v>127</v>
      </c>
      <c r="P664" s="849">
        <v>35</v>
      </c>
      <c r="Q664" s="849">
        <v>4410</v>
      </c>
      <c r="R664" s="837">
        <v>0.57874015748031493</v>
      </c>
      <c r="S664" s="850">
        <v>126</v>
      </c>
    </row>
    <row r="665" spans="1:19" ht="14.4" customHeight="1" x14ac:dyDescent="0.3">
      <c r="A665" s="831" t="s">
        <v>3384</v>
      </c>
      <c r="B665" s="832" t="s">
        <v>3385</v>
      </c>
      <c r="C665" s="832" t="s">
        <v>602</v>
      </c>
      <c r="D665" s="832" t="s">
        <v>1240</v>
      </c>
      <c r="E665" s="832" t="s">
        <v>3371</v>
      </c>
      <c r="F665" s="832" t="s">
        <v>3511</v>
      </c>
      <c r="G665" s="832" t="s">
        <v>3512</v>
      </c>
      <c r="H665" s="849">
        <v>3</v>
      </c>
      <c r="I665" s="849">
        <v>1053</v>
      </c>
      <c r="J665" s="832">
        <v>0.99715909090909094</v>
      </c>
      <c r="K665" s="832">
        <v>351</v>
      </c>
      <c r="L665" s="849">
        <v>3</v>
      </c>
      <c r="M665" s="849">
        <v>1056</v>
      </c>
      <c r="N665" s="832">
        <v>1</v>
      </c>
      <c r="O665" s="832">
        <v>352</v>
      </c>
      <c r="P665" s="849"/>
      <c r="Q665" s="849"/>
      <c r="R665" s="837"/>
      <c r="S665" s="850"/>
    </row>
    <row r="666" spans="1:19" ht="14.4" customHeight="1" x14ac:dyDescent="0.3">
      <c r="A666" s="831" t="s">
        <v>3384</v>
      </c>
      <c r="B666" s="832" t="s">
        <v>3385</v>
      </c>
      <c r="C666" s="832" t="s">
        <v>602</v>
      </c>
      <c r="D666" s="832" t="s">
        <v>1240</v>
      </c>
      <c r="E666" s="832" t="s">
        <v>3371</v>
      </c>
      <c r="F666" s="832" t="s">
        <v>3376</v>
      </c>
      <c r="G666" s="832" t="s">
        <v>3377</v>
      </c>
      <c r="H666" s="849">
        <v>78</v>
      </c>
      <c r="I666" s="849">
        <v>2600</v>
      </c>
      <c r="J666" s="832">
        <v>1.2187519042998505</v>
      </c>
      <c r="K666" s="832">
        <v>33.333333333333336</v>
      </c>
      <c r="L666" s="849">
        <v>64</v>
      </c>
      <c r="M666" s="849">
        <v>2133.33</v>
      </c>
      <c r="N666" s="832">
        <v>1</v>
      </c>
      <c r="O666" s="832">
        <v>33.333281249999999</v>
      </c>
      <c r="P666" s="849">
        <v>37</v>
      </c>
      <c r="Q666" s="849">
        <v>1233.3399999999999</v>
      </c>
      <c r="R666" s="837">
        <v>0.57812902832660673</v>
      </c>
      <c r="S666" s="850">
        <v>33.333513513513509</v>
      </c>
    </row>
    <row r="667" spans="1:19" ht="14.4" customHeight="1" x14ac:dyDescent="0.3">
      <c r="A667" s="831" t="s">
        <v>3384</v>
      </c>
      <c r="B667" s="832" t="s">
        <v>3385</v>
      </c>
      <c r="C667" s="832" t="s">
        <v>602</v>
      </c>
      <c r="D667" s="832" t="s">
        <v>1240</v>
      </c>
      <c r="E667" s="832" t="s">
        <v>3371</v>
      </c>
      <c r="F667" s="832" t="s">
        <v>3527</v>
      </c>
      <c r="G667" s="832" t="s">
        <v>3528</v>
      </c>
      <c r="H667" s="849">
        <v>1</v>
      </c>
      <c r="I667" s="849">
        <v>308</v>
      </c>
      <c r="J667" s="832"/>
      <c r="K667" s="832">
        <v>308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3384</v>
      </c>
      <c r="B668" s="832" t="s">
        <v>3385</v>
      </c>
      <c r="C668" s="832" t="s">
        <v>602</v>
      </c>
      <c r="D668" s="832" t="s">
        <v>1240</v>
      </c>
      <c r="E668" s="832" t="s">
        <v>3371</v>
      </c>
      <c r="F668" s="832" t="s">
        <v>3535</v>
      </c>
      <c r="G668" s="832" t="s">
        <v>3536</v>
      </c>
      <c r="H668" s="849"/>
      <c r="I668" s="849"/>
      <c r="J668" s="832"/>
      <c r="K668" s="832"/>
      <c r="L668" s="849">
        <v>1</v>
      </c>
      <c r="M668" s="849">
        <v>155</v>
      </c>
      <c r="N668" s="832">
        <v>1</v>
      </c>
      <c r="O668" s="832">
        <v>155</v>
      </c>
      <c r="P668" s="849"/>
      <c r="Q668" s="849"/>
      <c r="R668" s="837"/>
      <c r="S668" s="850"/>
    </row>
    <row r="669" spans="1:19" ht="14.4" customHeight="1" x14ac:dyDescent="0.3">
      <c r="A669" s="831" t="s">
        <v>3384</v>
      </c>
      <c r="B669" s="832" t="s">
        <v>3385</v>
      </c>
      <c r="C669" s="832" t="s">
        <v>602</v>
      </c>
      <c r="D669" s="832" t="s">
        <v>1240</v>
      </c>
      <c r="E669" s="832" t="s">
        <v>3371</v>
      </c>
      <c r="F669" s="832" t="s">
        <v>3543</v>
      </c>
      <c r="G669" s="832" t="s">
        <v>3544</v>
      </c>
      <c r="H669" s="849">
        <v>44</v>
      </c>
      <c r="I669" s="849">
        <v>42152</v>
      </c>
      <c r="J669" s="832">
        <v>0.84527151680436352</v>
      </c>
      <c r="K669" s="832">
        <v>958</v>
      </c>
      <c r="L669" s="849">
        <v>52</v>
      </c>
      <c r="M669" s="849">
        <v>49868</v>
      </c>
      <c r="N669" s="832">
        <v>1</v>
      </c>
      <c r="O669" s="832">
        <v>959</v>
      </c>
      <c r="P669" s="849">
        <v>21</v>
      </c>
      <c r="Q669" s="849">
        <v>20244</v>
      </c>
      <c r="R669" s="837">
        <v>0.40595171252105561</v>
      </c>
      <c r="S669" s="850">
        <v>964</v>
      </c>
    </row>
    <row r="670" spans="1:19" ht="14.4" customHeight="1" x14ac:dyDescent="0.3">
      <c r="A670" s="831" t="s">
        <v>3384</v>
      </c>
      <c r="B670" s="832" t="s">
        <v>3385</v>
      </c>
      <c r="C670" s="832" t="s">
        <v>602</v>
      </c>
      <c r="D670" s="832" t="s">
        <v>1240</v>
      </c>
      <c r="E670" s="832" t="s">
        <v>3371</v>
      </c>
      <c r="F670" s="832" t="s">
        <v>3559</v>
      </c>
      <c r="G670" s="832" t="s">
        <v>3560</v>
      </c>
      <c r="H670" s="849"/>
      <c r="I670" s="849"/>
      <c r="J670" s="832"/>
      <c r="K670" s="832"/>
      <c r="L670" s="849">
        <v>1</v>
      </c>
      <c r="M670" s="849">
        <v>161</v>
      </c>
      <c r="N670" s="832">
        <v>1</v>
      </c>
      <c r="O670" s="832">
        <v>161</v>
      </c>
      <c r="P670" s="849"/>
      <c r="Q670" s="849"/>
      <c r="R670" s="837"/>
      <c r="S670" s="850"/>
    </row>
    <row r="671" spans="1:19" ht="14.4" customHeight="1" x14ac:dyDescent="0.3">
      <c r="A671" s="831" t="s">
        <v>3384</v>
      </c>
      <c r="B671" s="832" t="s">
        <v>3385</v>
      </c>
      <c r="C671" s="832" t="s">
        <v>602</v>
      </c>
      <c r="D671" s="832" t="s">
        <v>1240</v>
      </c>
      <c r="E671" s="832" t="s">
        <v>3371</v>
      </c>
      <c r="F671" s="832" t="s">
        <v>3561</v>
      </c>
      <c r="G671" s="832" t="s">
        <v>3562</v>
      </c>
      <c r="H671" s="849">
        <v>78</v>
      </c>
      <c r="I671" s="849">
        <v>30810</v>
      </c>
      <c r="J671" s="832">
        <v>1.3</v>
      </c>
      <c r="K671" s="832">
        <v>395</v>
      </c>
      <c r="L671" s="849">
        <v>60</v>
      </c>
      <c r="M671" s="849">
        <v>23700</v>
      </c>
      <c r="N671" s="832">
        <v>1</v>
      </c>
      <c r="O671" s="832">
        <v>395</v>
      </c>
      <c r="P671" s="849">
        <v>43</v>
      </c>
      <c r="Q671" s="849">
        <v>17114</v>
      </c>
      <c r="R671" s="837">
        <v>0.72210970464135016</v>
      </c>
      <c r="S671" s="850">
        <v>398</v>
      </c>
    </row>
    <row r="672" spans="1:19" ht="14.4" customHeight="1" x14ac:dyDescent="0.3">
      <c r="A672" s="831" t="s">
        <v>3384</v>
      </c>
      <c r="B672" s="832" t="s">
        <v>3385</v>
      </c>
      <c r="C672" s="832" t="s">
        <v>602</v>
      </c>
      <c r="D672" s="832" t="s">
        <v>1240</v>
      </c>
      <c r="E672" s="832" t="s">
        <v>3371</v>
      </c>
      <c r="F672" s="832" t="s">
        <v>3571</v>
      </c>
      <c r="G672" s="832" t="s">
        <v>3572</v>
      </c>
      <c r="H672" s="849"/>
      <c r="I672" s="849"/>
      <c r="J672" s="832"/>
      <c r="K672" s="832"/>
      <c r="L672" s="849">
        <v>1</v>
      </c>
      <c r="M672" s="849">
        <v>374</v>
      </c>
      <c r="N672" s="832">
        <v>1</v>
      </c>
      <c r="O672" s="832">
        <v>374</v>
      </c>
      <c r="P672" s="849">
        <v>1</v>
      </c>
      <c r="Q672" s="849">
        <v>376</v>
      </c>
      <c r="R672" s="837">
        <v>1.0053475935828877</v>
      </c>
      <c r="S672" s="850">
        <v>376</v>
      </c>
    </row>
    <row r="673" spans="1:19" ht="14.4" customHeight="1" x14ac:dyDescent="0.3">
      <c r="A673" s="831" t="s">
        <v>3384</v>
      </c>
      <c r="B673" s="832" t="s">
        <v>3385</v>
      </c>
      <c r="C673" s="832" t="s">
        <v>602</v>
      </c>
      <c r="D673" s="832" t="s">
        <v>1241</v>
      </c>
      <c r="E673" s="832" t="s">
        <v>3386</v>
      </c>
      <c r="F673" s="832" t="s">
        <v>3393</v>
      </c>
      <c r="G673" s="832" t="s">
        <v>3394</v>
      </c>
      <c r="H673" s="849">
        <v>1.2000000000000002</v>
      </c>
      <c r="I673" s="849">
        <v>69.72</v>
      </c>
      <c r="J673" s="832"/>
      <c r="K673" s="832">
        <v>58.099999999999987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3384</v>
      </c>
      <c r="B674" s="832" t="s">
        <v>3385</v>
      </c>
      <c r="C674" s="832" t="s">
        <v>602</v>
      </c>
      <c r="D674" s="832" t="s">
        <v>1241</v>
      </c>
      <c r="E674" s="832" t="s">
        <v>3386</v>
      </c>
      <c r="F674" s="832" t="s">
        <v>3398</v>
      </c>
      <c r="G674" s="832" t="s">
        <v>3399</v>
      </c>
      <c r="H674" s="849">
        <v>0.2</v>
      </c>
      <c r="I674" s="849">
        <v>909.52</v>
      </c>
      <c r="J674" s="832">
        <v>1</v>
      </c>
      <c r="K674" s="832">
        <v>4547.5999999999995</v>
      </c>
      <c r="L674" s="849">
        <v>0.2</v>
      </c>
      <c r="M674" s="849">
        <v>909.52</v>
      </c>
      <c r="N674" s="832">
        <v>1</v>
      </c>
      <c r="O674" s="832">
        <v>4547.5999999999995</v>
      </c>
      <c r="P674" s="849"/>
      <c r="Q674" s="849"/>
      <c r="R674" s="837"/>
      <c r="S674" s="850"/>
    </row>
    <row r="675" spans="1:19" ht="14.4" customHeight="1" x14ac:dyDescent="0.3">
      <c r="A675" s="831" t="s">
        <v>3384</v>
      </c>
      <c r="B675" s="832" t="s">
        <v>3385</v>
      </c>
      <c r="C675" s="832" t="s">
        <v>602</v>
      </c>
      <c r="D675" s="832" t="s">
        <v>1241</v>
      </c>
      <c r="E675" s="832" t="s">
        <v>3386</v>
      </c>
      <c r="F675" s="832" t="s">
        <v>3423</v>
      </c>
      <c r="G675" s="832" t="s">
        <v>3399</v>
      </c>
      <c r="H675" s="849"/>
      <c r="I675" s="849"/>
      <c r="J675" s="832"/>
      <c r="K675" s="832"/>
      <c r="L675" s="849"/>
      <c r="M675" s="849"/>
      <c r="N675" s="832"/>
      <c r="O675" s="832"/>
      <c r="P675" s="849">
        <v>0.5</v>
      </c>
      <c r="Q675" s="849">
        <v>819.75</v>
      </c>
      <c r="R675" s="837"/>
      <c r="S675" s="850">
        <v>1639.5</v>
      </c>
    </row>
    <row r="676" spans="1:19" ht="14.4" customHeight="1" x14ac:dyDescent="0.3">
      <c r="A676" s="831" t="s">
        <v>3384</v>
      </c>
      <c r="B676" s="832" t="s">
        <v>3385</v>
      </c>
      <c r="C676" s="832" t="s">
        <v>602</v>
      </c>
      <c r="D676" s="832" t="s">
        <v>1241</v>
      </c>
      <c r="E676" s="832" t="s">
        <v>3424</v>
      </c>
      <c r="F676" s="832" t="s">
        <v>3427</v>
      </c>
      <c r="G676" s="832" t="s">
        <v>3428</v>
      </c>
      <c r="H676" s="849"/>
      <c r="I676" s="849"/>
      <c r="J676" s="832"/>
      <c r="K676" s="832"/>
      <c r="L676" s="849">
        <v>2</v>
      </c>
      <c r="M676" s="849">
        <v>5250.22</v>
      </c>
      <c r="N676" s="832">
        <v>1</v>
      </c>
      <c r="O676" s="832">
        <v>2625.11</v>
      </c>
      <c r="P676" s="849"/>
      <c r="Q676" s="849"/>
      <c r="R676" s="837"/>
      <c r="S676" s="850"/>
    </row>
    <row r="677" spans="1:19" ht="14.4" customHeight="1" x14ac:dyDescent="0.3">
      <c r="A677" s="831" t="s">
        <v>3384</v>
      </c>
      <c r="B677" s="832" t="s">
        <v>3385</v>
      </c>
      <c r="C677" s="832" t="s">
        <v>602</v>
      </c>
      <c r="D677" s="832" t="s">
        <v>1241</v>
      </c>
      <c r="E677" s="832" t="s">
        <v>3424</v>
      </c>
      <c r="F677" s="832" t="s">
        <v>3437</v>
      </c>
      <c r="G677" s="832" t="s">
        <v>3438</v>
      </c>
      <c r="H677" s="849">
        <v>1</v>
      </c>
      <c r="I677" s="849">
        <v>408.74</v>
      </c>
      <c r="J677" s="832">
        <v>1</v>
      </c>
      <c r="K677" s="832">
        <v>408.74</v>
      </c>
      <c r="L677" s="849">
        <v>1</v>
      </c>
      <c r="M677" s="849">
        <v>408.74</v>
      </c>
      <c r="N677" s="832">
        <v>1</v>
      </c>
      <c r="O677" s="832">
        <v>408.74</v>
      </c>
      <c r="P677" s="849">
        <v>4</v>
      </c>
      <c r="Q677" s="849">
        <v>1634.96</v>
      </c>
      <c r="R677" s="837">
        <v>4</v>
      </c>
      <c r="S677" s="850">
        <v>408.74</v>
      </c>
    </row>
    <row r="678" spans="1:19" ht="14.4" customHeight="1" x14ac:dyDescent="0.3">
      <c r="A678" s="831" t="s">
        <v>3384</v>
      </c>
      <c r="B678" s="832" t="s">
        <v>3385</v>
      </c>
      <c r="C678" s="832" t="s">
        <v>602</v>
      </c>
      <c r="D678" s="832" t="s">
        <v>1241</v>
      </c>
      <c r="E678" s="832" t="s">
        <v>3424</v>
      </c>
      <c r="F678" s="832" t="s">
        <v>3443</v>
      </c>
      <c r="G678" s="832" t="s">
        <v>3444</v>
      </c>
      <c r="H678" s="849"/>
      <c r="I678" s="849"/>
      <c r="J678" s="832"/>
      <c r="K678" s="832"/>
      <c r="L678" s="849"/>
      <c r="M678" s="849"/>
      <c r="N678" s="832"/>
      <c r="O678" s="832"/>
      <c r="P678" s="849">
        <v>1</v>
      </c>
      <c r="Q678" s="849">
        <v>1665</v>
      </c>
      <c r="R678" s="837"/>
      <c r="S678" s="850">
        <v>1665</v>
      </c>
    </row>
    <row r="679" spans="1:19" ht="14.4" customHeight="1" x14ac:dyDescent="0.3">
      <c r="A679" s="831" t="s">
        <v>3384</v>
      </c>
      <c r="B679" s="832" t="s">
        <v>3385</v>
      </c>
      <c r="C679" s="832" t="s">
        <v>602</v>
      </c>
      <c r="D679" s="832" t="s">
        <v>1241</v>
      </c>
      <c r="E679" s="832" t="s">
        <v>3424</v>
      </c>
      <c r="F679" s="832" t="s">
        <v>3445</v>
      </c>
      <c r="G679" s="832" t="s">
        <v>3446</v>
      </c>
      <c r="H679" s="849"/>
      <c r="I679" s="849"/>
      <c r="J679" s="832"/>
      <c r="K679" s="832"/>
      <c r="L679" s="849">
        <v>1</v>
      </c>
      <c r="M679" s="849">
        <v>2170.0300000000002</v>
      </c>
      <c r="N679" s="832">
        <v>1</v>
      </c>
      <c r="O679" s="832">
        <v>2170.0300000000002</v>
      </c>
      <c r="P679" s="849">
        <v>4</v>
      </c>
      <c r="Q679" s="849">
        <v>8680.1200000000008</v>
      </c>
      <c r="R679" s="837">
        <v>4</v>
      </c>
      <c r="S679" s="850">
        <v>2170.0300000000002</v>
      </c>
    </row>
    <row r="680" spans="1:19" ht="14.4" customHeight="1" x14ac:dyDescent="0.3">
      <c r="A680" s="831" t="s">
        <v>3384</v>
      </c>
      <c r="B680" s="832" t="s">
        <v>3385</v>
      </c>
      <c r="C680" s="832" t="s">
        <v>602</v>
      </c>
      <c r="D680" s="832" t="s">
        <v>1241</v>
      </c>
      <c r="E680" s="832" t="s">
        <v>3424</v>
      </c>
      <c r="F680" s="832" t="s">
        <v>3447</v>
      </c>
      <c r="G680" s="832" t="s">
        <v>3448</v>
      </c>
      <c r="H680" s="849"/>
      <c r="I680" s="849"/>
      <c r="J680" s="832"/>
      <c r="K680" s="832"/>
      <c r="L680" s="849">
        <v>1</v>
      </c>
      <c r="M680" s="849">
        <v>740</v>
      </c>
      <c r="N680" s="832">
        <v>1</v>
      </c>
      <c r="O680" s="832">
        <v>740</v>
      </c>
      <c r="P680" s="849"/>
      <c r="Q680" s="849"/>
      <c r="R680" s="837"/>
      <c r="S680" s="850"/>
    </row>
    <row r="681" spans="1:19" ht="14.4" customHeight="1" x14ac:dyDescent="0.3">
      <c r="A681" s="831" t="s">
        <v>3384</v>
      </c>
      <c r="B681" s="832" t="s">
        <v>3385</v>
      </c>
      <c r="C681" s="832" t="s">
        <v>602</v>
      </c>
      <c r="D681" s="832" t="s">
        <v>1241</v>
      </c>
      <c r="E681" s="832" t="s">
        <v>3424</v>
      </c>
      <c r="F681" s="832" t="s">
        <v>3451</v>
      </c>
      <c r="G681" s="832" t="s">
        <v>3452</v>
      </c>
      <c r="H681" s="849">
        <v>1</v>
      </c>
      <c r="I681" s="849">
        <v>1396.5</v>
      </c>
      <c r="J681" s="832">
        <v>1</v>
      </c>
      <c r="K681" s="832">
        <v>1396.5</v>
      </c>
      <c r="L681" s="849">
        <v>1</v>
      </c>
      <c r="M681" s="849">
        <v>1396.5</v>
      </c>
      <c r="N681" s="832">
        <v>1</v>
      </c>
      <c r="O681" s="832">
        <v>1396.5</v>
      </c>
      <c r="P681" s="849"/>
      <c r="Q681" s="849"/>
      <c r="R681" s="837"/>
      <c r="S681" s="850"/>
    </row>
    <row r="682" spans="1:19" ht="14.4" customHeight="1" x14ac:dyDescent="0.3">
      <c r="A682" s="831" t="s">
        <v>3384</v>
      </c>
      <c r="B682" s="832" t="s">
        <v>3385</v>
      </c>
      <c r="C682" s="832" t="s">
        <v>602</v>
      </c>
      <c r="D682" s="832" t="s">
        <v>1241</v>
      </c>
      <c r="E682" s="832" t="s">
        <v>3424</v>
      </c>
      <c r="F682" s="832" t="s">
        <v>3453</v>
      </c>
      <c r="G682" s="832" t="s">
        <v>3454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1400</v>
      </c>
      <c r="R682" s="837"/>
      <c r="S682" s="850">
        <v>1400</v>
      </c>
    </row>
    <row r="683" spans="1:19" ht="14.4" customHeight="1" x14ac:dyDescent="0.3">
      <c r="A683" s="831" t="s">
        <v>3384</v>
      </c>
      <c r="B683" s="832" t="s">
        <v>3385</v>
      </c>
      <c r="C683" s="832" t="s">
        <v>602</v>
      </c>
      <c r="D683" s="832" t="s">
        <v>1241</v>
      </c>
      <c r="E683" s="832" t="s">
        <v>3424</v>
      </c>
      <c r="F683" s="832" t="s">
        <v>3463</v>
      </c>
      <c r="G683" s="832" t="s">
        <v>3464</v>
      </c>
      <c r="H683" s="849">
        <v>2</v>
      </c>
      <c r="I683" s="849">
        <v>5263.2</v>
      </c>
      <c r="J683" s="832"/>
      <c r="K683" s="832">
        <v>2631.6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3384</v>
      </c>
      <c r="B684" s="832" t="s">
        <v>3385</v>
      </c>
      <c r="C684" s="832" t="s">
        <v>602</v>
      </c>
      <c r="D684" s="832" t="s">
        <v>1241</v>
      </c>
      <c r="E684" s="832" t="s">
        <v>3424</v>
      </c>
      <c r="F684" s="832" t="s">
        <v>3475</v>
      </c>
      <c r="G684" s="832" t="s">
        <v>3476</v>
      </c>
      <c r="H684" s="849"/>
      <c r="I684" s="849"/>
      <c r="J684" s="832"/>
      <c r="K684" s="832"/>
      <c r="L684" s="849"/>
      <c r="M684" s="849"/>
      <c r="N684" s="832"/>
      <c r="O684" s="832"/>
      <c r="P684" s="849">
        <v>4</v>
      </c>
      <c r="Q684" s="849">
        <v>2568</v>
      </c>
      <c r="R684" s="837"/>
      <c r="S684" s="850">
        <v>642</v>
      </c>
    </row>
    <row r="685" spans="1:19" ht="14.4" customHeight="1" x14ac:dyDescent="0.3">
      <c r="A685" s="831" t="s">
        <v>3384</v>
      </c>
      <c r="B685" s="832" t="s">
        <v>3385</v>
      </c>
      <c r="C685" s="832" t="s">
        <v>602</v>
      </c>
      <c r="D685" s="832" t="s">
        <v>1241</v>
      </c>
      <c r="E685" s="832" t="s">
        <v>3371</v>
      </c>
      <c r="F685" s="832" t="s">
        <v>3481</v>
      </c>
      <c r="G685" s="832" t="s">
        <v>3482</v>
      </c>
      <c r="H685" s="849"/>
      <c r="I685" s="849"/>
      <c r="J685" s="832"/>
      <c r="K685" s="832"/>
      <c r="L685" s="849">
        <v>1</v>
      </c>
      <c r="M685" s="849">
        <v>206</v>
      </c>
      <c r="N685" s="832">
        <v>1</v>
      </c>
      <c r="O685" s="832">
        <v>206</v>
      </c>
      <c r="P685" s="849"/>
      <c r="Q685" s="849"/>
      <c r="R685" s="837"/>
      <c r="S685" s="850"/>
    </row>
    <row r="686" spans="1:19" ht="14.4" customHeight="1" x14ac:dyDescent="0.3">
      <c r="A686" s="831" t="s">
        <v>3384</v>
      </c>
      <c r="B686" s="832" t="s">
        <v>3385</v>
      </c>
      <c r="C686" s="832" t="s">
        <v>602</v>
      </c>
      <c r="D686" s="832" t="s">
        <v>1241</v>
      </c>
      <c r="E686" s="832" t="s">
        <v>3371</v>
      </c>
      <c r="F686" s="832" t="s">
        <v>3491</v>
      </c>
      <c r="G686" s="832" t="s">
        <v>3492</v>
      </c>
      <c r="H686" s="849">
        <v>40</v>
      </c>
      <c r="I686" s="849">
        <v>1480</v>
      </c>
      <c r="J686" s="832">
        <v>8</v>
      </c>
      <c r="K686" s="832">
        <v>37</v>
      </c>
      <c r="L686" s="849">
        <v>5</v>
      </c>
      <c r="M686" s="849">
        <v>185</v>
      </c>
      <c r="N686" s="832">
        <v>1</v>
      </c>
      <c r="O686" s="832">
        <v>37</v>
      </c>
      <c r="P686" s="849">
        <v>19</v>
      </c>
      <c r="Q686" s="849">
        <v>722</v>
      </c>
      <c r="R686" s="837">
        <v>3.9027027027027028</v>
      </c>
      <c r="S686" s="850">
        <v>38</v>
      </c>
    </row>
    <row r="687" spans="1:19" ht="14.4" customHeight="1" x14ac:dyDescent="0.3">
      <c r="A687" s="831" t="s">
        <v>3384</v>
      </c>
      <c r="B687" s="832" t="s">
        <v>3385</v>
      </c>
      <c r="C687" s="832" t="s">
        <v>602</v>
      </c>
      <c r="D687" s="832" t="s">
        <v>1241</v>
      </c>
      <c r="E687" s="832" t="s">
        <v>3371</v>
      </c>
      <c r="F687" s="832" t="s">
        <v>3493</v>
      </c>
      <c r="G687" s="832" t="s">
        <v>3494</v>
      </c>
      <c r="H687" s="849">
        <v>12</v>
      </c>
      <c r="I687" s="849">
        <v>120</v>
      </c>
      <c r="J687" s="832"/>
      <c r="K687" s="832">
        <v>10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3384</v>
      </c>
      <c r="B688" s="832" t="s">
        <v>3385</v>
      </c>
      <c r="C688" s="832" t="s">
        <v>602</v>
      </c>
      <c r="D688" s="832" t="s">
        <v>1241</v>
      </c>
      <c r="E688" s="832" t="s">
        <v>3371</v>
      </c>
      <c r="F688" s="832" t="s">
        <v>3372</v>
      </c>
      <c r="G688" s="832" t="s">
        <v>3373</v>
      </c>
      <c r="H688" s="849">
        <v>5</v>
      </c>
      <c r="I688" s="849">
        <v>1255</v>
      </c>
      <c r="J688" s="832">
        <v>0.71145124716553287</v>
      </c>
      <c r="K688" s="832">
        <v>251</v>
      </c>
      <c r="L688" s="849">
        <v>7</v>
      </c>
      <c r="M688" s="849">
        <v>1764</v>
      </c>
      <c r="N688" s="832">
        <v>1</v>
      </c>
      <c r="O688" s="832">
        <v>252</v>
      </c>
      <c r="P688" s="849">
        <v>14</v>
      </c>
      <c r="Q688" s="849">
        <v>3556</v>
      </c>
      <c r="R688" s="837">
        <v>2.0158730158730158</v>
      </c>
      <c r="S688" s="850">
        <v>254</v>
      </c>
    </row>
    <row r="689" spans="1:19" ht="14.4" customHeight="1" x14ac:dyDescent="0.3">
      <c r="A689" s="831" t="s">
        <v>3384</v>
      </c>
      <c r="B689" s="832" t="s">
        <v>3385</v>
      </c>
      <c r="C689" s="832" t="s">
        <v>602</v>
      </c>
      <c r="D689" s="832" t="s">
        <v>1241</v>
      </c>
      <c r="E689" s="832" t="s">
        <v>3371</v>
      </c>
      <c r="F689" s="832" t="s">
        <v>3499</v>
      </c>
      <c r="G689" s="832" t="s">
        <v>3500</v>
      </c>
      <c r="H689" s="849">
        <v>15</v>
      </c>
      <c r="I689" s="849">
        <v>1890</v>
      </c>
      <c r="J689" s="832">
        <v>0.74409448818897639</v>
      </c>
      <c r="K689" s="832">
        <v>126</v>
      </c>
      <c r="L689" s="849">
        <v>20</v>
      </c>
      <c r="M689" s="849">
        <v>2540</v>
      </c>
      <c r="N689" s="832">
        <v>1</v>
      </c>
      <c r="O689" s="832">
        <v>127</v>
      </c>
      <c r="P689" s="849">
        <v>34</v>
      </c>
      <c r="Q689" s="849">
        <v>4284</v>
      </c>
      <c r="R689" s="837">
        <v>1.6866141732283464</v>
      </c>
      <c r="S689" s="850">
        <v>126</v>
      </c>
    </row>
    <row r="690" spans="1:19" ht="14.4" customHeight="1" x14ac:dyDescent="0.3">
      <c r="A690" s="831" t="s">
        <v>3384</v>
      </c>
      <c r="B690" s="832" t="s">
        <v>3385</v>
      </c>
      <c r="C690" s="832" t="s">
        <v>602</v>
      </c>
      <c r="D690" s="832" t="s">
        <v>1241</v>
      </c>
      <c r="E690" s="832" t="s">
        <v>3371</v>
      </c>
      <c r="F690" s="832" t="s">
        <v>3501</v>
      </c>
      <c r="G690" s="832" t="s">
        <v>3502</v>
      </c>
      <c r="H690" s="849">
        <v>1</v>
      </c>
      <c r="I690" s="849">
        <v>311</v>
      </c>
      <c r="J690" s="832"/>
      <c r="K690" s="832">
        <v>311</v>
      </c>
      <c r="L690" s="849"/>
      <c r="M690" s="849"/>
      <c r="N690" s="832"/>
      <c r="O690" s="832"/>
      <c r="P690" s="849">
        <v>3</v>
      </c>
      <c r="Q690" s="849">
        <v>942</v>
      </c>
      <c r="R690" s="837"/>
      <c r="S690" s="850">
        <v>314</v>
      </c>
    </row>
    <row r="691" spans="1:19" ht="14.4" customHeight="1" x14ac:dyDescent="0.3">
      <c r="A691" s="831" t="s">
        <v>3384</v>
      </c>
      <c r="B691" s="832" t="s">
        <v>3385</v>
      </c>
      <c r="C691" s="832" t="s">
        <v>602</v>
      </c>
      <c r="D691" s="832" t="s">
        <v>1241</v>
      </c>
      <c r="E691" s="832" t="s">
        <v>3371</v>
      </c>
      <c r="F691" s="832" t="s">
        <v>3507</v>
      </c>
      <c r="G691" s="832" t="s">
        <v>3508</v>
      </c>
      <c r="H691" s="849"/>
      <c r="I691" s="849"/>
      <c r="J691" s="832"/>
      <c r="K691" s="832"/>
      <c r="L691" s="849">
        <v>2</v>
      </c>
      <c r="M691" s="849">
        <v>668</v>
      </c>
      <c r="N691" s="832">
        <v>1</v>
      </c>
      <c r="O691" s="832">
        <v>334</v>
      </c>
      <c r="P691" s="849">
        <v>1</v>
      </c>
      <c r="Q691" s="849">
        <v>335</v>
      </c>
      <c r="R691" s="837">
        <v>0.50149700598802394</v>
      </c>
      <c r="S691" s="850">
        <v>335</v>
      </c>
    </row>
    <row r="692" spans="1:19" ht="14.4" customHeight="1" x14ac:dyDescent="0.3">
      <c r="A692" s="831" t="s">
        <v>3384</v>
      </c>
      <c r="B692" s="832" t="s">
        <v>3385</v>
      </c>
      <c r="C692" s="832" t="s">
        <v>602</v>
      </c>
      <c r="D692" s="832" t="s">
        <v>1241</v>
      </c>
      <c r="E692" s="832" t="s">
        <v>3371</v>
      </c>
      <c r="F692" s="832" t="s">
        <v>3511</v>
      </c>
      <c r="G692" s="832" t="s">
        <v>3512</v>
      </c>
      <c r="H692" s="849"/>
      <c r="I692" s="849"/>
      <c r="J692" s="832"/>
      <c r="K692" s="832"/>
      <c r="L692" s="849"/>
      <c r="M692" s="849"/>
      <c r="N692" s="832"/>
      <c r="O692" s="832"/>
      <c r="P692" s="849">
        <v>1</v>
      </c>
      <c r="Q692" s="849">
        <v>357</v>
      </c>
      <c r="R692" s="837"/>
      <c r="S692" s="850">
        <v>357</v>
      </c>
    </row>
    <row r="693" spans="1:19" ht="14.4" customHeight="1" x14ac:dyDescent="0.3">
      <c r="A693" s="831" t="s">
        <v>3384</v>
      </c>
      <c r="B693" s="832" t="s">
        <v>3385</v>
      </c>
      <c r="C693" s="832" t="s">
        <v>602</v>
      </c>
      <c r="D693" s="832" t="s">
        <v>1241</v>
      </c>
      <c r="E693" s="832" t="s">
        <v>3371</v>
      </c>
      <c r="F693" s="832" t="s">
        <v>3523</v>
      </c>
      <c r="G693" s="832" t="s">
        <v>3524</v>
      </c>
      <c r="H693" s="849"/>
      <c r="I693" s="849"/>
      <c r="J693" s="832"/>
      <c r="K693" s="832"/>
      <c r="L693" s="849">
        <v>1</v>
      </c>
      <c r="M693" s="849">
        <v>1182</v>
      </c>
      <c r="N693" s="832">
        <v>1</v>
      </c>
      <c r="O693" s="832">
        <v>1182</v>
      </c>
      <c r="P693" s="849"/>
      <c r="Q693" s="849"/>
      <c r="R693" s="837"/>
      <c r="S693" s="850"/>
    </row>
    <row r="694" spans="1:19" ht="14.4" customHeight="1" x14ac:dyDescent="0.3">
      <c r="A694" s="831" t="s">
        <v>3384</v>
      </c>
      <c r="B694" s="832" t="s">
        <v>3385</v>
      </c>
      <c r="C694" s="832" t="s">
        <v>602</v>
      </c>
      <c r="D694" s="832" t="s">
        <v>1241</v>
      </c>
      <c r="E694" s="832" t="s">
        <v>3371</v>
      </c>
      <c r="F694" s="832" t="s">
        <v>3376</v>
      </c>
      <c r="G694" s="832" t="s">
        <v>3377</v>
      </c>
      <c r="H694" s="849">
        <v>31</v>
      </c>
      <c r="I694" s="849">
        <v>1033.32</v>
      </c>
      <c r="J694" s="832">
        <v>0.91175562281065536</v>
      </c>
      <c r="K694" s="832">
        <v>33.332903225806447</v>
      </c>
      <c r="L694" s="849">
        <v>34</v>
      </c>
      <c r="M694" s="849">
        <v>1133.33</v>
      </c>
      <c r="N694" s="832">
        <v>1</v>
      </c>
      <c r="O694" s="832">
        <v>33.333235294117642</v>
      </c>
      <c r="P694" s="849">
        <v>48</v>
      </c>
      <c r="Q694" s="849">
        <v>1599.99</v>
      </c>
      <c r="R694" s="837">
        <v>1.4117600345883372</v>
      </c>
      <c r="S694" s="850">
        <v>33.333125000000003</v>
      </c>
    </row>
    <row r="695" spans="1:19" ht="14.4" customHeight="1" x14ac:dyDescent="0.3">
      <c r="A695" s="831" t="s">
        <v>3384</v>
      </c>
      <c r="B695" s="832" t="s">
        <v>3385</v>
      </c>
      <c r="C695" s="832" t="s">
        <v>602</v>
      </c>
      <c r="D695" s="832" t="s">
        <v>1241</v>
      </c>
      <c r="E695" s="832" t="s">
        <v>3371</v>
      </c>
      <c r="F695" s="832" t="s">
        <v>3527</v>
      </c>
      <c r="G695" s="832" t="s">
        <v>3528</v>
      </c>
      <c r="H695" s="849">
        <v>5</v>
      </c>
      <c r="I695" s="849">
        <v>1540</v>
      </c>
      <c r="J695" s="832">
        <v>0.38461538461538464</v>
      </c>
      <c r="K695" s="832">
        <v>308</v>
      </c>
      <c r="L695" s="849">
        <v>13</v>
      </c>
      <c r="M695" s="849">
        <v>4004</v>
      </c>
      <c r="N695" s="832">
        <v>1</v>
      </c>
      <c r="O695" s="832">
        <v>308</v>
      </c>
      <c r="P695" s="849">
        <v>16</v>
      </c>
      <c r="Q695" s="849">
        <v>4976</v>
      </c>
      <c r="R695" s="837">
        <v>1.2427572427572429</v>
      </c>
      <c r="S695" s="850">
        <v>311</v>
      </c>
    </row>
    <row r="696" spans="1:19" ht="14.4" customHeight="1" x14ac:dyDescent="0.3">
      <c r="A696" s="831" t="s">
        <v>3384</v>
      </c>
      <c r="B696" s="832" t="s">
        <v>3385</v>
      </c>
      <c r="C696" s="832" t="s">
        <v>602</v>
      </c>
      <c r="D696" s="832" t="s">
        <v>1241</v>
      </c>
      <c r="E696" s="832" t="s">
        <v>3371</v>
      </c>
      <c r="F696" s="832" t="s">
        <v>3529</v>
      </c>
      <c r="G696" s="832" t="s">
        <v>3530</v>
      </c>
      <c r="H696" s="849">
        <v>2</v>
      </c>
      <c r="I696" s="849">
        <v>520</v>
      </c>
      <c r="J696" s="832">
        <v>1.9923371647509578</v>
      </c>
      <c r="K696" s="832">
        <v>260</v>
      </c>
      <c r="L696" s="849">
        <v>1</v>
      </c>
      <c r="M696" s="849">
        <v>261</v>
      </c>
      <c r="N696" s="832">
        <v>1</v>
      </c>
      <c r="O696" s="832">
        <v>261</v>
      </c>
      <c r="P696" s="849">
        <v>1</v>
      </c>
      <c r="Q696" s="849">
        <v>263</v>
      </c>
      <c r="R696" s="837">
        <v>1.0076628352490422</v>
      </c>
      <c r="S696" s="850">
        <v>263</v>
      </c>
    </row>
    <row r="697" spans="1:19" ht="14.4" customHeight="1" x14ac:dyDescent="0.3">
      <c r="A697" s="831" t="s">
        <v>3384</v>
      </c>
      <c r="B697" s="832" t="s">
        <v>3385</v>
      </c>
      <c r="C697" s="832" t="s">
        <v>602</v>
      </c>
      <c r="D697" s="832" t="s">
        <v>1241</v>
      </c>
      <c r="E697" s="832" t="s">
        <v>3371</v>
      </c>
      <c r="F697" s="832" t="s">
        <v>3535</v>
      </c>
      <c r="G697" s="832" t="s">
        <v>3536</v>
      </c>
      <c r="H697" s="849"/>
      <c r="I697" s="849"/>
      <c r="J697" s="832"/>
      <c r="K697" s="832"/>
      <c r="L697" s="849">
        <v>1</v>
      </c>
      <c r="M697" s="849">
        <v>155</v>
      </c>
      <c r="N697" s="832">
        <v>1</v>
      </c>
      <c r="O697" s="832">
        <v>155</v>
      </c>
      <c r="P697" s="849"/>
      <c r="Q697" s="849"/>
      <c r="R697" s="837"/>
      <c r="S697" s="850"/>
    </row>
    <row r="698" spans="1:19" ht="14.4" customHeight="1" x14ac:dyDescent="0.3">
      <c r="A698" s="831" t="s">
        <v>3384</v>
      </c>
      <c r="B698" s="832" t="s">
        <v>3385</v>
      </c>
      <c r="C698" s="832" t="s">
        <v>602</v>
      </c>
      <c r="D698" s="832" t="s">
        <v>1241</v>
      </c>
      <c r="E698" s="832" t="s">
        <v>3371</v>
      </c>
      <c r="F698" s="832" t="s">
        <v>3537</v>
      </c>
      <c r="G698" s="832" t="s">
        <v>3538</v>
      </c>
      <c r="H698" s="849">
        <v>5</v>
      </c>
      <c r="I698" s="849">
        <v>160</v>
      </c>
      <c r="J698" s="832"/>
      <c r="K698" s="832">
        <v>32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3384</v>
      </c>
      <c r="B699" s="832" t="s">
        <v>3385</v>
      </c>
      <c r="C699" s="832" t="s">
        <v>602</v>
      </c>
      <c r="D699" s="832" t="s">
        <v>1241</v>
      </c>
      <c r="E699" s="832" t="s">
        <v>3371</v>
      </c>
      <c r="F699" s="832" t="s">
        <v>3545</v>
      </c>
      <c r="G699" s="832" t="s">
        <v>3546</v>
      </c>
      <c r="H699" s="849"/>
      <c r="I699" s="849"/>
      <c r="J699" s="832"/>
      <c r="K699" s="832"/>
      <c r="L699" s="849">
        <v>1</v>
      </c>
      <c r="M699" s="849">
        <v>868</v>
      </c>
      <c r="N699" s="832">
        <v>1</v>
      </c>
      <c r="O699" s="832">
        <v>868</v>
      </c>
      <c r="P699" s="849"/>
      <c r="Q699" s="849"/>
      <c r="R699" s="837"/>
      <c r="S699" s="850"/>
    </row>
    <row r="700" spans="1:19" ht="14.4" customHeight="1" x14ac:dyDescent="0.3">
      <c r="A700" s="831" t="s">
        <v>3384</v>
      </c>
      <c r="B700" s="832" t="s">
        <v>3385</v>
      </c>
      <c r="C700" s="832" t="s">
        <v>602</v>
      </c>
      <c r="D700" s="832" t="s">
        <v>1241</v>
      </c>
      <c r="E700" s="832" t="s">
        <v>3371</v>
      </c>
      <c r="F700" s="832" t="s">
        <v>3378</v>
      </c>
      <c r="G700" s="832" t="s">
        <v>3379</v>
      </c>
      <c r="H700" s="849">
        <v>1</v>
      </c>
      <c r="I700" s="849">
        <v>592</v>
      </c>
      <c r="J700" s="832">
        <v>0.99831365935919059</v>
      </c>
      <c r="K700" s="832">
        <v>592</v>
      </c>
      <c r="L700" s="849">
        <v>1</v>
      </c>
      <c r="M700" s="849">
        <v>593</v>
      </c>
      <c r="N700" s="832">
        <v>1</v>
      </c>
      <c r="O700" s="832">
        <v>593</v>
      </c>
      <c r="P700" s="849">
        <v>6</v>
      </c>
      <c r="Q700" s="849">
        <v>3570</v>
      </c>
      <c r="R700" s="837">
        <v>6.020236087689713</v>
      </c>
      <c r="S700" s="850">
        <v>595</v>
      </c>
    </row>
    <row r="701" spans="1:19" ht="14.4" customHeight="1" x14ac:dyDescent="0.3">
      <c r="A701" s="831" t="s">
        <v>3384</v>
      </c>
      <c r="B701" s="832" t="s">
        <v>3385</v>
      </c>
      <c r="C701" s="832" t="s">
        <v>602</v>
      </c>
      <c r="D701" s="832" t="s">
        <v>1241</v>
      </c>
      <c r="E701" s="832" t="s">
        <v>3371</v>
      </c>
      <c r="F701" s="832" t="s">
        <v>3549</v>
      </c>
      <c r="G701" s="832" t="s">
        <v>3550</v>
      </c>
      <c r="H701" s="849">
        <v>3</v>
      </c>
      <c r="I701" s="849">
        <v>2301</v>
      </c>
      <c r="J701" s="832">
        <v>2.99609375</v>
      </c>
      <c r="K701" s="832">
        <v>767</v>
      </c>
      <c r="L701" s="849">
        <v>1</v>
      </c>
      <c r="M701" s="849">
        <v>768</v>
      </c>
      <c r="N701" s="832">
        <v>1</v>
      </c>
      <c r="O701" s="832">
        <v>768</v>
      </c>
      <c r="P701" s="849">
        <v>6</v>
      </c>
      <c r="Q701" s="849">
        <v>4620</v>
      </c>
      <c r="R701" s="837">
        <v>6.015625</v>
      </c>
      <c r="S701" s="850">
        <v>770</v>
      </c>
    </row>
    <row r="702" spans="1:19" ht="14.4" customHeight="1" x14ac:dyDescent="0.3">
      <c r="A702" s="831" t="s">
        <v>3384</v>
      </c>
      <c r="B702" s="832" t="s">
        <v>3385</v>
      </c>
      <c r="C702" s="832" t="s">
        <v>602</v>
      </c>
      <c r="D702" s="832" t="s">
        <v>1241</v>
      </c>
      <c r="E702" s="832" t="s">
        <v>3371</v>
      </c>
      <c r="F702" s="832" t="s">
        <v>3551</v>
      </c>
      <c r="G702" s="832" t="s">
        <v>3552</v>
      </c>
      <c r="H702" s="849">
        <v>6</v>
      </c>
      <c r="I702" s="849">
        <v>26412</v>
      </c>
      <c r="J702" s="832">
        <v>1.4979582577132486</v>
      </c>
      <c r="K702" s="832">
        <v>4402</v>
      </c>
      <c r="L702" s="849">
        <v>4</v>
      </c>
      <c r="M702" s="849">
        <v>17632</v>
      </c>
      <c r="N702" s="832">
        <v>1</v>
      </c>
      <c r="O702" s="832">
        <v>4408</v>
      </c>
      <c r="P702" s="849">
        <v>6</v>
      </c>
      <c r="Q702" s="849">
        <v>26574</v>
      </c>
      <c r="R702" s="837">
        <v>1.5071460980036298</v>
      </c>
      <c r="S702" s="850">
        <v>4429</v>
      </c>
    </row>
    <row r="703" spans="1:19" ht="14.4" customHeight="1" x14ac:dyDescent="0.3">
      <c r="A703" s="831" t="s">
        <v>3384</v>
      </c>
      <c r="B703" s="832" t="s">
        <v>3385</v>
      </c>
      <c r="C703" s="832" t="s">
        <v>602</v>
      </c>
      <c r="D703" s="832" t="s">
        <v>1241</v>
      </c>
      <c r="E703" s="832" t="s">
        <v>3371</v>
      </c>
      <c r="F703" s="832" t="s">
        <v>3555</v>
      </c>
      <c r="G703" s="832" t="s">
        <v>3556</v>
      </c>
      <c r="H703" s="849">
        <v>45</v>
      </c>
      <c r="I703" s="849">
        <v>5220</v>
      </c>
      <c r="J703" s="832"/>
      <c r="K703" s="832">
        <v>116</v>
      </c>
      <c r="L703" s="849"/>
      <c r="M703" s="849"/>
      <c r="N703" s="832"/>
      <c r="O703" s="832"/>
      <c r="P703" s="849">
        <v>17</v>
      </c>
      <c r="Q703" s="849">
        <v>1972</v>
      </c>
      <c r="R703" s="837"/>
      <c r="S703" s="850">
        <v>116</v>
      </c>
    </row>
    <row r="704" spans="1:19" ht="14.4" customHeight="1" x14ac:dyDescent="0.3">
      <c r="A704" s="831" t="s">
        <v>3384</v>
      </c>
      <c r="B704" s="832" t="s">
        <v>3385</v>
      </c>
      <c r="C704" s="832" t="s">
        <v>602</v>
      </c>
      <c r="D704" s="832" t="s">
        <v>1241</v>
      </c>
      <c r="E704" s="832" t="s">
        <v>3371</v>
      </c>
      <c r="F704" s="832" t="s">
        <v>3571</v>
      </c>
      <c r="G704" s="832" t="s">
        <v>3572</v>
      </c>
      <c r="H704" s="849">
        <v>3</v>
      </c>
      <c r="I704" s="849">
        <v>1119</v>
      </c>
      <c r="J704" s="832">
        <v>0.37399732620320858</v>
      </c>
      <c r="K704" s="832">
        <v>373</v>
      </c>
      <c r="L704" s="849">
        <v>8</v>
      </c>
      <c r="M704" s="849">
        <v>2992</v>
      </c>
      <c r="N704" s="832">
        <v>1</v>
      </c>
      <c r="O704" s="832">
        <v>374</v>
      </c>
      <c r="P704" s="849"/>
      <c r="Q704" s="849"/>
      <c r="R704" s="837"/>
      <c r="S704" s="850"/>
    </row>
    <row r="705" spans="1:19" ht="14.4" customHeight="1" x14ac:dyDescent="0.3">
      <c r="A705" s="831" t="s">
        <v>3384</v>
      </c>
      <c r="B705" s="832" t="s">
        <v>3385</v>
      </c>
      <c r="C705" s="832" t="s">
        <v>602</v>
      </c>
      <c r="D705" s="832" t="s">
        <v>1241</v>
      </c>
      <c r="E705" s="832" t="s">
        <v>3371</v>
      </c>
      <c r="F705" s="832" t="s">
        <v>3380</v>
      </c>
      <c r="G705" s="832" t="s">
        <v>3381</v>
      </c>
      <c r="H705" s="849">
        <v>6</v>
      </c>
      <c r="I705" s="849">
        <v>8022</v>
      </c>
      <c r="J705" s="832">
        <v>1.4977595220313666</v>
      </c>
      <c r="K705" s="832">
        <v>1337</v>
      </c>
      <c r="L705" s="849">
        <v>4</v>
      </c>
      <c r="M705" s="849">
        <v>5356</v>
      </c>
      <c r="N705" s="832">
        <v>1</v>
      </c>
      <c r="O705" s="832">
        <v>1339</v>
      </c>
      <c r="P705" s="849">
        <v>15</v>
      </c>
      <c r="Q705" s="849">
        <v>20160</v>
      </c>
      <c r="R705" s="837">
        <v>3.7640029873039582</v>
      </c>
      <c r="S705" s="850">
        <v>1344</v>
      </c>
    </row>
    <row r="706" spans="1:19" ht="14.4" customHeight="1" x14ac:dyDescent="0.3">
      <c r="A706" s="831" t="s">
        <v>3384</v>
      </c>
      <c r="B706" s="832" t="s">
        <v>3385</v>
      </c>
      <c r="C706" s="832" t="s">
        <v>602</v>
      </c>
      <c r="D706" s="832" t="s">
        <v>1241</v>
      </c>
      <c r="E706" s="832" t="s">
        <v>3371</v>
      </c>
      <c r="F706" s="832" t="s">
        <v>3382</v>
      </c>
      <c r="G706" s="832" t="s">
        <v>3383</v>
      </c>
      <c r="H706" s="849">
        <v>3</v>
      </c>
      <c r="I706" s="849">
        <v>1086</v>
      </c>
      <c r="J706" s="832">
        <v>2.9917355371900825</v>
      </c>
      <c r="K706" s="832">
        <v>362</v>
      </c>
      <c r="L706" s="849">
        <v>1</v>
      </c>
      <c r="M706" s="849">
        <v>363</v>
      </c>
      <c r="N706" s="832">
        <v>1</v>
      </c>
      <c r="O706" s="832">
        <v>363</v>
      </c>
      <c r="P706" s="849">
        <v>3</v>
      </c>
      <c r="Q706" s="849">
        <v>1092</v>
      </c>
      <c r="R706" s="837">
        <v>3.0082644628099175</v>
      </c>
      <c r="S706" s="850">
        <v>364</v>
      </c>
    </row>
    <row r="707" spans="1:19" ht="14.4" customHeight="1" x14ac:dyDescent="0.3">
      <c r="A707" s="831" t="s">
        <v>3384</v>
      </c>
      <c r="B707" s="832" t="s">
        <v>3385</v>
      </c>
      <c r="C707" s="832" t="s">
        <v>602</v>
      </c>
      <c r="D707" s="832" t="s">
        <v>1241</v>
      </c>
      <c r="E707" s="832" t="s">
        <v>3371</v>
      </c>
      <c r="F707" s="832" t="s">
        <v>3575</v>
      </c>
      <c r="G707" s="832" t="s">
        <v>3576</v>
      </c>
      <c r="H707" s="849"/>
      <c r="I707" s="849"/>
      <c r="J707" s="832"/>
      <c r="K707" s="832"/>
      <c r="L707" s="849">
        <v>1</v>
      </c>
      <c r="M707" s="849">
        <v>98</v>
      </c>
      <c r="N707" s="832">
        <v>1</v>
      </c>
      <c r="O707" s="832">
        <v>98</v>
      </c>
      <c r="P707" s="849"/>
      <c r="Q707" s="849"/>
      <c r="R707" s="837"/>
      <c r="S707" s="850"/>
    </row>
    <row r="708" spans="1:19" ht="14.4" customHeight="1" x14ac:dyDescent="0.3">
      <c r="A708" s="831" t="s">
        <v>3384</v>
      </c>
      <c r="B708" s="832" t="s">
        <v>3385</v>
      </c>
      <c r="C708" s="832" t="s">
        <v>602</v>
      </c>
      <c r="D708" s="832" t="s">
        <v>1234</v>
      </c>
      <c r="E708" s="832" t="s">
        <v>3386</v>
      </c>
      <c r="F708" s="832" t="s">
        <v>3398</v>
      </c>
      <c r="G708" s="832" t="s">
        <v>3399</v>
      </c>
      <c r="H708" s="849">
        <v>0.2</v>
      </c>
      <c r="I708" s="849">
        <v>909.52</v>
      </c>
      <c r="J708" s="832">
        <v>0.13333333333333333</v>
      </c>
      <c r="K708" s="832">
        <v>4547.5999999999995</v>
      </c>
      <c r="L708" s="849">
        <v>1.5</v>
      </c>
      <c r="M708" s="849">
        <v>6821.4000000000005</v>
      </c>
      <c r="N708" s="832">
        <v>1</v>
      </c>
      <c r="O708" s="832">
        <v>4547.6000000000004</v>
      </c>
      <c r="P708" s="849">
        <v>0.1</v>
      </c>
      <c r="Q708" s="849">
        <v>454.76</v>
      </c>
      <c r="R708" s="837">
        <v>6.6666666666666666E-2</v>
      </c>
      <c r="S708" s="850">
        <v>4547.5999999999995</v>
      </c>
    </row>
    <row r="709" spans="1:19" ht="14.4" customHeight="1" x14ac:dyDescent="0.3">
      <c r="A709" s="831" t="s">
        <v>3384</v>
      </c>
      <c r="B709" s="832" t="s">
        <v>3385</v>
      </c>
      <c r="C709" s="832" t="s">
        <v>602</v>
      </c>
      <c r="D709" s="832" t="s">
        <v>1234</v>
      </c>
      <c r="E709" s="832" t="s">
        <v>3386</v>
      </c>
      <c r="F709" s="832" t="s">
        <v>3423</v>
      </c>
      <c r="G709" s="832" t="s">
        <v>3399</v>
      </c>
      <c r="H709" s="849"/>
      <c r="I709" s="849"/>
      <c r="J709" s="832"/>
      <c r="K709" s="832"/>
      <c r="L709" s="849"/>
      <c r="M709" s="849"/>
      <c r="N709" s="832"/>
      <c r="O709" s="832"/>
      <c r="P709" s="849">
        <v>1.3</v>
      </c>
      <c r="Q709" s="849">
        <v>2131.35</v>
      </c>
      <c r="R709" s="837"/>
      <c r="S709" s="850">
        <v>1639.4999999999998</v>
      </c>
    </row>
    <row r="710" spans="1:19" ht="14.4" customHeight="1" x14ac:dyDescent="0.3">
      <c r="A710" s="831" t="s">
        <v>3384</v>
      </c>
      <c r="B710" s="832" t="s">
        <v>3385</v>
      </c>
      <c r="C710" s="832" t="s">
        <v>602</v>
      </c>
      <c r="D710" s="832" t="s">
        <v>1234</v>
      </c>
      <c r="E710" s="832" t="s">
        <v>3424</v>
      </c>
      <c r="F710" s="832" t="s">
        <v>3427</v>
      </c>
      <c r="G710" s="832" t="s">
        <v>3428</v>
      </c>
      <c r="H710" s="849"/>
      <c r="I710" s="849"/>
      <c r="J710" s="832"/>
      <c r="K710" s="832"/>
      <c r="L710" s="849">
        <v>6</v>
      </c>
      <c r="M710" s="849">
        <v>15750.66</v>
      </c>
      <c r="N710" s="832">
        <v>1</v>
      </c>
      <c r="O710" s="832">
        <v>2625.11</v>
      </c>
      <c r="P710" s="849">
        <v>3</v>
      </c>
      <c r="Q710" s="849">
        <v>7875.33</v>
      </c>
      <c r="R710" s="837">
        <v>0.5</v>
      </c>
      <c r="S710" s="850">
        <v>2625.11</v>
      </c>
    </row>
    <row r="711" spans="1:19" ht="14.4" customHeight="1" x14ac:dyDescent="0.3">
      <c r="A711" s="831" t="s">
        <v>3384</v>
      </c>
      <c r="B711" s="832" t="s">
        <v>3385</v>
      </c>
      <c r="C711" s="832" t="s">
        <v>602</v>
      </c>
      <c r="D711" s="832" t="s">
        <v>1234</v>
      </c>
      <c r="E711" s="832" t="s">
        <v>3424</v>
      </c>
      <c r="F711" s="832" t="s">
        <v>3429</v>
      </c>
      <c r="G711" s="832" t="s">
        <v>3430</v>
      </c>
      <c r="H711" s="849"/>
      <c r="I711" s="849"/>
      <c r="J711" s="832"/>
      <c r="K711" s="832"/>
      <c r="L711" s="849"/>
      <c r="M711" s="849"/>
      <c r="N711" s="832"/>
      <c r="O711" s="832"/>
      <c r="P711" s="849">
        <v>1</v>
      </c>
      <c r="Q711" s="849">
        <v>1046.73</v>
      </c>
      <c r="R711" s="837"/>
      <c r="S711" s="850">
        <v>1046.73</v>
      </c>
    </row>
    <row r="712" spans="1:19" ht="14.4" customHeight="1" x14ac:dyDescent="0.3">
      <c r="A712" s="831" t="s">
        <v>3384</v>
      </c>
      <c r="B712" s="832" t="s">
        <v>3385</v>
      </c>
      <c r="C712" s="832" t="s">
        <v>602</v>
      </c>
      <c r="D712" s="832" t="s">
        <v>1234</v>
      </c>
      <c r="E712" s="832" t="s">
        <v>3424</v>
      </c>
      <c r="F712" s="832" t="s">
        <v>3435</v>
      </c>
      <c r="G712" s="832" t="s">
        <v>3436</v>
      </c>
      <c r="H712" s="849"/>
      <c r="I712" s="849"/>
      <c r="J712" s="832"/>
      <c r="K712" s="832"/>
      <c r="L712" s="849"/>
      <c r="M712" s="849"/>
      <c r="N712" s="832"/>
      <c r="O712" s="832"/>
      <c r="P712" s="849">
        <v>2</v>
      </c>
      <c r="Q712" s="849">
        <v>1803.28</v>
      </c>
      <c r="R712" s="837"/>
      <c r="S712" s="850">
        <v>901.64</v>
      </c>
    </row>
    <row r="713" spans="1:19" ht="14.4" customHeight="1" x14ac:dyDescent="0.3">
      <c r="A713" s="831" t="s">
        <v>3384</v>
      </c>
      <c r="B713" s="832" t="s">
        <v>3385</v>
      </c>
      <c r="C713" s="832" t="s">
        <v>602</v>
      </c>
      <c r="D713" s="832" t="s">
        <v>1234</v>
      </c>
      <c r="E713" s="832" t="s">
        <v>3424</v>
      </c>
      <c r="F713" s="832" t="s">
        <v>3437</v>
      </c>
      <c r="G713" s="832" t="s">
        <v>3438</v>
      </c>
      <c r="H713" s="849">
        <v>1</v>
      </c>
      <c r="I713" s="849">
        <v>408.74</v>
      </c>
      <c r="J713" s="832">
        <v>0.2</v>
      </c>
      <c r="K713" s="832">
        <v>408.74</v>
      </c>
      <c r="L713" s="849">
        <v>5</v>
      </c>
      <c r="M713" s="849">
        <v>2043.7</v>
      </c>
      <c r="N713" s="832">
        <v>1</v>
      </c>
      <c r="O713" s="832">
        <v>408.74</v>
      </c>
      <c r="P713" s="849">
        <v>9</v>
      </c>
      <c r="Q713" s="849">
        <v>3678.66</v>
      </c>
      <c r="R713" s="837">
        <v>1.7999999999999998</v>
      </c>
      <c r="S713" s="850">
        <v>408.74</v>
      </c>
    </row>
    <row r="714" spans="1:19" ht="14.4" customHeight="1" x14ac:dyDescent="0.3">
      <c r="A714" s="831" t="s">
        <v>3384</v>
      </c>
      <c r="B714" s="832" t="s">
        <v>3385</v>
      </c>
      <c r="C714" s="832" t="s">
        <v>602</v>
      </c>
      <c r="D714" s="832" t="s">
        <v>1234</v>
      </c>
      <c r="E714" s="832" t="s">
        <v>3424</v>
      </c>
      <c r="F714" s="832" t="s">
        <v>3443</v>
      </c>
      <c r="G714" s="832" t="s">
        <v>3444</v>
      </c>
      <c r="H714" s="849"/>
      <c r="I714" s="849"/>
      <c r="J714" s="832"/>
      <c r="K714" s="832"/>
      <c r="L714" s="849">
        <v>2</v>
      </c>
      <c r="M714" s="849">
        <v>3330</v>
      </c>
      <c r="N714" s="832">
        <v>1</v>
      </c>
      <c r="O714" s="832">
        <v>1665</v>
      </c>
      <c r="P714" s="849"/>
      <c r="Q714" s="849"/>
      <c r="R714" s="837"/>
      <c r="S714" s="850"/>
    </row>
    <row r="715" spans="1:19" ht="14.4" customHeight="1" x14ac:dyDescent="0.3">
      <c r="A715" s="831" t="s">
        <v>3384</v>
      </c>
      <c r="B715" s="832" t="s">
        <v>3385</v>
      </c>
      <c r="C715" s="832" t="s">
        <v>602</v>
      </c>
      <c r="D715" s="832" t="s">
        <v>1234</v>
      </c>
      <c r="E715" s="832" t="s">
        <v>3424</v>
      </c>
      <c r="F715" s="832" t="s">
        <v>3445</v>
      </c>
      <c r="G715" s="832" t="s">
        <v>3446</v>
      </c>
      <c r="H715" s="849"/>
      <c r="I715" s="849"/>
      <c r="J715" s="832"/>
      <c r="K715" s="832"/>
      <c r="L715" s="849">
        <v>2</v>
      </c>
      <c r="M715" s="849">
        <v>4340.0600000000004</v>
      </c>
      <c r="N715" s="832">
        <v>1</v>
      </c>
      <c r="O715" s="832">
        <v>2170.0300000000002</v>
      </c>
      <c r="P715" s="849">
        <v>5</v>
      </c>
      <c r="Q715" s="849">
        <v>10850.150000000001</v>
      </c>
      <c r="R715" s="837">
        <v>2.5</v>
      </c>
      <c r="S715" s="850">
        <v>2170.0300000000002</v>
      </c>
    </row>
    <row r="716" spans="1:19" ht="14.4" customHeight="1" x14ac:dyDescent="0.3">
      <c r="A716" s="831" t="s">
        <v>3384</v>
      </c>
      <c r="B716" s="832" t="s">
        <v>3385</v>
      </c>
      <c r="C716" s="832" t="s">
        <v>602</v>
      </c>
      <c r="D716" s="832" t="s">
        <v>1234</v>
      </c>
      <c r="E716" s="832" t="s">
        <v>3424</v>
      </c>
      <c r="F716" s="832" t="s">
        <v>3451</v>
      </c>
      <c r="G716" s="832" t="s">
        <v>3452</v>
      </c>
      <c r="H716" s="849"/>
      <c r="I716" s="849"/>
      <c r="J716" s="832"/>
      <c r="K716" s="832"/>
      <c r="L716" s="849">
        <v>7</v>
      </c>
      <c r="M716" s="849">
        <v>9775.5</v>
      </c>
      <c r="N716" s="832">
        <v>1</v>
      </c>
      <c r="O716" s="832">
        <v>1396.5</v>
      </c>
      <c r="P716" s="849"/>
      <c r="Q716" s="849"/>
      <c r="R716" s="837"/>
      <c r="S716" s="850"/>
    </row>
    <row r="717" spans="1:19" ht="14.4" customHeight="1" x14ac:dyDescent="0.3">
      <c r="A717" s="831" t="s">
        <v>3384</v>
      </c>
      <c r="B717" s="832" t="s">
        <v>3385</v>
      </c>
      <c r="C717" s="832" t="s">
        <v>602</v>
      </c>
      <c r="D717" s="832" t="s">
        <v>1234</v>
      </c>
      <c r="E717" s="832" t="s">
        <v>3424</v>
      </c>
      <c r="F717" s="832" t="s">
        <v>3453</v>
      </c>
      <c r="G717" s="832" t="s">
        <v>3454</v>
      </c>
      <c r="H717" s="849"/>
      <c r="I717" s="849"/>
      <c r="J717" s="832"/>
      <c r="K717" s="832"/>
      <c r="L717" s="849">
        <v>2</v>
      </c>
      <c r="M717" s="849">
        <v>2800</v>
      </c>
      <c r="N717" s="832">
        <v>1</v>
      </c>
      <c r="O717" s="832">
        <v>1400</v>
      </c>
      <c r="P717" s="849">
        <v>2</v>
      </c>
      <c r="Q717" s="849">
        <v>2800</v>
      </c>
      <c r="R717" s="837">
        <v>1</v>
      </c>
      <c r="S717" s="850">
        <v>1400</v>
      </c>
    </row>
    <row r="718" spans="1:19" ht="14.4" customHeight="1" x14ac:dyDescent="0.3">
      <c r="A718" s="831" t="s">
        <v>3384</v>
      </c>
      <c r="B718" s="832" t="s">
        <v>3385</v>
      </c>
      <c r="C718" s="832" t="s">
        <v>602</v>
      </c>
      <c r="D718" s="832" t="s">
        <v>1234</v>
      </c>
      <c r="E718" s="832" t="s">
        <v>3424</v>
      </c>
      <c r="F718" s="832" t="s">
        <v>3463</v>
      </c>
      <c r="G718" s="832" t="s">
        <v>3464</v>
      </c>
      <c r="H718" s="849"/>
      <c r="I718" s="849"/>
      <c r="J718" s="832"/>
      <c r="K718" s="832"/>
      <c r="L718" s="849">
        <v>1</v>
      </c>
      <c r="M718" s="849">
        <v>2631.6</v>
      </c>
      <c r="N718" s="832">
        <v>1</v>
      </c>
      <c r="O718" s="832">
        <v>2631.6</v>
      </c>
      <c r="P718" s="849"/>
      <c r="Q718" s="849"/>
      <c r="R718" s="837"/>
      <c r="S718" s="850"/>
    </row>
    <row r="719" spans="1:19" ht="14.4" customHeight="1" x14ac:dyDescent="0.3">
      <c r="A719" s="831" t="s">
        <v>3384</v>
      </c>
      <c r="B719" s="832" t="s">
        <v>3385</v>
      </c>
      <c r="C719" s="832" t="s">
        <v>602</v>
      </c>
      <c r="D719" s="832" t="s">
        <v>1234</v>
      </c>
      <c r="E719" s="832" t="s">
        <v>3424</v>
      </c>
      <c r="F719" s="832" t="s">
        <v>3465</v>
      </c>
      <c r="G719" s="832" t="s">
        <v>3466</v>
      </c>
      <c r="H719" s="849"/>
      <c r="I719" s="849"/>
      <c r="J719" s="832"/>
      <c r="K719" s="832"/>
      <c r="L719" s="849"/>
      <c r="M719" s="849"/>
      <c r="N719" s="832"/>
      <c r="O719" s="832"/>
      <c r="P719" s="849">
        <v>1</v>
      </c>
      <c r="Q719" s="849">
        <v>4286.8</v>
      </c>
      <c r="R719" s="837"/>
      <c r="S719" s="850">
        <v>4286.8</v>
      </c>
    </row>
    <row r="720" spans="1:19" ht="14.4" customHeight="1" x14ac:dyDescent="0.3">
      <c r="A720" s="831" t="s">
        <v>3384</v>
      </c>
      <c r="B720" s="832" t="s">
        <v>3385</v>
      </c>
      <c r="C720" s="832" t="s">
        <v>602</v>
      </c>
      <c r="D720" s="832" t="s">
        <v>1234</v>
      </c>
      <c r="E720" s="832" t="s">
        <v>3424</v>
      </c>
      <c r="F720" s="832" t="s">
        <v>3467</v>
      </c>
      <c r="G720" s="832" t="s">
        <v>3468</v>
      </c>
      <c r="H720" s="849">
        <v>1</v>
      </c>
      <c r="I720" s="849">
        <v>2200</v>
      </c>
      <c r="J720" s="832"/>
      <c r="K720" s="832">
        <v>2200</v>
      </c>
      <c r="L720" s="849"/>
      <c r="M720" s="849"/>
      <c r="N720" s="832"/>
      <c r="O720" s="832"/>
      <c r="P720" s="849">
        <v>3</v>
      </c>
      <c r="Q720" s="849">
        <v>6600</v>
      </c>
      <c r="R720" s="837"/>
      <c r="S720" s="850">
        <v>2200</v>
      </c>
    </row>
    <row r="721" spans="1:19" ht="14.4" customHeight="1" x14ac:dyDescent="0.3">
      <c r="A721" s="831" t="s">
        <v>3384</v>
      </c>
      <c r="B721" s="832" t="s">
        <v>3385</v>
      </c>
      <c r="C721" s="832" t="s">
        <v>602</v>
      </c>
      <c r="D721" s="832" t="s">
        <v>1234</v>
      </c>
      <c r="E721" s="832" t="s">
        <v>3424</v>
      </c>
      <c r="F721" s="832" t="s">
        <v>3469</v>
      </c>
      <c r="G721" s="832" t="s">
        <v>3470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1075.98</v>
      </c>
      <c r="R721" s="837"/>
      <c r="S721" s="850">
        <v>1075.98</v>
      </c>
    </row>
    <row r="722" spans="1:19" ht="14.4" customHeight="1" x14ac:dyDescent="0.3">
      <c r="A722" s="831" t="s">
        <v>3384</v>
      </c>
      <c r="B722" s="832" t="s">
        <v>3385</v>
      </c>
      <c r="C722" s="832" t="s">
        <v>602</v>
      </c>
      <c r="D722" s="832" t="s">
        <v>1234</v>
      </c>
      <c r="E722" s="832" t="s">
        <v>3424</v>
      </c>
      <c r="F722" s="832" t="s">
        <v>3475</v>
      </c>
      <c r="G722" s="832" t="s">
        <v>3476</v>
      </c>
      <c r="H722" s="849"/>
      <c r="I722" s="849"/>
      <c r="J722" s="832"/>
      <c r="K722" s="832"/>
      <c r="L722" s="849"/>
      <c r="M722" s="849"/>
      <c r="N722" s="832"/>
      <c r="O722" s="832"/>
      <c r="P722" s="849">
        <v>10</v>
      </c>
      <c r="Q722" s="849">
        <v>6420</v>
      </c>
      <c r="R722" s="837"/>
      <c r="S722" s="850">
        <v>642</v>
      </c>
    </row>
    <row r="723" spans="1:19" ht="14.4" customHeight="1" x14ac:dyDescent="0.3">
      <c r="A723" s="831" t="s">
        <v>3384</v>
      </c>
      <c r="B723" s="832" t="s">
        <v>3385</v>
      </c>
      <c r="C723" s="832" t="s">
        <v>602</v>
      </c>
      <c r="D723" s="832" t="s">
        <v>1234</v>
      </c>
      <c r="E723" s="832" t="s">
        <v>3424</v>
      </c>
      <c r="F723" s="832" t="s">
        <v>3479</v>
      </c>
      <c r="G723" s="832" t="s">
        <v>3480</v>
      </c>
      <c r="H723" s="849"/>
      <c r="I723" s="849"/>
      <c r="J723" s="832"/>
      <c r="K723" s="832"/>
      <c r="L723" s="849"/>
      <c r="M723" s="849"/>
      <c r="N723" s="832"/>
      <c r="O723" s="832"/>
      <c r="P723" s="849">
        <v>2</v>
      </c>
      <c r="Q723" s="849">
        <v>4786</v>
      </c>
      <c r="R723" s="837"/>
      <c r="S723" s="850">
        <v>2393</v>
      </c>
    </row>
    <row r="724" spans="1:19" ht="14.4" customHeight="1" x14ac:dyDescent="0.3">
      <c r="A724" s="831" t="s">
        <v>3384</v>
      </c>
      <c r="B724" s="832" t="s">
        <v>3385</v>
      </c>
      <c r="C724" s="832" t="s">
        <v>602</v>
      </c>
      <c r="D724" s="832" t="s">
        <v>1234</v>
      </c>
      <c r="E724" s="832" t="s">
        <v>3371</v>
      </c>
      <c r="F724" s="832" t="s">
        <v>3481</v>
      </c>
      <c r="G724" s="832" t="s">
        <v>3482</v>
      </c>
      <c r="H724" s="849">
        <v>2</v>
      </c>
      <c r="I724" s="849">
        <v>410</v>
      </c>
      <c r="J724" s="832">
        <v>0.99514563106796117</v>
      </c>
      <c r="K724" s="832">
        <v>205</v>
      </c>
      <c r="L724" s="849">
        <v>2</v>
      </c>
      <c r="M724" s="849">
        <v>412</v>
      </c>
      <c r="N724" s="832">
        <v>1</v>
      </c>
      <c r="O724" s="832">
        <v>206</v>
      </c>
      <c r="P724" s="849">
        <v>2</v>
      </c>
      <c r="Q724" s="849">
        <v>414</v>
      </c>
      <c r="R724" s="837">
        <v>1.0048543689320388</v>
      </c>
      <c r="S724" s="850">
        <v>207</v>
      </c>
    </row>
    <row r="725" spans="1:19" ht="14.4" customHeight="1" x14ac:dyDescent="0.3">
      <c r="A725" s="831" t="s">
        <v>3384</v>
      </c>
      <c r="B725" s="832" t="s">
        <v>3385</v>
      </c>
      <c r="C725" s="832" t="s">
        <v>602</v>
      </c>
      <c r="D725" s="832" t="s">
        <v>1234</v>
      </c>
      <c r="E725" s="832" t="s">
        <v>3371</v>
      </c>
      <c r="F725" s="832" t="s">
        <v>3491</v>
      </c>
      <c r="G725" s="832" t="s">
        <v>3492</v>
      </c>
      <c r="H725" s="849">
        <v>6</v>
      </c>
      <c r="I725" s="849">
        <v>222</v>
      </c>
      <c r="J725" s="832">
        <v>9.0909090909090912E-2</v>
      </c>
      <c r="K725" s="832">
        <v>37</v>
      </c>
      <c r="L725" s="849">
        <v>66</v>
      </c>
      <c r="M725" s="849">
        <v>2442</v>
      </c>
      <c r="N725" s="832">
        <v>1</v>
      </c>
      <c r="O725" s="832">
        <v>37</v>
      </c>
      <c r="P725" s="849">
        <v>36</v>
      </c>
      <c r="Q725" s="849">
        <v>1368</v>
      </c>
      <c r="R725" s="837">
        <v>0.56019656019656017</v>
      </c>
      <c r="S725" s="850">
        <v>38</v>
      </c>
    </row>
    <row r="726" spans="1:19" ht="14.4" customHeight="1" x14ac:dyDescent="0.3">
      <c r="A726" s="831" t="s">
        <v>3384</v>
      </c>
      <c r="B726" s="832" t="s">
        <v>3385</v>
      </c>
      <c r="C726" s="832" t="s">
        <v>602</v>
      </c>
      <c r="D726" s="832" t="s">
        <v>1234</v>
      </c>
      <c r="E726" s="832" t="s">
        <v>3371</v>
      </c>
      <c r="F726" s="832" t="s">
        <v>3372</v>
      </c>
      <c r="G726" s="832" t="s">
        <v>3373</v>
      </c>
      <c r="H726" s="849">
        <v>2</v>
      </c>
      <c r="I726" s="849">
        <v>502</v>
      </c>
      <c r="J726" s="832">
        <v>7.3780129335684896E-2</v>
      </c>
      <c r="K726" s="832">
        <v>251</v>
      </c>
      <c r="L726" s="849">
        <v>27</v>
      </c>
      <c r="M726" s="849">
        <v>6804</v>
      </c>
      <c r="N726" s="832">
        <v>1</v>
      </c>
      <c r="O726" s="832">
        <v>252</v>
      </c>
      <c r="P726" s="849">
        <v>5</v>
      </c>
      <c r="Q726" s="849">
        <v>1270</v>
      </c>
      <c r="R726" s="837">
        <v>0.1866549088771311</v>
      </c>
      <c r="S726" s="850">
        <v>254</v>
      </c>
    </row>
    <row r="727" spans="1:19" ht="14.4" customHeight="1" x14ac:dyDescent="0.3">
      <c r="A727" s="831" t="s">
        <v>3384</v>
      </c>
      <c r="B727" s="832" t="s">
        <v>3385</v>
      </c>
      <c r="C727" s="832" t="s">
        <v>602</v>
      </c>
      <c r="D727" s="832" t="s">
        <v>1234</v>
      </c>
      <c r="E727" s="832" t="s">
        <v>3371</v>
      </c>
      <c r="F727" s="832" t="s">
        <v>3499</v>
      </c>
      <c r="G727" s="832" t="s">
        <v>3500</v>
      </c>
      <c r="H727" s="849">
        <v>25</v>
      </c>
      <c r="I727" s="849">
        <v>3150</v>
      </c>
      <c r="J727" s="832">
        <v>3.1003937007874014</v>
      </c>
      <c r="K727" s="832">
        <v>126</v>
      </c>
      <c r="L727" s="849">
        <v>8</v>
      </c>
      <c r="M727" s="849">
        <v>1016</v>
      </c>
      <c r="N727" s="832">
        <v>1</v>
      </c>
      <c r="O727" s="832">
        <v>127</v>
      </c>
      <c r="P727" s="849">
        <v>2</v>
      </c>
      <c r="Q727" s="849">
        <v>252</v>
      </c>
      <c r="R727" s="837">
        <v>0.24803149606299213</v>
      </c>
      <c r="S727" s="850">
        <v>126</v>
      </c>
    </row>
    <row r="728" spans="1:19" ht="14.4" customHeight="1" x14ac:dyDescent="0.3">
      <c r="A728" s="831" t="s">
        <v>3384</v>
      </c>
      <c r="B728" s="832" t="s">
        <v>3385</v>
      </c>
      <c r="C728" s="832" t="s">
        <v>602</v>
      </c>
      <c r="D728" s="832" t="s">
        <v>1234</v>
      </c>
      <c r="E728" s="832" t="s">
        <v>3371</v>
      </c>
      <c r="F728" s="832" t="s">
        <v>3501</v>
      </c>
      <c r="G728" s="832" t="s">
        <v>3502</v>
      </c>
      <c r="H728" s="849">
        <v>1</v>
      </c>
      <c r="I728" s="849">
        <v>311</v>
      </c>
      <c r="J728" s="832">
        <v>0.24919871794871795</v>
      </c>
      <c r="K728" s="832">
        <v>311</v>
      </c>
      <c r="L728" s="849">
        <v>4</v>
      </c>
      <c r="M728" s="849">
        <v>1248</v>
      </c>
      <c r="N728" s="832">
        <v>1</v>
      </c>
      <c r="O728" s="832">
        <v>312</v>
      </c>
      <c r="P728" s="849">
        <v>1</v>
      </c>
      <c r="Q728" s="849">
        <v>314</v>
      </c>
      <c r="R728" s="837">
        <v>0.2516025641025641</v>
      </c>
      <c r="S728" s="850">
        <v>314</v>
      </c>
    </row>
    <row r="729" spans="1:19" ht="14.4" customHeight="1" x14ac:dyDescent="0.3">
      <c r="A729" s="831" t="s">
        <v>3384</v>
      </c>
      <c r="B729" s="832" t="s">
        <v>3385</v>
      </c>
      <c r="C729" s="832" t="s">
        <v>602</v>
      </c>
      <c r="D729" s="832" t="s">
        <v>1234</v>
      </c>
      <c r="E729" s="832" t="s">
        <v>3371</v>
      </c>
      <c r="F729" s="832" t="s">
        <v>3507</v>
      </c>
      <c r="G729" s="832" t="s">
        <v>3508</v>
      </c>
      <c r="H729" s="849"/>
      <c r="I729" s="849"/>
      <c r="J729" s="832"/>
      <c r="K729" s="832"/>
      <c r="L729" s="849">
        <v>2</v>
      </c>
      <c r="M729" s="849">
        <v>668</v>
      </c>
      <c r="N729" s="832">
        <v>1</v>
      </c>
      <c r="O729" s="832">
        <v>334</v>
      </c>
      <c r="P729" s="849">
        <v>1</v>
      </c>
      <c r="Q729" s="849">
        <v>335</v>
      </c>
      <c r="R729" s="837">
        <v>0.50149700598802394</v>
      </c>
      <c r="S729" s="850">
        <v>335</v>
      </c>
    </row>
    <row r="730" spans="1:19" ht="14.4" customHeight="1" x14ac:dyDescent="0.3">
      <c r="A730" s="831" t="s">
        <v>3384</v>
      </c>
      <c r="B730" s="832" t="s">
        <v>3385</v>
      </c>
      <c r="C730" s="832" t="s">
        <v>602</v>
      </c>
      <c r="D730" s="832" t="s">
        <v>1234</v>
      </c>
      <c r="E730" s="832" t="s">
        <v>3371</v>
      </c>
      <c r="F730" s="832" t="s">
        <v>3521</v>
      </c>
      <c r="G730" s="832" t="s">
        <v>3522</v>
      </c>
      <c r="H730" s="849"/>
      <c r="I730" s="849"/>
      <c r="J730" s="832"/>
      <c r="K730" s="832"/>
      <c r="L730" s="849">
        <v>1</v>
      </c>
      <c r="M730" s="849">
        <v>496</v>
      </c>
      <c r="N730" s="832">
        <v>1</v>
      </c>
      <c r="O730" s="832">
        <v>496</v>
      </c>
      <c r="P730" s="849"/>
      <c r="Q730" s="849"/>
      <c r="R730" s="837"/>
      <c r="S730" s="850"/>
    </row>
    <row r="731" spans="1:19" ht="14.4" customHeight="1" x14ac:dyDescent="0.3">
      <c r="A731" s="831" t="s">
        <v>3384</v>
      </c>
      <c r="B731" s="832" t="s">
        <v>3385</v>
      </c>
      <c r="C731" s="832" t="s">
        <v>602</v>
      </c>
      <c r="D731" s="832" t="s">
        <v>1234</v>
      </c>
      <c r="E731" s="832" t="s">
        <v>3371</v>
      </c>
      <c r="F731" s="832" t="s">
        <v>3523</v>
      </c>
      <c r="G731" s="832" t="s">
        <v>3524</v>
      </c>
      <c r="H731" s="849"/>
      <c r="I731" s="849"/>
      <c r="J731" s="832"/>
      <c r="K731" s="832"/>
      <c r="L731" s="849">
        <v>5</v>
      </c>
      <c r="M731" s="849">
        <v>5910</v>
      </c>
      <c r="N731" s="832">
        <v>1</v>
      </c>
      <c r="O731" s="832">
        <v>1182</v>
      </c>
      <c r="P731" s="849">
        <v>3</v>
      </c>
      <c r="Q731" s="849">
        <v>3561</v>
      </c>
      <c r="R731" s="837">
        <v>0.60253807106598989</v>
      </c>
      <c r="S731" s="850">
        <v>1187</v>
      </c>
    </row>
    <row r="732" spans="1:19" ht="14.4" customHeight="1" x14ac:dyDescent="0.3">
      <c r="A732" s="831" t="s">
        <v>3384</v>
      </c>
      <c r="B732" s="832" t="s">
        <v>3385</v>
      </c>
      <c r="C732" s="832" t="s">
        <v>602</v>
      </c>
      <c r="D732" s="832" t="s">
        <v>1234</v>
      </c>
      <c r="E732" s="832" t="s">
        <v>3371</v>
      </c>
      <c r="F732" s="832" t="s">
        <v>3525</v>
      </c>
      <c r="G732" s="832" t="s">
        <v>3526</v>
      </c>
      <c r="H732" s="849"/>
      <c r="I732" s="849"/>
      <c r="J732" s="832"/>
      <c r="K732" s="832"/>
      <c r="L732" s="849">
        <v>1</v>
      </c>
      <c r="M732" s="849">
        <v>710</v>
      </c>
      <c r="N732" s="832">
        <v>1</v>
      </c>
      <c r="O732" s="832">
        <v>710</v>
      </c>
      <c r="P732" s="849">
        <v>1</v>
      </c>
      <c r="Q732" s="849">
        <v>715</v>
      </c>
      <c r="R732" s="837">
        <v>1.0070422535211268</v>
      </c>
      <c r="S732" s="850">
        <v>715</v>
      </c>
    </row>
    <row r="733" spans="1:19" ht="14.4" customHeight="1" x14ac:dyDescent="0.3">
      <c r="A733" s="831" t="s">
        <v>3384</v>
      </c>
      <c r="B733" s="832" t="s">
        <v>3385</v>
      </c>
      <c r="C733" s="832" t="s">
        <v>602</v>
      </c>
      <c r="D733" s="832" t="s">
        <v>1234</v>
      </c>
      <c r="E733" s="832" t="s">
        <v>3371</v>
      </c>
      <c r="F733" s="832" t="s">
        <v>3376</v>
      </c>
      <c r="G733" s="832" t="s">
        <v>3377</v>
      </c>
      <c r="H733" s="849">
        <v>27</v>
      </c>
      <c r="I733" s="849">
        <v>899.99</v>
      </c>
      <c r="J733" s="832">
        <v>0.56249375000000001</v>
      </c>
      <c r="K733" s="832">
        <v>33.332962962962966</v>
      </c>
      <c r="L733" s="849">
        <v>48</v>
      </c>
      <c r="M733" s="849">
        <v>1600</v>
      </c>
      <c r="N733" s="832">
        <v>1</v>
      </c>
      <c r="O733" s="832">
        <v>33.333333333333336</v>
      </c>
      <c r="P733" s="849">
        <v>13</v>
      </c>
      <c r="Q733" s="849">
        <v>433.32999999999993</v>
      </c>
      <c r="R733" s="837">
        <v>0.27083124999999997</v>
      </c>
      <c r="S733" s="850">
        <v>33.333076923076916</v>
      </c>
    </row>
    <row r="734" spans="1:19" ht="14.4" customHeight="1" x14ac:dyDescent="0.3">
      <c r="A734" s="831" t="s">
        <v>3384</v>
      </c>
      <c r="B734" s="832" t="s">
        <v>3385</v>
      </c>
      <c r="C734" s="832" t="s">
        <v>602</v>
      </c>
      <c r="D734" s="832" t="s">
        <v>1234</v>
      </c>
      <c r="E734" s="832" t="s">
        <v>3371</v>
      </c>
      <c r="F734" s="832" t="s">
        <v>3527</v>
      </c>
      <c r="G734" s="832" t="s">
        <v>3528</v>
      </c>
      <c r="H734" s="849"/>
      <c r="I734" s="849"/>
      <c r="J734" s="832"/>
      <c r="K734" s="832"/>
      <c r="L734" s="849">
        <v>44</v>
      </c>
      <c r="M734" s="849">
        <v>13552</v>
      </c>
      <c r="N734" s="832">
        <v>1</v>
      </c>
      <c r="O734" s="832">
        <v>308</v>
      </c>
      <c r="P734" s="849">
        <v>11</v>
      </c>
      <c r="Q734" s="849">
        <v>3421</v>
      </c>
      <c r="R734" s="837">
        <v>0.25243506493506496</v>
      </c>
      <c r="S734" s="850">
        <v>311</v>
      </c>
    </row>
    <row r="735" spans="1:19" ht="14.4" customHeight="1" x14ac:dyDescent="0.3">
      <c r="A735" s="831" t="s">
        <v>3384</v>
      </c>
      <c r="B735" s="832" t="s">
        <v>3385</v>
      </c>
      <c r="C735" s="832" t="s">
        <v>602</v>
      </c>
      <c r="D735" s="832" t="s">
        <v>1234</v>
      </c>
      <c r="E735" s="832" t="s">
        <v>3371</v>
      </c>
      <c r="F735" s="832" t="s">
        <v>3529</v>
      </c>
      <c r="G735" s="832" t="s">
        <v>3530</v>
      </c>
      <c r="H735" s="849">
        <v>1</v>
      </c>
      <c r="I735" s="849">
        <v>260</v>
      </c>
      <c r="J735" s="832">
        <v>0.16602809706257982</v>
      </c>
      <c r="K735" s="832">
        <v>260</v>
      </c>
      <c r="L735" s="849">
        <v>6</v>
      </c>
      <c r="M735" s="849">
        <v>1566</v>
      </c>
      <c r="N735" s="832">
        <v>1</v>
      </c>
      <c r="O735" s="832">
        <v>261</v>
      </c>
      <c r="P735" s="849">
        <v>8</v>
      </c>
      <c r="Q735" s="849">
        <v>2104</v>
      </c>
      <c r="R735" s="837">
        <v>1.3435504469987229</v>
      </c>
      <c r="S735" s="850">
        <v>263</v>
      </c>
    </row>
    <row r="736" spans="1:19" ht="14.4" customHeight="1" x14ac:dyDescent="0.3">
      <c r="A736" s="831" t="s">
        <v>3384</v>
      </c>
      <c r="B736" s="832" t="s">
        <v>3385</v>
      </c>
      <c r="C736" s="832" t="s">
        <v>602</v>
      </c>
      <c r="D736" s="832" t="s">
        <v>1234</v>
      </c>
      <c r="E736" s="832" t="s">
        <v>3371</v>
      </c>
      <c r="F736" s="832" t="s">
        <v>3531</v>
      </c>
      <c r="G736" s="832" t="s">
        <v>3532</v>
      </c>
      <c r="H736" s="849"/>
      <c r="I736" s="849"/>
      <c r="J736" s="832"/>
      <c r="K736" s="832"/>
      <c r="L736" s="849">
        <v>7</v>
      </c>
      <c r="M736" s="849">
        <v>259</v>
      </c>
      <c r="N736" s="832">
        <v>1</v>
      </c>
      <c r="O736" s="832">
        <v>37</v>
      </c>
      <c r="P736" s="849"/>
      <c r="Q736" s="849"/>
      <c r="R736" s="837"/>
      <c r="S736" s="850"/>
    </row>
    <row r="737" spans="1:19" ht="14.4" customHeight="1" x14ac:dyDescent="0.3">
      <c r="A737" s="831" t="s">
        <v>3384</v>
      </c>
      <c r="B737" s="832" t="s">
        <v>3385</v>
      </c>
      <c r="C737" s="832" t="s">
        <v>602</v>
      </c>
      <c r="D737" s="832" t="s">
        <v>1234</v>
      </c>
      <c r="E737" s="832" t="s">
        <v>3371</v>
      </c>
      <c r="F737" s="832" t="s">
        <v>3533</v>
      </c>
      <c r="G737" s="832" t="s">
        <v>3534</v>
      </c>
      <c r="H737" s="849"/>
      <c r="I737" s="849"/>
      <c r="J737" s="832"/>
      <c r="K737" s="832"/>
      <c r="L737" s="849">
        <v>1</v>
      </c>
      <c r="M737" s="849">
        <v>86</v>
      </c>
      <c r="N737" s="832">
        <v>1</v>
      </c>
      <c r="O737" s="832">
        <v>86</v>
      </c>
      <c r="P737" s="849"/>
      <c r="Q737" s="849"/>
      <c r="R737" s="837"/>
      <c r="S737" s="850"/>
    </row>
    <row r="738" spans="1:19" ht="14.4" customHeight="1" x14ac:dyDescent="0.3">
      <c r="A738" s="831" t="s">
        <v>3384</v>
      </c>
      <c r="B738" s="832" t="s">
        <v>3385</v>
      </c>
      <c r="C738" s="832" t="s">
        <v>602</v>
      </c>
      <c r="D738" s="832" t="s">
        <v>1234</v>
      </c>
      <c r="E738" s="832" t="s">
        <v>3371</v>
      </c>
      <c r="F738" s="832" t="s">
        <v>3535</v>
      </c>
      <c r="G738" s="832" t="s">
        <v>3536</v>
      </c>
      <c r="H738" s="849">
        <v>2</v>
      </c>
      <c r="I738" s="849">
        <v>308</v>
      </c>
      <c r="J738" s="832">
        <v>0.66236559139784945</v>
      </c>
      <c r="K738" s="832">
        <v>154</v>
      </c>
      <c r="L738" s="849">
        <v>3</v>
      </c>
      <c r="M738" s="849">
        <v>465</v>
      </c>
      <c r="N738" s="832">
        <v>1</v>
      </c>
      <c r="O738" s="832">
        <v>155</v>
      </c>
      <c r="P738" s="849">
        <v>2</v>
      </c>
      <c r="Q738" s="849">
        <v>312</v>
      </c>
      <c r="R738" s="837">
        <v>0.67096774193548392</v>
      </c>
      <c r="S738" s="850">
        <v>156</v>
      </c>
    </row>
    <row r="739" spans="1:19" ht="14.4" customHeight="1" x14ac:dyDescent="0.3">
      <c r="A739" s="831" t="s">
        <v>3384</v>
      </c>
      <c r="B739" s="832" t="s">
        <v>3385</v>
      </c>
      <c r="C739" s="832" t="s">
        <v>602</v>
      </c>
      <c r="D739" s="832" t="s">
        <v>1234</v>
      </c>
      <c r="E739" s="832" t="s">
        <v>3371</v>
      </c>
      <c r="F739" s="832" t="s">
        <v>3541</v>
      </c>
      <c r="G739" s="832" t="s">
        <v>3542</v>
      </c>
      <c r="H739" s="849"/>
      <c r="I739" s="849"/>
      <c r="J739" s="832"/>
      <c r="K739" s="832"/>
      <c r="L739" s="849">
        <v>1</v>
      </c>
      <c r="M739" s="849">
        <v>74</v>
      </c>
      <c r="N739" s="832">
        <v>1</v>
      </c>
      <c r="O739" s="832">
        <v>74</v>
      </c>
      <c r="P739" s="849"/>
      <c r="Q739" s="849"/>
      <c r="R739" s="837"/>
      <c r="S739" s="850"/>
    </row>
    <row r="740" spans="1:19" ht="14.4" customHeight="1" x14ac:dyDescent="0.3">
      <c r="A740" s="831" t="s">
        <v>3384</v>
      </c>
      <c r="B740" s="832" t="s">
        <v>3385</v>
      </c>
      <c r="C740" s="832" t="s">
        <v>602</v>
      </c>
      <c r="D740" s="832" t="s">
        <v>1234</v>
      </c>
      <c r="E740" s="832" t="s">
        <v>3371</v>
      </c>
      <c r="F740" s="832" t="s">
        <v>3543</v>
      </c>
      <c r="G740" s="832" t="s">
        <v>3544</v>
      </c>
      <c r="H740" s="849">
        <v>3</v>
      </c>
      <c r="I740" s="849">
        <v>2874</v>
      </c>
      <c r="J740" s="832"/>
      <c r="K740" s="832">
        <v>958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" customHeight="1" x14ac:dyDescent="0.3">
      <c r="A741" s="831" t="s">
        <v>3384</v>
      </c>
      <c r="B741" s="832" t="s">
        <v>3385</v>
      </c>
      <c r="C741" s="832" t="s">
        <v>602</v>
      </c>
      <c r="D741" s="832" t="s">
        <v>1234</v>
      </c>
      <c r="E741" s="832" t="s">
        <v>3371</v>
      </c>
      <c r="F741" s="832" t="s">
        <v>3378</v>
      </c>
      <c r="G741" s="832" t="s">
        <v>3379</v>
      </c>
      <c r="H741" s="849"/>
      <c r="I741" s="849"/>
      <c r="J741" s="832"/>
      <c r="K741" s="832"/>
      <c r="L741" s="849">
        <v>9</v>
      </c>
      <c r="M741" s="849">
        <v>5337</v>
      </c>
      <c r="N741" s="832">
        <v>1</v>
      </c>
      <c r="O741" s="832">
        <v>593</v>
      </c>
      <c r="P741" s="849">
        <v>14</v>
      </c>
      <c r="Q741" s="849">
        <v>8330</v>
      </c>
      <c r="R741" s="837">
        <v>1.560801948660296</v>
      </c>
      <c r="S741" s="850">
        <v>595</v>
      </c>
    </row>
    <row r="742" spans="1:19" ht="14.4" customHeight="1" x14ac:dyDescent="0.3">
      <c r="A742" s="831" t="s">
        <v>3384</v>
      </c>
      <c r="B742" s="832" t="s">
        <v>3385</v>
      </c>
      <c r="C742" s="832" t="s">
        <v>602</v>
      </c>
      <c r="D742" s="832" t="s">
        <v>1234</v>
      </c>
      <c r="E742" s="832" t="s">
        <v>3371</v>
      </c>
      <c r="F742" s="832" t="s">
        <v>3549</v>
      </c>
      <c r="G742" s="832" t="s">
        <v>3550</v>
      </c>
      <c r="H742" s="849">
        <v>1</v>
      </c>
      <c r="I742" s="849">
        <v>767</v>
      </c>
      <c r="J742" s="832">
        <v>5.8746936274509803E-2</v>
      </c>
      <c r="K742" s="832">
        <v>767</v>
      </c>
      <c r="L742" s="849">
        <v>17</v>
      </c>
      <c r="M742" s="849">
        <v>13056</v>
      </c>
      <c r="N742" s="832">
        <v>1</v>
      </c>
      <c r="O742" s="832">
        <v>768</v>
      </c>
      <c r="P742" s="849">
        <v>22</v>
      </c>
      <c r="Q742" s="849">
        <v>16940</v>
      </c>
      <c r="R742" s="837">
        <v>1.2974877450980393</v>
      </c>
      <c r="S742" s="850">
        <v>770</v>
      </c>
    </row>
    <row r="743" spans="1:19" ht="14.4" customHeight="1" x14ac:dyDescent="0.3">
      <c r="A743" s="831" t="s">
        <v>3384</v>
      </c>
      <c r="B743" s="832" t="s">
        <v>3385</v>
      </c>
      <c r="C743" s="832" t="s">
        <v>602</v>
      </c>
      <c r="D743" s="832" t="s">
        <v>1234</v>
      </c>
      <c r="E743" s="832" t="s">
        <v>3371</v>
      </c>
      <c r="F743" s="832" t="s">
        <v>3551</v>
      </c>
      <c r="G743" s="832" t="s">
        <v>3552</v>
      </c>
      <c r="H743" s="849"/>
      <c r="I743" s="849"/>
      <c r="J743" s="832"/>
      <c r="K743" s="832"/>
      <c r="L743" s="849">
        <v>13</v>
      </c>
      <c r="M743" s="849">
        <v>57304</v>
      </c>
      <c r="N743" s="832">
        <v>1</v>
      </c>
      <c r="O743" s="832">
        <v>4408</v>
      </c>
      <c r="P743" s="849">
        <v>6</v>
      </c>
      <c r="Q743" s="849">
        <v>26574</v>
      </c>
      <c r="R743" s="837">
        <v>0.46373726092419376</v>
      </c>
      <c r="S743" s="850">
        <v>4429</v>
      </c>
    </row>
    <row r="744" spans="1:19" ht="14.4" customHeight="1" x14ac:dyDescent="0.3">
      <c r="A744" s="831" t="s">
        <v>3384</v>
      </c>
      <c r="B744" s="832" t="s">
        <v>3385</v>
      </c>
      <c r="C744" s="832" t="s">
        <v>602</v>
      </c>
      <c r="D744" s="832" t="s">
        <v>1234</v>
      </c>
      <c r="E744" s="832" t="s">
        <v>3371</v>
      </c>
      <c r="F744" s="832" t="s">
        <v>3555</v>
      </c>
      <c r="G744" s="832" t="s">
        <v>3556</v>
      </c>
      <c r="H744" s="849">
        <v>8</v>
      </c>
      <c r="I744" s="849">
        <v>928</v>
      </c>
      <c r="J744" s="832">
        <v>0.5714285714285714</v>
      </c>
      <c r="K744" s="832">
        <v>116</v>
      </c>
      <c r="L744" s="849">
        <v>14</v>
      </c>
      <c r="M744" s="849">
        <v>1624</v>
      </c>
      <c r="N744" s="832">
        <v>1</v>
      </c>
      <c r="O744" s="832">
        <v>116</v>
      </c>
      <c r="P744" s="849"/>
      <c r="Q744" s="849"/>
      <c r="R744" s="837"/>
      <c r="S744" s="850"/>
    </row>
    <row r="745" spans="1:19" ht="14.4" customHeight="1" x14ac:dyDescent="0.3">
      <c r="A745" s="831" t="s">
        <v>3384</v>
      </c>
      <c r="B745" s="832" t="s">
        <v>3385</v>
      </c>
      <c r="C745" s="832" t="s">
        <v>602</v>
      </c>
      <c r="D745" s="832" t="s">
        <v>1234</v>
      </c>
      <c r="E745" s="832" t="s">
        <v>3371</v>
      </c>
      <c r="F745" s="832" t="s">
        <v>3561</v>
      </c>
      <c r="G745" s="832" t="s">
        <v>3562</v>
      </c>
      <c r="H745" s="849">
        <v>5</v>
      </c>
      <c r="I745" s="849">
        <v>1975</v>
      </c>
      <c r="J745" s="832">
        <v>2.5</v>
      </c>
      <c r="K745" s="832">
        <v>395</v>
      </c>
      <c r="L745" s="849">
        <v>2</v>
      </c>
      <c r="M745" s="849">
        <v>790</v>
      </c>
      <c r="N745" s="832">
        <v>1</v>
      </c>
      <c r="O745" s="832">
        <v>395</v>
      </c>
      <c r="P745" s="849"/>
      <c r="Q745" s="849"/>
      <c r="R745" s="837"/>
      <c r="S745" s="850"/>
    </row>
    <row r="746" spans="1:19" ht="14.4" customHeight="1" x14ac:dyDescent="0.3">
      <c r="A746" s="831" t="s">
        <v>3384</v>
      </c>
      <c r="B746" s="832" t="s">
        <v>3385</v>
      </c>
      <c r="C746" s="832" t="s">
        <v>602</v>
      </c>
      <c r="D746" s="832" t="s">
        <v>1234</v>
      </c>
      <c r="E746" s="832" t="s">
        <v>3371</v>
      </c>
      <c r="F746" s="832" t="s">
        <v>3571</v>
      </c>
      <c r="G746" s="832" t="s">
        <v>3572</v>
      </c>
      <c r="H746" s="849"/>
      <c r="I746" s="849"/>
      <c r="J746" s="832"/>
      <c r="K746" s="832"/>
      <c r="L746" s="849">
        <v>13</v>
      </c>
      <c r="M746" s="849">
        <v>4862</v>
      </c>
      <c r="N746" s="832">
        <v>1</v>
      </c>
      <c r="O746" s="832">
        <v>374</v>
      </c>
      <c r="P746" s="849">
        <v>6</v>
      </c>
      <c r="Q746" s="849">
        <v>2256</v>
      </c>
      <c r="R746" s="837">
        <v>0.4640065816536405</v>
      </c>
      <c r="S746" s="850">
        <v>376</v>
      </c>
    </row>
    <row r="747" spans="1:19" ht="14.4" customHeight="1" x14ac:dyDescent="0.3">
      <c r="A747" s="831" t="s">
        <v>3384</v>
      </c>
      <c r="B747" s="832" t="s">
        <v>3385</v>
      </c>
      <c r="C747" s="832" t="s">
        <v>602</v>
      </c>
      <c r="D747" s="832" t="s">
        <v>1234</v>
      </c>
      <c r="E747" s="832" t="s">
        <v>3371</v>
      </c>
      <c r="F747" s="832" t="s">
        <v>3380</v>
      </c>
      <c r="G747" s="832" t="s">
        <v>3381</v>
      </c>
      <c r="H747" s="849">
        <v>1</v>
      </c>
      <c r="I747" s="849">
        <v>1337</v>
      </c>
      <c r="J747" s="832">
        <v>0.33283544934030374</v>
      </c>
      <c r="K747" s="832">
        <v>1337</v>
      </c>
      <c r="L747" s="849">
        <v>3</v>
      </c>
      <c r="M747" s="849">
        <v>4017</v>
      </c>
      <c r="N747" s="832">
        <v>1</v>
      </c>
      <c r="O747" s="832">
        <v>1339</v>
      </c>
      <c r="P747" s="849">
        <v>3</v>
      </c>
      <c r="Q747" s="849">
        <v>4032</v>
      </c>
      <c r="R747" s="837">
        <v>1.0037341299477223</v>
      </c>
      <c r="S747" s="850">
        <v>1344</v>
      </c>
    </row>
    <row r="748" spans="1:19" ht="14.4" customHeight="1" x14ac:dyDescent="0.3">
      <c r="A748" s="831" t="s">
        <v>3384</v>
      </c>
      <c r="B748" s="832" t="s">
        <v>3385</v>
      </c>
      <c r="C748" s="832" t="s">
        <v>602</v>
      </c>
      <c r="D748" s="832" t="s">
        <v>1234</v>
      </c>
      <c r="E748" s="832" t="s">
        <v>3371</v>
      </c>
      <c r="F748" s="832" t="s">
        <v>3382</v>
      </c>
      <c r="G748" s="832" t="s">
        <v>3383</v>
      </c>
      <c r="H748" s="849">
        <v>1</v>
      </c>
      <c r="I748" s="849">
        <v>362</v>
      </c>
      <c r="J748" s="832">
        <v>0.99724517906336085</v>
      </c>
      <c r="K748" s="832">
        <v>362</v>
      </c>
      <c r="L748" s="849">
        <v>1</v>
      </c>
      <c r="M748" s="849">
        <v>363</v>
      </c>
      <c r="N748" s="832">
        <v>1</v>
      </c>
      <c r="O748" s="832">
        <v>363</v>
      </c>
      <c r="P748" s="849">
        <v>6</v>
      </c>
      <c r="Q748" s="849">
        <v>2184</v>
      </c>
      <c r="R748" s="837">
        <v>6.0165289256198351</v>
      </c>
      <c r="S748" s="850">
        <v>364</v>
      </c>
    </row>
    <row r="749" spans="1:19" ht="14.4" customHeight="1" x14ac:dyDescent="0.3">
      <c r="A749" s="831" t="s">
        <v>3384</v>
      </c>
      <c r="B749" s="832" t="s">
        <v>3385</v>
      </c>
      <c r="C749" s="832" t="s">
        <v>602</v>
      </c>
      <c r="D749" s="832" t="s">
        <v>1226</v>
      </c>
      <c r="E749" s="832" t="s">
        <v>3371</v>
      </c>
      <c r="F749" s="832" t="s">
        <v>3481</v>
      </c>
      <c r="G749" s="832" t="s">
        <v>3482</v>
      </c>
      <c r="H749" s="849"/>
      <c r="I749" s="849"/>
      <c r="J749" s="832"/>
      <c r="K749" s="832"/>
      <c r="L749" s="849"/>
      <c r="M749" s="849"/>
      <c r="N749" s="832"/>
      <c r="O749" s="832"/>
      <c r="P749" s="849">
        <v>2</v>
      </c>
      <c r="Q749" s="849">
        <v>414</v>
      </c>
      <c r="R749" s="837"/>
      <c r="S749" s="850">
        <v>207</v>
      </c>
    </row>
    <row r="750" spans="1:19" ht="14.4" customHeight="1" x14ac:dyDescent="0.3">
      <c r="A750" s="831" t="s">
        <v>3384</v>
      </c>
      <c r="B750" s="832" t="s">
        <v>3385</v>
      </c>
      <c r="C750" s="832" t="s">
        <v>602</v>
      </c>
      <c r="D750" s="832" t="s">
        <v>1226</v>
      </c>
      <c r="E750" s="832" t="s">
        <v>3371</v>
      </c>
      <c r="F750" s="832" t="s">
        <v>3491</v>
      </c>
      <c r="G750" s="832" t="s">
        <v>3492</v>
      </c>
      <c r="H750" s="849"/>
      <c r="I750" s="849"/>
      <c r="J750" s="832"/>
      <c r="K750" s="832"/>
      <c r="L750" s="849">
        <v>6</v>
      </c>
      <c r="M750" s="849">
        <v>222</v>
      </c>
      <c r="N750" s="832">
        <v>1</v>
      </c>
      <c r="O750" s="832">
        <v>37</v>
      </c>
      <c r="P750" s="849">
        <v>18</v>
      </c>
      <c r="Q750" s="849">
        <v>684</v>
      </c>
      <c r="R750" s="837">
        <v>3.0810810810810811</v>
      </c>
      <c r="S750" s="850">
        <v>38</v>
      </c>
    </row>
    <row r="751" spans="1:19" ht="14.4" customHeight="1" x14ac:dyDescent="0.3">
      <c r="A751" s="831" t="s">
        <v>3384</v>
      </c>
      <c r="B751" s="832" t="s">
        <v>3385</v>
      </c>
      <c r="C751" s="832" t="s">
        <v>602</v>
      </c>
      <c r="D751" s="832" t="s">
        <v>1226</v>
      </c>
      <c r="E751" s="832" t="s">
        <v>3371</v>
      </c>
      <c r="F751" s="832" t="s">
        <v>3493</v>
      </c>
      <c r="G751" s="832" t="s">
        <v>3494</v>
      </c>
      <c r="H751" s="849"/>
      <c r="I751" s="849"/>
      <c r="J751" s="832"/>
      <c r="K751" s="832"/>
      <c r="L751" s="849"/>
      <c r="M751" s="849"/>
      <c r="N751" s="832"/>
      <c r="O751" s="832"/>
      <c r="P751" s="849">
        <v>1</v>
      </c>
      <c r="Q751" s="849">
        <v>10</v>
      </c>
      <c r="R751" s="837"/>
      <c r="S751" s="850">
        <v>10</v>
      </c>
    </row>
    <row r="752" spans="1:19" ht="14.4" customHeight="1" x14ac:dyDescent="0.3">
      <c r="A752" s="831" t="s">
        <v>3384</v>
      </c>
      <c r="B752" s="832" t="s">
        <v>3385</v>
      </c>
      <c r="C752" s="832" t="s">
        <v>602</v>
      </c>
      <c r="D752" s="832" t="s">
        <v>1226</v>
      </c>
      <c r="E752" s="832" t="s">
        <v>3371</v>
      </c>
      <c r="F752" s="832" t="s">
        <v>3372</v>
      </c>
      <c r="G752" s="832" t="s">
        <v>3373</v>
      </c>
      <c r="H752" s="849"/>
      <c r="I752" s="849"/>
      <c r="J752" s="832"/>
      <c r="K752" s="832"/>
      <c r="L752" s="849">
        <v>13</v>
      </c>
      <c r="M752" s="849">
        <v>3276</v>
      </c>
      <c r="N752" s="832">
        <v>1</v>
      </c>
      <c r="O752" s="832">
        <v>252</v>
      </c>
      <c r="P752" s="849">
        <v>14</v>
      </c>
      <c r="Q752" s="849">
        <v>3556</v>
      </c>
      <c r="R752" s="837">
        <v>1.0854700854700854</v>
      </c>
      <c r="S752" s="850">
        <v>254</v>
      </c>
    </row>
    <row r="753" spans="1:19" ht="14.4" customHeight="1" x14ac:dyDescent="0.3">
      <c r="A753" s="831" t="s">
        <v>3384</v>
      </c>
      <c r="B753" s="832" t="s">
        <v>3385</v>
      </c>
      <c r="C753" s="832" t="s">
        <v>602</v>
      </c>
      <c r="D753" s="832" t="s">
        <v>1226</v>
      </c>
      <c r="E753" s="832" t="s">
        <v>3371</v>
      </c>
      <c r="F753" s="832" t="s">
        <v>3499</v>
      </c>
      <c r="G753" s="832" t="s">
        <v>3500</v>
      </c>
      <c r="H753" s="849"/>
      <c r="I753" s="849"/>
      <c r="J753" s="832"/>
      <c r="K753" s="832"/>
      <c r="L753" s="849">
        <v>2</v>
      </c>
      <c r="M753" s="849">
        <v>254</v>
      </c>
      <c r="N753" s="832">
        <v>1</v>
      </c>
      <c r="O753" s="832">
        <v>127</v>
      </c>
      <c r="P753" s="849">
        <v>4</v>
      </c>
      <c r="Q753" s="849">
        <v>504</v>
      </c>
      <c r="R753" s="837">
        <v>1.984251968503937</v>
      </c>
      <c r="S753" s="850">
        <v>126</v>
      </c>
    </row>
    <row r="754" spans="1:19" ht="14.4" customHeight="1" x14ac:dyDescent="0.3">
      <c r="A754" s="831" t="s">
        <v>3384</v>
      </c>
      <c r="B754" s="832" t="s">
        <v>3385</v>
      </c>
      <c r="C754" s="832" t="s">
        <v>602</v>
      </c>
      <c r="D754" s="832" t="s">
        <v>1226</v>
      </c>
      <c r="E754" s="832" t="s">
        <v>3371</v>
      </c>
      <c r="F754" s="832" t="s">
        <v>3501</v>
      </c>
      <c r="G754" s="832" t="s">
        <v>3502</v>
      </c>
      <c r="H754" s="849"/>
      <c r="I754" s="849"/>
      <c r="J754" s="832"/>
      <c r="K754" s="832"/>
      <c r="L754" s="849">
        <v>1</v>
      </c>
      <c r="M754" s="849">
        <v>312</v>
      </c>
      <c r="N754" s="832">
        <v>1</v>
      </c>
      <c r="O754" s="832">
        <v>312</v>
      </c>
      <c r="P754" s="849"/>
      <c r="Q754" s="849"/>
      <c r="R754" s="837"/>
      <c r="S754" s="850"/>
    </row>
    <row r="755" spans="1:19" ht="14.4" customHeight="1" x14ac:dyDescent="0.3">
      <c r="A755" s="831" t="s">
        <v>3384</v>
      </c>
      <c r="B755" s="832" t="s">
        <v>3385</v>
      </c>
      <c r="C755" s="832" t="s">
        <v>602</v>
      </c>
      <c r="D755" s="832" t="s">
        <v>1226</v>
      </c>
      <c r="E755" s="832" t="s">
        <v>3371</v>
      </c>
      <c r="F755" s="832" t="s">
        <v>3507</v>
      </c>
      <c r="G755" s="832" t="s">
        <v>3508</v>
      </c>
      <c r="H755" s="849"/>
      <c r="I755" s="849"/>
      <c r="J755" s="832"/>
      <c r="K755" s="832"/>
      <c r="L755" s="849">
        <v>1</v>
      </c>
      <c r="M755" s="849">
        <v>334</v>
      </c>
      <c r="N755" s="832">
        <v>1</v>
      </c>
      <c r="O755" s="832">
        <v>334</v>
      </c>
      <c r="P755" s="849"/>
      <c r="Q755" s="849"/>
      <c r="R755" s="837"/>
      <c r="S755" s="850"/>
    </row>
    <row r="756" spans="1:19" ht="14.4" customHeight="1" x14ac:dyDescent="0.3">
      <c r="A756" s="831" t="s">
        <v>3384</v>
      </c>
      <c r="B756" s="832" t="s">
        <v>3385</v>
      </c>
      <c r="C756" s="832" t="s">
        <v>602</v>
      </c>
      <c r="D756" s="832" t="s">
        <v>1226</v>
      </c>
      <c r="E756" s="832" t="s">
        <v>3371</v>
      </c>
      <c r="F756" s="832" t="s">
        <v>3376</v>
      </c>
      <c r="G756" s="832" t="s">
        <v>3377</v>
      </c>
      <c r="H756" s="849"/>
      <c r="I756" s="849"/>
      <c r="J756" s="832"/>
      <c r="K756" s="832"/>
      <c r="L756" s="849">
        <v>16</v>
      </c>
      <c r="M756" s="849">
        <v>533.33000000000004</v>
      </c>
      <c r="N756" s="832">
        <v>1</v>
      </c>
      <c r="O756" s="832">
        <v>33.333125000000003</v>
      </c>
      <c r="P756" s="849">
        <v>21</v>
      </c>
      <c r="Q756" s="849">
        <v>700.01</v>
      </c>
      <c r="R756" s="837">
        <v>1.312526953293458</v>
      </c>
      <c r="S756" s="850">
        <v>33.333809523809521</v>
      </c>
    </row>
    <row r="757" spans="1:19" ht="14.4" customHeight="1" x14ac:dyDescent="0.3">
      <c r="A757" s="831" t="s">
        <v>3384</v>
      </c>
      <c r="B757" s="832" t="s">
        <v>3385</v>
      </c>
      <c r="C757" s="832" t="s">
        <v>602</v>
      </c>
      <c r="D757" s="832" t="s">
        <v>1226</v>
      </c>
      <c r="E757" s="832" t="s">
        <v>3371</v>
      </c>
      <c r="F757" s="832" t="s">
        <v>3527</v>
      </c>
      <c r="G757" s="832" t="s">
        <v>3528</v>
      </c>
      <c r="H757" s="849"/>
      <c r="I757" s="849"/>
      <c r="J757" s="832"/>
      <c r="K757" s="832"/>
      <c r="L757" s="849">
        <v>9</v>
      </c>
      <c r="M757" s="849">
        <v>2772</v>
      </c>
      <c r="N757" s="832">
        <v>1</v>
      </c>
      <c r="O757" s="832">
        <v>308</v>
      </c>
      <c r="P757" s="849">
        <v>7</v>
      </c>
      <c r="Q757" s="849">
        <v>2177</v>
      </c>
      <c r="R757" s="837">
        <v>0.78535353535353536</v>
      </c>
      <c r="S757" s="850">
        <v>311</v>
      </c>
    </row>
    <row r="758" spans="1:19" ht="14.4" customHeight="1" x14ac:dyDescent="0.3">
      <c r="A758" s="831" t="s">
        <v>3384</v>
      </c>
      <c r="B758" s="832" t="s">
        <v>3385</v>
      </c>
      <c r="C758" s="832" t="s">
        <v>602</v>
      </c>
      <c r="D758" s="832" t="s">
        <v>1226</v>
      </c>
      <c r="E758" s="832" t="s">
        <v>3371</v>
      </c>
      <c r="F758" s="832" t="s">
        <v>3535</v>
      </c>
      <c r="G758" s="832" t="s">
        <v>3536</v>
      </c>
      <c r="H758" s="849"/>
      <c r="I758" s="849"/>
      <c r="J758" s="832"/>
      <c r="K758" s="832"/>
      <c r="L758" s="849"/>
      <c r="M758" s="849"/>
      <c r="N758" s="832"/>
      <c r="O758" s="832"/>
      <c r="P758" s="849">
        <v>2</v>
      </c>
      <c r="Q758" s="849">
        <v>312</v>
      </c>
      <c r="R758" s="837"/>
      <c r="S758" s="850">
        <v>156</v>
      </c>
    </row>
    <row r="759" spans="1:19" ht="14.4" customHeight="1" x14ac:dyDescent="0.3">
      <c r="A759" s="831" t="s">
        <v>3384</v>
      </c>
      <c r="B759" s="832" t="s">
        <v>3385</v>
      </c>
      <c r="C759" s="832" t="s">
        <v>602</v>
      </c>
      <c r="D759" s="832" t="s">
        <v>1226</v>
      </c>
      <c r="E759" s="832" t="s">
        <v>3371</v>
      </c>
      <c r="F759" s="832" t="s">
        <v>3378</v>
      </c>
      <c r="G759" s="832" t="s">
        <v>3379</v>
      </c>
      <c r="H759" s="849"/>
      <c r="I759" s="849"/>
      <c r="J759" s="832"/>
      <c r="K759" s="832"/>
      <c r="L759" s="849">
        <v>2</v>
      </c>
      <c r="M759" s="849">
        <v>1186</v>
      </c>
      <c r="N759" s="832">
        <v>1</v>
      </c>
      <c r="O759" s="832">
        <v>593</v>
      </c>
      <c r="P759" s="849"/>
      <c r="Q759" s="849"/>
      <c r="R759" s="837"/>
      <c r="S759" s="850"/>
    </row>
    <row r="760" spans="1:19" ht="14.4" customHeight="1" x14ac:dyDescent="0.3">
      <c r="A760" s="831" t="s">
        <v>3384</v>
      </c>
      <c r="B760" s="832" t="s">
        <v>3385</v>
      </c>
      <c r="C760" s="832" t="s">
        <v>602</v>
      </c>
      <c r="D760" s="832" t="s">
        <v>1226</v>
      </c>
      <c r="E760" s="832" t="s">
        <v>3371</v>
      </c>
      <c r="F760" s="832" t="s">
        <v>3551</v>
      </c>
      <c r="G760" s="832" t="s">
        <v>3552</v>
      </c>
      <c r="H760" s="849"/>
      <c r="I760" s="849"/>
      <c r="J760" s="832"/>
      <c r="K760" s="832"/>
      <c r="L760" s="849">
        <v>1</v>
      </c>
      <c r="M760" s="849">
        <v>4408</v>
      </c>
      <c r="N760" s="832">
        <v>1</v>
      </c>
      <c r="O760" s="832">
        <v>4408</v>
      </c>
      <c r="P760" s="849"/>
      <c r="Q760" s="849"/>
      <c r="R760" s="837"/>
      <c r="S760" s="850"/>
    </row>
    <row r="761" spans="1:19" ht="14.4" customHeight="1" x14ac:dyDescent="0.3">
      <c r="A761" s="831" t="s">
        <v>3384</v>
      </c>
      <c r="B761" s="832" t="s">
        <v>3385</v>
      </c>
      <c r="C761" s="832" t="s">
        <v>602</v>
      </c>
      <c r="D761" s="832" t="s">
        <v>1226</v>
      </c>
      <c r="E761" s="832" t="s">
        <v>3371</v>
      </c>
      <c r="F761" s="832" t="s">
        <v>3555</v>
      </c>
      <c r="G761" s="832" t="s">
        <v>3556</v>
      </c>
      <c r="H761" s="849"/>
      <c r="I761" s="849"/>
      <c r="J761" s="832"/>
      <c r="K761" s="832"/>
      <c r="L761" s="849">
        <v>42</v>
      </c>
      <c r="M761" s="849">
        <v>4872</v>
      </c>
      <c r="N761" s="832">
        <v>1</v>
      </c>
      <c r="O761" s="832">
        <v>116</v>
      </c>
      <c r="P761" s="849">
        <v>58</v>
      </c>
      <c r="Q761" s="849">
        <v>6728</v>
      </c>
      <c r="R761" s="837">
        <v>1.3809523809523809</v>
      </c>
      <c r="S761" s="850">
        <v>116</v>
      </c>
    </row>
    <row r="762" spans="1:19" ht="14.4" customHeight="1" x14ac:dyDescent="0.3">
      <c r="A762" s="831" t="s">
        <v>3384</v>
      </c>
      <c r="B762" s="832" t="s">
        <v>3385</v>
      </c>
      <c r="C762" s="832" t="s">
        <v>602</v>
      </c>
      <c r="D762" s="832" t="s">
        <v>1226</v>
      </c>
      <c r="E762" s="832" t="s">
        <v>3371</v>
      </c>
      <c r="F762" s="832" t="s">
        <v>3571</v>
      </c>
      <c r="G762" s="832" t="s">
        <v>3572</v>
      </c>
      <c r="H762" s="849"/>
      <c r="I762" s="849"/>
      <c r="J762" s="832"/>
      <c r="K762" s="832"/>
      <c r="L762" s="849">
        <v>1</v>
      </c>
      <c r="M762" s="849">
        <v>374</v>
      </c>
      <c r="N762" s="832">
        <v>1</v>
      </c>
      <c r="O762" s="832">
        <v>374</v>
      </c>
      <c r="P762" s="849">
        <v>3</v>
      </c>
      <c r="Q762" s="849">
        <v>1128</v>
      </c>
      <c r="R762" s="837">
        <v>3.0160427807486632</v>
      </c>
      <c r="S762" s="850">
        <v>376</v>
      </c>
    </row>
    <row r="763" spans="1:19" ht="14.4" customHeight="1" x14ac:dyDescent="0.3">
      <c r="A763" s="831" t="s">
        <v>3384</v>
      </c>
      <c r="B763" s="832" t="s">
        <v>3385</v>
      </c>
      <c r="C763" s="832" t="s">
        <v>602</v>
      </c>
      <c r="D763" s="832" t="s">
        <v>1226</v>
      </c>
      <c r="E763" s="832" t="s">
        <v>3371</v>
      </c>
      <c r="F763" s="832" t="s">
        <v>3380</v>
      </c>
      <c r="G763" s="832" t="s">
        <v>3381</v>
      </c>
      <c r="H763" s="849"/>
      <c r="I763" s="849"/>
      <c r="J763" s="832"/>
      <c r="K763" s="832"/>
      <c r="L763" s="849">
        <v>2</v>
      </c>
      <c r="M763" s="849">
        <v>2678</v>
      </c>
      <c r="N763" s="832">
        <v>1</v>
      </c>
      <c r="O763" s="832">
        <v>1339</v>
      </c>
      <c r="P763" s="849">
        <v>1</v>
      </c>
      <c r="Q763" s="849">
        <v>1344</v>
      </c>
      <c r="R763" s="837">
        <v>0.50186706497386113</v>
      </c>
      <c r="S763" s="850">
        <v>1344</v>
      </c>
    </row>
    <row r="764" spans="1:19" ht="14.4" customHeight="1" x14ac:dyDescent="0.3">
      <c r="A764" s="831" t="s">
        <v>3384</v>
      </c>
      <c r="B764" s="832" t="s">
        <v>3385</v>
      </c>
      <c r="C764" s="832" t="s">
        <v>602</v>
      </c>
      <c r="D764" s="832" t="s">
        <v>1226</v>
      </c>
      <c r="E764" s="832" t="s">
        <v>3371</v>
      </c>
      <c r="F764" s="832" t="s">
        <v>3382</v>
      </c>
      <c r="G764" s="832" t="s">
        <v>3383</v>
      </c>
      <c r="H764" s="849"/>
      <c r="I764" s="849"/>
      <c r="J764" s="832"/>
      <c r="K764" s="832"/>
      <c r="L764" s="849">
        <v>1</v>
      </c>
      <c r="M764" s="849">
        <v>363</v>
      </c>
      <c r="N764" s="832">
        <v>1</v>
      </c>
      <c r="O764" s="832">
        <v>363</v>
      </c>
      <c r="P764" s="849">
        <v>1</v>
      </c>
      <c r="Q764" s="849">
        <v>364</v>
      </c>
      <c r="R764" s="837">
        <v>1.002754820936639</v>
      </c>
      <c r="S764" s="850">
        <v>364</v>
      </c>
    </row>
    <row r="765" spans="1:19" ht="14.4" customHeight="1" x14ac:dyDescent="0.3">
      <c r="A765" s="831" t="s">
        <v>3384</v>
      </c>
      <c r="B765" s="832" t="s">
        <v>3385</v>
      </c>
      <c r="C765" s="832" t="s">
        <v>602</v>
      </c>
      <c r="D765" s="832" t="s">
        <v>1231</v>
      </c>
      <c r="E765" s="832" t="s">
        <v>3386</v>
      </c>
      <c r="F765" s="832" t="s">
        <v>3423</v>
      </c>
      <c r="G765" s="832" t="s">
        <v>3399</v>
      </c>
      <c r="H765" s="849"/>
      <c r="I765" s="849"/>
      <c r="J765" s="832"/>
      <c r="K765" s="832"/>
      <c r="L765" s="849"/>
      <c r="M765" s="849"/>
      <c r="N765" s="832"/>
      <c r="O765" s="832"/>
      <c r="P765" s="849">
        <v>0.2</v>
      </c>
      <c r="Q765" s="849">
        <v>327.9</v>
      </c>
      <c r="R765" s="837"/>
      <c r="S765" s="850">
        <v>1639.4999999999998</v>
      </c>
    </row>
    <row r="766" spans="1:19" ht="14.4" customHeight="1" x14ac:dyDescent="0.3">
      <c r="A766" s="831" t="s">
        <v>3384</v>
      </c>
      <c r="B766" s="832" t="s">
        <v>3385</v>
      </c>
      <c r="C766" s="832" t="s">
        <v>602</v>
      </c>
      <c r="D766" s="832" t="s">
        <v>1231</v>
      </c>
      <c r="E766" s="832" t="s">
        <v>3424</v>
      </c>
      <c r="F766" s="832" t="s">
        <v>3427</v>
      </c>
      <c r="G766" s="832" t="s">
        <v>3428</v>
      </c>
      <c r="H766" s="849"/>
      <c r="I766" s="849"/>
      <c r="J766" s="832"/>
      <c r="K766" s="832"/>
      <c r="L766" s="849"/>
      <c r="M766" s="849"/>
      <c r="N766" s="832"/>
      <c r="O766" s="832"/>
      <c r="P766" s="849">
        <v>1</v>
      </c>
      <c r="Q766" s="849">
        <v>2625.11</v>
      </c>
      <c r="R766" s="837"/>
      <c r="S766" s="850">
        <v>2625.11</v>
      </c>
    </row>
    <row r="767" spans="1:19" ht="14.4" customHeight="1" x14ac:dyDescent="0.3">
      <c r="A767" s="831" t="s">
        <v>3384</v>
      </c>
      <c r="B767" s="832" t="s">
        <v>3385</v>
      </c>
      <c r="C767" s="832" t="s">
        <v>602</v>
      </c>
      <c r="D767" s="832" t="s">
        <v>1231</v>
      </c>
      <c r="E767" s="832" t="s">
        <v>3424</v>
      </c>
      <c r="F767" s="832" t="s">
        <v>3435</v>
      </c>
      <c r="G767" s="832" t="s">
        <v>3436</v>
      </c>
      <c r="H767" s="849"/>
      <c r="I767" s="849"/>
      <c r="J767" s="832"/>
      <c r="K767" s="832"/>
      <c r="L767" s="849"/>
      <c r="M767" s="849"/>
      <c r="N767" s="832"/>
      <c r="O767" s="832"/>
      <c r="P767" s="849">
        <v>1</v>
      </c>
      <c r="Q767" s="849">
        <v>901.64</v>
      </c>
      <c r="R767" s="837"/>
      <c r="S767" s="850">
        <v>901.64</v>
      </c>
    </row>
    <row r="768" spans="1:19" ht="14.4" customHeight="1" x14ac:dyDescent="0.3">
      <c r="A768" s="831" t="s">
        <v>3384</v>
      </c>
      <c r="B768" s="832" t="s">
        <v>3385</v>
      </c>
      <c r="C768" s="832" t="s">
        <v>602</v>
      </c>
      <c r="D768" s="832" t="s">
        <v>1231</v>
      </c>
      <c r="E768" s="832" t="s">
        <v>3424</v>
      </c>
      <c r="F768" s="832" t="s">
        <v>3445</v>
      </c>
      <c r="G768" s="832" t="s">
        <v>3446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2170.0300000000002</v>
      </c>
      <c r="R768" s="837"/>
      <c r="S768" s="850">
        <v>2170.0300000000002</v>
      </c>
    </row>
    <row r="769" spans="1:19" ht="14.4" customHeight="1" x14ac:dyDescent="0.3">
      <c r="A769" s="831" t="s">
        <v>3384</v>
      </c>
      <c r="B769" s="832" t="s">
        <v>3385</v>
      </c>
      <c r="C769" s="832" t="s">
        <v>602</v>
      </c>
      <c r="D769" s="832" t="s">
        <v>1231</v>
      </c>
      <c r="E769" s="832" t="s">
        <v>3424</v>
      </c>
      <c r="F769" s="832" t="s">
        <v>3475</v>
      </c>
      <c r="G769" s="832" t="s">
        <v>3476</v>
      </c>
      <c r="H769" s="849"/>
      <c r="I769" s="849"/>
      <c r="J769" s="832"/>
      <c r="K769" s="832"/>
      <c r="L769" s="849"/>
      <c r="M769" s="849"/>
      <c r="N769" s="832"/>
      <c r="O769" s="832"/>
      <c r="P769" s="849">
        <v>1</v>
      </c>
      <c r="Q769" s="849">
        <v>642</v>
      </c>
      <c r="R769" s="837"/>
      <c r="S769" s="850">
        <v>642</v>
      </c>
    </row>
    <row r="770" spans="1:19" ht="14.4" customHeight="1" x14ac:dyDescent="0.3">
      <c r="A770" s="831" t="s">
        <v>3384</v>
      </c>
      <c r="B770" s="832" t="s">
        <v>3385</v>
      </c>
      <c r="C770" s="832" t="s">
        <v>602</v>
      </c>
      <c r="D770" s="832" t="s">
        <v>1231</v>
      </c>
      <c r="E770" s="832" t="s">
        <v>3371</v>
      </c>
      <c r="F770" s="832" t="s">
        <v>3491</v>
      </c>
      <c r="G770" s="832" t="s">
        <v>3492</v>
      </c>
      <c r="H770" s="849"/>
      <c r="I770" s="849"/>
      <c r="J770" s="832"/>
      <c r="K770" s="832"/>
      <c r="L770" s="849"/>
      <c r="M770" s="849"/>
      <c r="N770" s="832"/>
      <c r="O770" s="832"/>
      <c r="P770" s="849">
        <v>14</v>
      </c>
      <c r="Q770" s="849">
        <v>532</v>
      </c>
      <c r="R770" s="837"/>
      <c r="S770" s="850">
        <v>38</v>
      </c>
    </row>
    <row r="771" spans="1:19" ht="14.4" customHeight="1" x14ac:dyDescent="0.3">
      <c r="A771" s="831" t="s">
        <v>3384</v>
      </c>
      <c r="B771" s="832" t="s">
        <v>3385</v>
      </c>
      <c r="C771" s="832" t="s">
        <v>602</v>
      </c>
      <c r="D771" s="832" t="s">
        <v>1231</v>
      </c>
      <c r="E771" s="832" t="s">
        <v>3371</v>
      </c>
      <c r="F771" s="832" t="s">
        <v>3372</v>
      </c>
      <c r="G771" s="832" t="s">
        <v>3373</v>
      </c>
      <c r="H771" s="849"/>
      <c r="I771" s="849"/>
      <c r="J771" s="832"/>
      <c r="K771" s="832"/>
      <c r="L771" s="849"/>
      <c r="M771" s="849"/>
      <c r="N771" s="832"/>
      <c r="O771" s="832"/>
      <c r="P771" s="849">
        <v>18</v>
      </c>
      <c r="Q771" s="849">
        <v>4572</v>
      </c>
      <c r="R771" s="837"/>
      <c r="S771" s="850">
        <v>254</v>
      </c>
    </row>
    <row r="772" spans="1:19" ht="14.4" customHeight="1" x14ac:dyDescent="0.3">
      <c r="A772" s="831" t="s">
        <v>3384</v>
      </c>
      <c r="B772" s="832" t="s">
        <v>3385</v>
      </c>
      <c r="C772" s="832" t="s">
        <v>602</v>
      </c>
      <c r="D772" s="832" t="s">
        <v>1231</v>
      </c>
      <c r="E772" s="832" t="s">
        <v>3371</v>
      </c>
      <c r="F772" s="832" t="s">
        <v>3499</v>
      </c>
      <c r="G772" s="832" t="s">
        <v>3500</v>
      </c>
      <c r="H772" s="849"/>
      <c r="I772" s="849"/>
      <c r="J772" s="832"/>
      <c r="K772" s="832"/>
      <c r="L772" s="849"/>
      <c r="M772" s="849"/>
      <c r="N772" s="832"/>
      <c r="O772" s="832"/>
      <c r="P772" s="849">
        <v>19</v>
      </c>
      <c r="Q772" s="849">
        <v>2394</v>
      </c>
      <c r="R772" s="837"/>
      <c r="S772" s="850">
        <v>126</v>
      </c>
    </row>
    <row r="773" spans="1:19" ht="14.4" customHeight="1" x14ac:dyDescent="0.3">
      <c r="A773" s="831" t="s">
        <v>3384</v>
      </c>
      <c r="B773" s="832" t="s">
        <v>3385</v>
      </c>
      <c r="C773" s="832" t="s">
        <v>602</v>
      </c>
      <c r="D773" s="832" t="s">
        <v>1231</v>
      </c>
      <c r="E773" s="832" t="s">
        <v>3371</v>
      </c>
      <c r="F773" s="832" t="s">
        <v>3501</v>
      </c>
      <c r="G773" s="832" t="s">
        <v>3502</v>
      </c>
      <c r="H773" s="849"/>
      <c r="I773" s="849"/>
      <c r="J773" s="832"/>
      <c r="K773" s="832"/>
      <c r="L773" s="849"/>
      <c r="M773" s="849"/>
      <c r="N773" s="832"/>
      <c r="O773" s="832"/>
      <c r="P773" s="849">
        <v>2</v>
      </c>
      <c r="Q773" s="849">
        <v>628</v>
      </c>
      <c r="R773" s="837"/>
      <c r="S773" s="850">
        <v>314</v>
      </c>
    </row>
    <row r="774" spans="1:19" ht="14.4" customHeight="1" x14ac:dyDescent="0.3">
      <c r="A774" s="831" t="s">
        <v>3384</v>
      </c>
      <c r="B774" s="832" t="s">
        <v>3385</v>
      </c>
      <c r="C774" s="832" t="s">
        <v>602</v>
      </c>
      <c r="D774" s="832" t="s">
        <v>1231</v>
      </c>
      <c r="E774" s="832" t="s">
        <v>3371</v>
      </c>
      <c r="F774" s="832" t="s">
        <v>3507</v>
      </c>
      <c r="G774" s="832" t="s">
        <v>3508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335</v>
      </c>
      <c r="R774" s="837"/>
      <c r="S774" s="850">
        <v>335</v>
      </c>
    </row>
    <row r="775" spans="1:19" ht="14.4" customHeight="1" x14ac:dyDescent="0.3">
      <c r="A775" s="831" t="s">
        <v>3384</v>
      </c>
      <c r="B775" s="832" t="s">
        <v>3385</v>
      </c>
      <c r="C775" s="832" t="s">
        <v>602</v>
      </c>
      <c r="D775" s="832" t="s">
        <v>1231</v>
      </c>
      <c r="E775" s="832" t="s">
        <v>3371</v>
      </c>
      <c r="F775" s="832" t="s">
        <v>3523</v>
      </c>
      <c r="G775" s="832" t="s">
        <v>3524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1187</v>
      </c>
      <c r="R775" s="837"/>
      <c r="S775" s="850">
        <v>1187</v>
      </c>
    </row>
    <row r="776" spans="1:19" ht="14.4" customHeight="1" x14ac:dyDescent="0.3">
      <c r="A776" s="831" t="s">
        <v>3384</v>
      </c>
      <c r="B776" s="832" t="s">
        <v>3385</v>
      </c>
      <c r="C776" s="832" t="s">
        <v>602</v>
      </c>
      <c r="D776" s="832" t="s">
        <v>1231</v>
      </c>
      <c r="E776" s="832" t="s">
        <v>3371</v>
      </c>
      <c r="F776" s="832" t="s">
        <v>3376</v>
      </c>
      <c r="G776" s="832" t="s">
        <v>3377</v>
      </c>
      <c r="H776" s="849"/>
      <c r="I776" s="849"/>
      <c r="J776" s="832"/>
      <c r="K776" s="832"/>
      <c r="L776" s="849"/>
      <c r="M776" s="849"/>
      <c r="N776" s="832"/>
      <c r="O776" s="832"/>
      <c r="P776" s="849">
        <v>38</v>
      </c>
      <c r="Q776" s="849">
        <v>1266.6600000000001</v>
      </c>
      <c r="R776" s="837"/>
      <c r="S776" s="850">
        <v>33.333157894736843</v>
      </c>
    </row>
    <row r="777" spans="1:19" ht="14.4" customHeight="1" x14ac:dyDescent="0.3">
      <c r="A777" s="831" t="s">
        <v>3384</v>
      </c>
      <c r="B777" s="832" t="s">
        <v>3385</v>
      </c>
      <c r="C777" s="832" t="s">
        <v>602</v>
      </c>
      <c r="D777" s="832" t="s">
        <v>1231</v>
      </c>
      <c r="E777" s="832" t="s">
        <v>3371</v>
      </c>
      <c r="F777" s="832" t="s">
        <v>3527</v>
      </c>
      <c r="G777" s="832" t="s">
        <v>3528</v>
      </c>
      <c r="H777" s="849"/>
      <c r="I777" s="849"/>
      <c r="J777" s="832"/>
      <c r="K777" s="832"/>
      <c r="L777" s="849"/>
      <c r="M777" s="849"/>
      <c r="N777" s="832"/>
      <c r="O777" s="832"/>
      <c r="P777" s="849">
        <v>18</v>
      </c>
      <c r="Q777" s="849">
        <v>5598</v>
      </c>
      <c r="R777" s="837"/>
      <c r="S777" s="850">
        <v>311</v>
      </c>
    </row>
    <row r="778" spans="1:19" ht="14.4" customHeight="1" x14ac:dyDescent="0.3">
      <c r="A778" s="831" t="s">
        <v>3384</v>
      </c>
      <c r="B778" s="832" t="s">
        <v>3385</v>
      </c>
      <c r="C778" s="832" t="s">
        <v>602</v>
      </c>
      <c r="D778" s="832" t="s">
        <v>1231</v>
      </c>
      <c r="E778" s="832" t="s">
        <v>3371</v>
      </c>
      <c r="F778" s="832" t="s">
        <v>3543</v>
      </c>
      <c r="G778" s="832" t="s">
        <v>3544</v>
      </c>
      <c r="H778" s="849"/>
      <c r="I778" s="849"/>
      <c r="J778" s="832"/>
      <c r="K778" s="832"/>
      <c r="L778" s="849"/>
      <c r="M778" s="849"/>
      <c r="N778" s="832"/>
      <c r="O778" s="832"/>
      <c r="P778" s="849">
        <v>1</v>
      </c>
      <c r="Q778" s="849">
        <v>964</v>
      </c>
      <c r="R778" s="837"/>
      <c r="S778" s="850">
        <v>964</v>
      </c>
    </row>
    <row r="779" spans="1:19" ht="14.4" customHeight="1" x14ac:dyDescent="0.3">
      <c r="A779" s="831" t="s">
        <v>3384</v>
      </c>
      <c r="B779" s="832" t="s">
        <v>3385</v>
      </c>
      <c r="C779" s="832" t="s">
        <v>602</v>
      </c>
      <c r="D779" s="832" t="s">
        <v>1231</v>
      </c>
      <c r="E779" s="832" t="s">
        <v>3371</v>
      </c>
      <c r="F779" s="832" t="s">
        <v>3378</v>
      </c>
      <c r="G779" s="832" t="s">
        <v>3379</v>
      </c>
      <c r="H779" s="849"/>
      <c r="I779" s="849"/>
      <c r="J779" s="832"/>
      <c r="K779" s="832"/>
      <c r="L779" s="849"/>
      <c r="M779" s="849"/>
      <c r="N779" s="832"/>
      <c r="O779" s="832"/>
      <c r="P779" s="849">
        <v>7</v>
      </c>
      <c r="Q779" s="849">
        <v>4165</v>
      </c>
      <c r="R779" s="837"/>
      <c r="S779" s="850">
        <v>595</v>
      </c>
    </row>
    <row r="780" spans="1:19" ht="14.4" customHeight="1" x14ac:dyDescent="0.3">
      <c r="A780" s="831" t="s">
        <v>3384</v>
      </c>
      <c r="B780" s="832" t="s">
        <v>3385</v>
      </c>
      <c r="C780" s="832" t="s">
        <v>602</v>
      </c>
      <c r="D780" s="832" t="s">
        <v>1231</v>
      </c>
      <c r="E780" s="832" t="s">
        <v>3371</v>
      </c>
      <c r="F780" s="832" t="s">
        <v>3549</v>
      </c>
      <c r="G780" s="832" t="s">
        <v>3550</v>
      </c>
      <c r="H780" s="849"/>
      <c r="I780" s="849"/>
      <c r="J780" s="832"/>
      <c r="K780" s="832"/>
      <c r="L780" s="849"/>
      <c r="M780" s="849"/>
      <c r="N780" s="832"/>
      <c r="O780" s="832"/>
      <c r="P780" s="849">
        <v>1</v>
      </c>
      <c r="Q780" s="849">
        <v>770</v>
      </c>
      <c r="R780" s="837"/>
      <c r="S780" s="850">
        <v>770</v>
      </c>
    </row>
    <row r="781" spans="1:19" ht="14.4" customHeight="1" x14ac:dyDescent="0.3">
      <c r="A781" s="831" t="s">
        <v>3384</v>
      </c>
      <c r="B781" s="832" t="s">
        <v>3385</v>
      </c>
      <c r="C781" s="832" t="s">
        <v>602</v>
      </c>
      <c r="D781" s="832" t="s">
        <v>1231</v>
      </c>
      <c r="E781" s="832" t="s">
        <v>3371</v>
      </c>
      <c r="F781" s="832" t="s">
        <v>3551</v>
      </c>
      <c r="G781" s="832" t="s">
        <v>3552</v>
      </c>
      <c r="H781" s="849"/>
      <c r="I781" s="849"/>
      <c r="J781" s="832"/>
      <c r="K781" s="832"/>
      <c r="L781" s="849"/>
      <c r="M781" s="849"/>
      <c r="N781" s="832"/>
      <c r="O781" s="832"/>
      <c r="P781" s="849">
        <v>4</v>
      </c>
      <c r="Q781" s="849">
        <v>17716</v>
      </c>
      <c r="R781" s="837"/>
      <c r="S781" s="850">
        <v>4429</v>
      </c>
    </row>
    <row r="782" spans="1:19" ht="14.4" customHeight="1" x14ac:dyDescent="0.3">
      <c r="A782" s="831" t="s">
        <v>3384</v>
      </c>
      <c r="B782" s="832" t="s">
        <v>3385</v>
      </c>
      <c r="C782" s="832" t="s">
        <v>602</v>
      </c>
      <c r="D782" s="832" t="s">
        <v>1231</v>
      </c>
      <c r="E782" s="832" t="s">
        <v>3371</v>
      </c>
      <c r="F782" s="832" t="s">
        <v>3555</v>
      </c>
      <c r="G782" s="832" t="s">
        <v>3556</v>
      </c>
      <c r="H782" s="849"/>
      <c r="I782" s="849"/>
      <c r="J782" s="832"/>
      <c r="K782" s="832"/>
      <c r="L782" s="849"/>
      <c r="M782" s="849"/>
      <c r="N782" s="832"/>
      <c r="O782" s="832"/>
      <c r="P782" s="849">
        <v>38</v>
      </c>
      <c r="Q782" s="849">
        <v>4408</v>
      </c>
      <c r="R782" s="837"/>
      <c r="S782" s="850">
        <v>116</v>
      </c>
    </row>
    <row r="783" spans="1:19" ht="14.4" customHeight="1" x14ac:dyDescent="0.3">
      <c r="A783" s="831" t="s">
        <v>3384</v>
      </c>
      <c r="B783" s="832" t="s">
        <v>3385</v>
      </c>
      <c r="C783" s="832" t="s">
        <v>602</v>
      </c>
      <c r="D783" s="832" t="s">
        <v>1231</v>
      </c>
      <c r="E783" s="832" t="s">
        <v>3371</v>
      </c>
      <c r="F783" s="832" t="s">
        <v>3561</v>
      </c>
      <c r="G783" s="832" t="s">
        <v>3562</v>
      </c>
      <c r="H783" s="849"/>
      <c r="I783" s="849"/>
      <c r="J783" s="832"/>
      <c r="K783" s="832"/>
      <c r="L783" s="849"/>
      <c r="M783" s="849"/>
      <c r="N783" s="832"/>
      <c r="O783" s="832"/>
      <c r="P783" s="849">
        <v>1</v>
      </c>
      <c r="Q783" s="849">
        <v>398</v>
      </c>
      <c r="R783" s="837"/>
      <c r="S783" s="850">
        <v>398</v>
      </c>
    </row>
    <row r="784" spans="1:19" ht="14.4" customHeight="1" x14ac:dyDescent="0.3">
      <c r="A784" s="831" t="s">
        <v>3384</v>
      </c>
      <c r="B784" s="832" t="s">
        <v>3385</v>
      </c>
      <c r="C784" s="832" t="s">
        <v>602</v>
      </c>
      <c r="D784" s="832" t="s">
        <v>1231</v>
      </c>
      <c r="E784" s="832" t="s">
        <v>3371</v>
      </c>
      <c r="F784" s="832" t="s">
        <v>3571</v>
      </c>
      <c r="G784" s="832" t="s">
        <v>3572</v>
      </c>
      <c r="H784" s="849"/>
      <c r="I784" s="849"/>
      <c r="J784" s="832"/>
      <c r="K784" s="832"/>
      <c r="L784" s="849"/>
      <c r="M784" s="849"/>
      <c r="N784" s="832"/>
      <c r="O784" s="832"/>
      <c r="P784" s="849">
        <v>1</v>
      </c>
      <c r="Q784" s="849">
        <v>376</v>
      </c>
      <c r="R784" s="837"/>
      <c r="S784" s="850">
        <v>376</v>
      </c>
    </row>
    <row r="785" spans="1:19" ht="14.4" customHeight="1" x14ac:dyDescent="0.3">
      <c r="A785" s="831" t="s">
        <v>3384</v>
      </c>
      <c r="B785" s="832" t="s">
        <v>3385</v>
      </c>
      <c r="C785" s="832" t="s">
        <v>602</v>
      </c>
      <c r="D785" s="832" t="s">
        <v>1231</v>
      </c>
      <c r="E785" s="832" t="s">
        <v>3371</v>
      </c>
      <c r="F785" s="832" t="s">
        <v>3380</v>
      </c>
      <c r="G785" s="832" t="s">
        <v>3381</v>
      </c>
      <c r="H785" s="849"/>
      <c r="I785" s="849"/>
      <c r="J785" s="832"/>
      <c r="K785" s="832"/>
      <c r="L785" s="849"/>
      <c r="M785" s="849"/>
      <c r="N785" s="832"/>
      <c r="O785" s="832"/>
      <c r="P785" s="849">
        <v>5</v>
      </c>
      <c r="Q785" s="849">
        <v>6720</v>
      </c>
      <c r="R785" s="837"/>
      <c r="S785" s="850">
        <v>1344</v>
      </c>
    </row>
    <row r="786" spans="1:19" ht="14.4" customHeight="1" x14ac:dyDescent="0.3">
      <c r="A786" s="831" t="s">
        <v>3384</v>
      </c>
      <c r="B786" s="832" t="s">
        <v>3385</v>
      </c>
      <c r="C786" s="832" t="s">
        <v>602</v>
      </c>
      <c r="D786" s="832" t="s">
        <v>1231</v>
      </c>
      <c r="E786" s="832" t="s">
        <v>3371</v>
      </c>
      <c r="F786" s="832" t="s">
        <v>3382</v>
      </c>
      <c r="G786" s="832" t="s">
        <v>3383</v>
      </c>
      <c r="H786" s="849"/>
      <c r="I786" s="849"/>
      <c r="J786" s="832"/>
      <c r="K786" s="832"/>
      <c r="L786" s="849"/>
      <c r="M786" s="849"/>
      <c r="N786" s="832"/>
      <c r="O786" s="832"/>
      <c r="P786" s="849">
        <v>2</v>
      </c>
      <c r="Q786" s="849">
        <v>728</v>
      </c>
      <c r="R786" s="837"/>
      <c r="S786" s="850">
        <v>364</v>
      </c>
    </row>
    <row r="787" spans="1:19" ht="14.4" customHeight="1" x14ac:dyDescent="0.3">
      <c r="A787" s="831" t="s">
        <v>3384</v>
      </c>
      <c r="B787" s="832" t="s">
        <v>3385</v>
      </c>
      <c r="C787" s="832" t="s">
        <v>602</v>
      </c>
      <c r="D787" s="832" t="s">
        <v>1224</v>
      </c>
      <c r="E787" s="832" t="s">
        <v>3386</v>
      </c>
      <c r="F787" s="832" t="s">
        <v>3410</v>
      </c>
      <c r="G787" s="832" t="s">
        <v>3411</v>
      </c>
      <c r="H787" s="849"/>
      <c r="I787" s="849"/>
      <c r="J787" s="832"/>
      <c r="K787" s="832"/>
      <c r="L787" s="849"/>
      <c r="M787" s="849"/>
      <c r="N787" s="832"/>
      <c r="O787" s="832"/>
      <c r="P787" s="849">
        <v>1</v>
      </c>
      <c r="Q787" s="849">
        <v>3236.3</v>
      </c>
      <c r="R787" s="837"/>
      <c r="S787" s="850">
        <v>3236.3</v>
      </c>
    </row>
    <row r="788" spans="1:19" ht="14.4" customHeight="1" x14ac:dyDescent="0.3">
      <c r="A788" s="831" t="s">
        <v>3384</v>
      </c>
      <c r="B788" s="832" t="s">
        <v>3385</v>
      </c>
      <c r="C788" s="832" t="s">
        <v>602</v>
      </c>
      <c r="D788" s="832" t="s">
        <v>1224</v>
      </c>
      <c r="E788" s="832" t="s">
        <v>3386</v>
      </c>
      <c r="F788" s="832" t="s">
        <v>3423</v>
      </c>
      <c r="G788" s="832" t="s">
        <v>3399</v>
      </c>
      <c r="H788" s="849"/>
      <c r="I788" s="849"/>
      <c r="J788" s="832"/>
      <c r="K788" s="832"/>
      <c r="L788" s="849"/>
      <c r="M788" s="849"/>
      <c r="N788" s="832"/>
      <c r="O788" s="832"/>
      <c r="P788" s="849">
        <v>0.2</v>
      </c>
      <c r="Q788" s="849">
        <v>327.9</v>
      </c>
      <c r="R788" s="837"/>
      <c r="S788" s="850">
        <v>1639.4999999999998</v>
      </c>
    </row>
    <row r="789" spans="1:19" ht="14.4" customHeight="1" x14ac:dyDescent="0.3">
      <c r="A789" s="831" t="s">
        <v>3384</v>
      </c>
      <c r="B789" s="832" t="s">
        <v>3385</v>
      </c>
      <c r="C789" s="832" t="s">
        <v>602</v>
      </c>
      <c r="D789" s="832" t="s">
        <v>1224</v>
      </c>
      <c r="E789" s="832" t="s">
        <v>3424</v>
      </c>
      <c r="F789" s="832" t="s">
        <v>3427</v>
      </c>
      <c r="G789" s="832" t="s">
        <v>3428</v>
      </c>
      <c r="H789" s="849"/>
      <c r="I789" s="849"/>
      <c r="J789" s="832"/>
      <c r="K789" s="832"/>
      <c r="L789" s="849"/>
      <c r="M789" s="849"/>
      <c r="N789" s="832"/>
      <c r="O789" s="832"/>
      <c r="P789" s="849">
        <v>1</v>
      </c>
      <c r="Q789" s="849">
        <v>2625.11</v>
      </c>
      <c r="R789" s="837"/>
      <c r="S789" s="850">
        <v>2625.11</v>
      </c>
    </row>
    <row r="790" spans="1:19" ht="14.4" customHeight="1" x14ac:dyDescent="0.3">
      <c r="A790" s="831" t="s">
        <v>3384</v>
      </c>
      <c r="B790" s="832" t="s">
        <v>3385</v>
      </c>
      <c r="C790" s="832" t="s">
        <v>602</v>
      </c>
      <c r="D790" s="832" t="s">
        <v>1224</v>
      </c>
      <c r="E790" s="832" t="s">
        <v>3424</v>
      </c>
      <c r="F790" s="832" t="s">
        <v>3447</v>
      </c>
      <c r="G790" s="832" t="s">
        <v>3448</v>
      </c>
      <c r="H790" s="849"/>
      <c r="I790" s="849"/>
      <c r="J790" s="832"/>
      <c r="K790" s="832"/>
      <c r="L790" s="849"/>
      <c r="M790" s="849"/>
      <c r="N790" s="832"/>
      <c r="O790" s="832"/>
      <c r="P790" s="849">
        <v>1</v>
      </c>
      <c r="Q790" s="849">
        <v>740</v>
      </c>
      <c r="R790" s="837"/>
      <c r="S790" s="850">
        <v>740</v>
      </c>
    </row>
    <row r="791" spans="1:19" ht="14.4" customHeight="1" x14ac:dyDescent="0.3">
      <c r="A791" s="831" t="s">
        <v>3384</v>
      </c>
      <c r="B791" s="832" t="s">
        <v>3385</v>
      </c>
      <c r="C791" s="832" t="s">
        <v>602</v>
      </c>
      <c r="D791" s="832" t="s">
        <v>1224</v>
      </c>
      <c r="E791" s="832" t="s">
        <v>3371</v>
      </c>
      <c r="F791" s="832" t="s">
        <v>3481</v>
      </c>
      <c r="G791" s="832" t="s">
        <v>3482</v>
      </c>
      <c r="H791" s="849"/>
      <c r="I791" s="849"/>
      <c r="J791" s="832"/>
      <c r="K791" s="832"/>
      <c r="L791" s="849"/>
      <c r="M791" s="849"/>
      <c r="N791" s="832"/>
      <c r="O791" s="832"/>
      <c r="P791" s="849">
        <v>6</v>
      </c>
      <c r="Q791" s="849">
        <v>1242</v>
      </c>
      <c r="R791" s="837"/>
      <c r="S791" s="850">
        <v>207</v>
      </c>
    </row>
    <row r="792" spans="1:19" ht="14.4" customHeight="1" x14ac:dyDescent="0.3">
      <c r="A792" s="831" t="s">
        <v>3384</v>
      </c>
      <c r="B792" s="832" t="s">
        <v>3385</v>
      </c>
      <c r="C792" s="832" t="s">
        <v>602</v>
      </c>
      <c r="D792" s="832" t="s">
        <v>1224</v>
      </c>
      <c r="E792" s="832" t="s">
        <v>3371</v>
      </c>
      <c r="F792" s="832" t="s">
        <v>3491</v>
      </c>
      <c r="G792" s="832" t="s">
        <v>3492</v>
      </c>
      <c r="H792" s="849"/>
      <c r="I792" s="849"/>
      <c r="J792" s="832"/>
      <c r="K792" s="832"/>
      <c r="L792" s="849"/>
      <c r="M792" s="849"/>
      <c r="N792" s="832"/>
      <c r="O792" s="832"/>
      <c r="P792" s="849">
        <v>41</v>
      </c>
      <c r="Q792" s="849">
        <v>1558</v>
      </c>
      <c r="R792" s="837"/>
      <c r="S792" s="850">
        <v>38</v>
      </c>
    </row>
    <row r="793" spans="1:19" ht="14.4" customHeight="1" x14ac:dyDescent="0.3">
      <c r="A793" s="831" t="s">
        <v>3384</v>
      </c>
      <c r="B793" s="832" t="s">
        <v>3385</v>
      </c>
      <c r="C793" s="832" t="s">
        <v>602</v>
      </c>
      <c r="D793" s="832" t="s">
        <v>1224</v>
      </c>
      <c r="E793" s="832" t="s">
        <v>3371</v>
      </c>
      <c r="F793" s="832" t="s">
        <v>3372</v>
      </c>
      <c r="G793" s="832" t="s">
        <v>3373</v>
      </c>
      <c r="H793" s="849"/>
      <c r="I793" s="849"/>
      <c r="J793" s="832"/>
      <c r="K793" s="832"/>
      <c r="L793" s="849"/>
      <c r="M793" s="849"/>
      <c r="N793" s="832"/>
      <c r="O793" s="832"/>
      <c r="P793" s="849">
        <v>12</v>
      </c>
      <c r="Q793" s="849">
        <v>3048</v>
      </c>
      <c r="R793" s="837"/>
      <c r="S793" s="850">
        <v>254</v>
      </c>
    </row>
    <row r="794" spans="1:19" ht="14.4" customHeight="1" x14ac:dyDescent="0.3">
      <c r="A794" s="831" t="s">
        <v>3384</v>
      </c>
      <c r="B794" s="832" t="s">
        <v>3385</v>
      </c>
      <c r="C794" s="832" t="s">
        <v>602</v>
      </c>
      <c r="D794" s="832" t="s">
        <v>1224</v>
      </c>
      <c r="E794" s="832" t="s">
        <v>3371</v>
      </c>
      <c r="F794" s="832" t="s">
        <v>3499</v>
      </c>
      <c r="G794" s="832" t="s">
        <v>3500</v>
      </c>
      <c r="H794" s="849"/>
      <c r="I794" s="849"/>
      <c r="J794" s="832"/>
      <c r="K794" s="832"/>
      <c r="L794" s="849"/>
      <c r="M794" s="849"/>
      <c r="N794" s="832"/>
      <c r="O794" s="832"/>
      <c r="P794" s="849">
        <v>14</v>
      </c>
      <c r="Q794" s="849">
        <v>1764</v>
      </c>
      <c r="R794" s="837"/>
      <c r="S794" s="850">
        <v>126</v>
      </c>
    </row>
    <row r="795" spans="1:19" ht="14.4" customHeight="1" x14ac:dyDescent="0.3">
      <c r="A795" s="831" t="s">
        <v>3384</v>
      </c>
      <c r="B795" s="832" t="s">
        <v>3385</v>
      </c>
      <c r="C795" s="832" t="s">
        <v>602</v>
      </c>
      <c r="D795" s="832" t="s">
        <v>1224</v>
      </c>
      <c r="E795" s="832" t="s">
        <v>3371</v>
      </c>
      <c r="F795" s="832" t="s">
        <v>3501</v>
      </c>
      <c r="G795" s="832" t="s">
        <v>3502</v>
      </c>
      <c r="H795" s="849"/>
      <c r="I795" s="849"/>
      <c r="J795" s="832"/>
      <c r="K795" s="832"/>
      <c r="L795" s="849"/>
      <c r="M795" s="849"/>
      <c r="N795" s="832"/>
      <c r="O795" s="832"/>
      <c r="P795" s="849">
        <v>1</v>
      </c>
      <c r="Q795" s="849">
        <v>314</v>
      </c>
      <c r="R795" s="837"/>
      <c r="S795" s="850">
        <v>314</v>
      </c>
    </row>
    <row r="796" spans="1:19" ht="14.4" customHeight="1" x14ac:dyDescent="0.3">
      <c r="A796" s="831" t="s">
        <v>3384</v>
      </c>
      <c r="B796" s="832" t="s">
        <v>3385</v>
      </c>
      <c r="C796" s="832" t="s">
        <v>602</v>
      </c>
      <c r="D796" s="832" t="s">
        <v>1224</v>
      </c>
      <c r="E796" s="832" t="s">
        <v>3371</v>
      </c>
      <c r="F796" s="832" t="s">
        <v>3523</v>
      </c>
      <c r="G796" s="832" t="s">
        <v>3524</v>
      </c>
      <c r="H796" s="849"/>
      <c r="I796" s="849"/>
      <c r="J796" s="832"/>
      <c r="K796" s="832"/>
      <c r="L796" s="849"/>
      <c r="M796" s="849"/>
      <c r="N796" s="832"/>
      <c r="O796" s="832"/>
      <c r="P796" s="849">
        <v>2</v>
      </c>
      <c r="Q796" s="849">
        <v>2374</v>
      </c>
      <c r="R796" s="837"/>
      <c r="S796" s="850">
        <v>1187</v>
      </c>
    </row>
    <row r="797" spans="1:19" ht="14.4" customHeight="1" x14ac:dyDescent="0.3">
      <c r="A797" s="831" t="s">
        <v>3384</v>
      </c>
      <c r="B797" s="832" t="s">
        <v>3385</v>
      </c>
      <c r="C797" s="832" t="s">
        <v>602</v>
      </c>
      <c r="D797" s="832" t="s">
        <v>1224</v>
      </c>
      <c r="E797" s="832" t="s">
        <v>3371</v>
      </c>
      <c r="F797" s="832" t="s">
        <v>3376</v>
      </c>
      <c r="G797" s="832" t="s">
        <v>3377</v>
      </c>
      <c r="H797" s="849"/>
      <c r="I797" s="849"/>
      <c r="J797" s="832"/>
      <c r="K797" s="832"/>
      <c r="L797" s="849"/>
      <c r="M797" s="849"/>
      <c r="N797" s="832"/>
      <c r="O797" s="832"/>
      <c r="P797" s="849">
        <v>28</v>
      </c>
      <c r="Q797" s="849">
        <v>933.33</v>
      </c>
      <c r="R797" s="837"/>
      <c r="S797" s="850">
        <v>33.333214285714284</v>
      </c>
    </row>
    <row r="798" spans="1:19" ht="14.4" customHeight="1" x14ac:dyDescent="0.3">
      <c r="A798" s="831" t="s">
        <v>3384</v>
      </c>
      <c r="B798" s="832" t="s">
        <v>3385</v>
      </c>
      <c r="C798" s="832" t="s">
        <v>602</v>
      </c>
      <c r="D798" s="832" t="s">
        <v>1224</v>
      </c>
      <c r="E798" s="832" t="s">
        <v>3371</v>
      </c>
      <c r="F798" s="832" t="s">
        <v>3527</v>
      </c>
      <c r="G798" s="832" t="s">
        <v>3528</v>
      </c>
      <c r="H798" s="849"/>
      <c r="I798" s="849"/>
      <c r="J798" s="832"/>
      <c r="K798" s="832"/>
      <c r="L798" s="849"/>
      <c r="M798" s="849"/>
      <c r="N798" s="832"/>
      <c r="O798" s="832"/>
      <c r="P798" s="849">
        <v>12</v>
      </c>
      <c r="Q798" s="849">
        <v>3732</v>
      </c>
      <c r="R798" s="837"/>
      <c r="S798" s="850">
        <v>311</v>
      </c>
    </row>
    <row r="799" spans="1:19" ht="14.4" customHeight="1" x14ac:dyDescent="0.3">
      <c r="A799" s="831" t="s">
        <v>3384</v>
      </c>
      <c r="B799" s="832" t="s">
        <v>3385</v>
      </c>
      <c r="C799" s="832" t="s">
        <v>602</v>
      </c>
      <c r="D799" s="832" t="s">
        <v>1224</v>
      </c>
      <c r="E799" s="832" t="s">
        <v>3371</v>
      </c>
      <c r="F799" s="832" t="s">
        <v>3533</v>
      </c>
      <c r="G799" s="832" t="s">
        <v>3534</v>
      </c>
      <c r="H799" s="849"/>
      <c r="I799" s="849"/>
      <c r="J799" s="832"/>
      <c r="K799" s="832"/>
      <c r="L799" s="849"/>
      <c r="M799" s="849"/>
      <c r="N799" s="832"/>
      <c r="O799" s="832"/>
      <c r="P799" s="849">
        <v>2</v>
      </c>
      <c r="Q799" s="849">
        <v>174</v>
      </c>
      <c r="R799" s="837"/>
      <c r="S799" s="850">
        <v>87</v>
      </c>
    </row>
    <row r="800" spans="1:19" ht="14.4" customHeight="1" x14ac:dyDescent="0.3">
      <c r="A800" s="831" t="s">
        <v>3384</v>
      </c>
      <c r="B800" s="832" t="s">
        <v>3385</v>
      </c>
      <c r="C800" s="832" t="s">
        <v>602</v>
      </c>
      <c r="D800" s="832" t="s">
        <v>1224</v>
      </c>
      <c r="E800" s="832" t="s">
        <v>3371</v>
      </c>
      <c r="F800" s="832" t="s">
        <v>3535</v>
      </c>
      <c r="G800" s="832" t="s">
        <v>3536</v>
      </c>
      <c r="H800" s="849"/>
      <c r="I800" s="849"/>
      <c r="J800" s="832"/>
      <c r="K800" s="832"/>
      <c r="L800" s="849"/>
      <c r="M800" s="849"/>
      <c r="N800" s="832"/>
      <c r="O800" s="832"/>
      <c r="P800" s="849">
        <v>1</v>
      </c>
      <c r="Q800" s="849">
        <v>156</v>
      </c>
      <c r="R800" s="837"/>
      <c r="S800" s="850">
        <v>156</v>
      </c>
    </row>
    <row r="801" spans="1:19" ht="14.4" customHeight="1" x14ac:dyDescent="0.3">
      <c r="A801" s="831" t="s">
        <v>3384</v>
      </c>
      <c r="B801" s="832" t="s">
        <v>3385</v>
      </c>
      <c r="C801" s="832" t="s">
        <v>602</v>
      </c>
      <c r="D801" s="832" t="s">
        <v>1224</v>
      </c>
      <c r="E801" s="832" t="s">
        <v>3371</v>
      </c>
      <c r="F801" s="832" t="s">
        <v>3537</v>
      </c>
      <c r="G801" s="832" t="s">
        <v>3538</v>
      </c>
      <c r="H801" s="849"/>
      <c r="I801" s="849"/>
      <c r="J801" s="832"/>
      <c r="K801" s="832"/>
      <c r="L801" s="849"/>
      <c r="M801" s="849"/>
      <c r="N801" s="832"/>
      <c r="O801" s="832"/>
      <c r="P801" s="849">
        <v>3</v>
      </c>
      <c r="Q801" s="849">
        <v>99</v>
      </c>
      <c r="R801" s="837"/>
      <c r="S801" s="850">
        <v>33</v>
      </c>
    </row>
    <row r="802" spans="1:19" ht="14.4" customHeight="1" x14ac:dyDescent="0.3">
      <c r="A802" s="831" t="s">
        <v>3384</v>
      </c>
      <c r="B802" s="832" t="s">
        <v>3385</v>
      </c>
      <c r="C802" s="832" t="s">
        <v>602</v>
      </c>
      <c r="D802" s="832" t="s">
        <v>1224</v>
      </c>
      <c r="E802" s="832" t="s">
        <v>3371</v>
      </c>
      <c r="F802" s="832" t="s">
        <v>3378</v>
      </c>
      <c r="G802" s="832" t="s">
        <v>3379</v>
      </c>
      <c r="H802" s="849"/>
      <c r="I802" s="849"/>
      <c r="J802" s="832"/>
      <c r="K802" s="832"/>
      <c r="L802" s="849"/>
      <c r="M802" s="849"/>
      <c r="N802" s="832"/>
      <c r="O802" s="832"/>
      <c r="P802" s="849">
        <v>2</v>
      </c>
      <c r="Q802" s="849">
        <v>1190</v>
      </c>
      <c r="R802" s="837"/>
      <c r="S802" s="850">
        <v>595</v>
      </c>
    </row>
    <row r="803" spans="1:19" ht="14.4" customHeight="1" x14ac:dyDescent="0.3">
      <c r="A803" s="831" t="s">
        <v>3384</v>
      </c>
      <c r="B803" s="832" t="s">
        <v>3385</v>
      </c>
      <c r="C803" s="832" t="s">
        <v>602</v>
      </c>
      <c r="D803" s="832" t="s">
        <v>1224</v>
      </c>
      <c r="E803" s="832" t="s">
        <v>3371</v>
      </c>
      <c r="F803" s="832" t="s">
        <v>3549</v>
      </c>
      <c r="G803" s="832" t="s">
        <v>3550</v>
      </c>
      <c r="H803" s="849"/>
      <c r="I803" s="849"/>
      <c r="J803" s="832"/>
      <c r="K803" s="832"/>
      <c r="L803" s="849"/>
      <c r="M803" s="849"/>
      <c r="N803" s="832"/>
      <c r="O803" s="832"/>
      <c r="P803" s="849">
        <v>1</v>
      </c>
      <c r="Q803" s="849">
        <v>770</v>
      </c>
      <c r="R803" s="837"/>
      <c r="S803" s="850">
        <v>770</v>
      </c>
    </row>
    <row r="804" spans="1:19" ht="14.4" customHeight="1" x14ac:dyDescent="0.3">
      <c r="A804" s="831" t="s">
        <v>3384</v>
      </c>
      <c r="B804" s="832" t="s">
        <v>3385</v>
      </c>
      <c r="C804" s="832" t="s">
        <v>602</v>
      </c>
      <c r="D804" s="832" t="s">
        <v>1224</v>
      </c>
      <c r="E804" s="832" t="s">
        <v>3371</v>
      </c>
      <c r="F804" s="832" t="s">
        <v>3551</v>
      </c>
      <c r="G804" s="832" t="s">
        <v>3552</v>
      </c>
      <c r="H804" s="849"/>
      <c r="I804" s="849"/>
      <c r="J804" s="832"/>
      <c r="K804" s="832"/>
      <c r="L804" s="849"/>
      <c r="M804" s="849"/>
      <c r="N804" s="832"/>
      <c r="O804" s="832"/>
      <c r="P804" s="849">
        <v>3</v>
      </c>
      <c r="Q804" s="849">
        <v>13287</v>
      </c>
      <c r="R804" s="837"/>
      <c r="S804" s="850">
        <v>4429</v>
      </c>
    </row>
    <row r="805" spans="1:19" ht="14.4" customHeight="1" x14ac:dyDescent="0.3">
      <c r="A805" s="831" t="s">
        <v>3384</v>
      </c>
      <c r="B805" s="832" t="s">
        <v>3385</v>
      </c>
      <c r="C805" s="832" t="s">
        <v>602</v>
      </c>
      <c r="D805" s="832" t="s">
        <v>1224</v>
      </c>
      <c r="E805" s="832" t="s">
        <v>3371</v>
      </c>
      <c r="F805" s="832" t="s">
        <v>3555</v>
      </c>
      <c r="G805" s="832" t="s">
        <v>3556</v>
      </c>
      <c r="H805" s="849"/>
      <c r="I805" s="849"/>
      <c r="J805" s="832"/>
      <c r="K805" s="832"/>
      <c r="L805" s="849"/>
      <c r="M805" s="849"/>
      <c r="N805" s="832"/>
      <c r="O805" s="832"/>
      <c r="P805" s="849">
        <v>29</v>
      </c>
      <c r="Q805" s="849">
        <v>3364</v>
      </c>
      <c r="R805" s="837"/>
      <c r="S805" s="850">
        <v>116</v>
      </c>
    </row>
    <row r="806" spans="1:19" ht="14.4" customHeight="1" x14ac:dyDescent="0.3">
      <c r="A806" s="831" t="s">
        <v>3384</v>
      </c>
      <c r="B806" s="832" t="s">
        <v>3385</v>
      </c>
      <c r="C806" s="832" t="s">
        <v>602</v>
      </c>
      <c r="D806" s="832" t="s">
        <v>1224</v>
      </c>
      <c r="E806" s="832" t="s">
        <v>3371</v>
      </c>
      <c r="F806" s="832" t="s">
        <v>3559</v>
      </c>
      <c r="G806" s="832" t="s">
        <v>3560</v>
      </c>
      <c r="H806" s="849"/>
      <c r="I806" s="849"/>
      <c r="J806" s="832"/>
      <c r="K806" s="832"/>
      <c r="L806" s="849"/>
      <c r="M806" s="849"/>
      <c r="N806" s="832"/>
      <c r="O806" s="832"/>
      <c r="P806" s="849">
        <v>1</v>
      </c>
      <c r="Q806" s="849">
        <v>162</v>
      </c>
      <c r="R806" s="837"/>
      <c r="S806" s="850">
        <v>162</v>
      </c>
    </row>
    <row r="807" spans="1:19" ht="14.4" customHeight="1" x14ac:dyDescent="0.3">
      <c r="A807" s="831" t="s">
        <v>3384</v>
      </c>
      <c r="B807" s="832" t="s">
        <v>3385</v>
      </c>
      <c r="C807" s="832" t="s">
        <v>602</v>
      </c>
      <c r="D807" s="832" t="s">
        <v>1224</v>
      </c>
      <c r="E807" s="832" t="s">
        <v>3371</v>
      </c>
      <c r="F807" s="832" t="s">
        <v>3571</v>
      </c>
      <c r="G807" s="832" t="s">
        <v>3572</v>
      </c>
      <c r="H807" s="849"/>
      <c r="I807" s="849"/>
      <c r="J807" s="832"/>
      <c r="K807" s="832"/>
      <c r="L807" s="849"/>
      <c r="M807" s="849"/>
      <c r="N807" s="832"/>
      <c r="O807" s="832"/>
      <c r="P807" s="849">
        <v>2</v>
      </c>
      <c r="Q807" s="849">
        <v>752</v>
      </c>
      <c r="R807" s="837"/>
      <c r="S807" s="850">
        <v>376</v>
      </c>
    </row>
    <row r="808" spans="1:19" ht="14.4" customHeight="1" x14ac:dyDescent="0.3">
      <c r="A808" s="831" t="s">
        <v>3384</v>
      </c>
      <c r="B808" s="832" t="s">
        <v>3385</v>
      </c>
      <c r="C808" s="832" t="s">
        <v>602</v>
      </c>
      <c r="D808" s="832" t="s">
        <v>1224</v>
      </c>
      <c r="E808" s="832" t="s">
        <v>3371</v>
      </c>
      <c r="F808" s="832" t="s">
        <v>3382</v>
      </c>
      <c r="G808" s="832" t="s">
        <v>3383</v>
      </c>
      <c r="H808" s="849"/>
      <c r="I808" s="849"/>
      <c r="J808" s="832"/>
      <c r="K808" s="832"/>
      <c r="L808" s="849"/>
      <c r="M808" s="849"/>
      <c r="N808" s="832"/>
      <c r="O808" s="832"/>
      <c r="P808" s="849">
        <v>1</v>
      </c>
      <c r="Q808" s="849">
        <v>364</v>
      </c>
      <c r="R808" s="837"/>
      <c r="S808" s="850">
        <v>364</v>
      </c>
    </row>
    <row r="809" spans="1:19" ht="14.4" customHeight="1" x14ac:dyDescent="0.3">
      <c r="A809" s="831" t="s">
        <v>3384</v>
      </c>
      <c r="B809" s="832" t="s">
        <v>3385</v>
      </c>
      <c r="C809" s="832" t="s">
        <v>602</v>
      </c>
      <c r="D809" s="832" t="s">
        <v>1224</v>
      </c>
      <c r="E809" s="832" t="s">
        <v>3371</v>
      </c>
      <c r="F809" s="832" t="s">
        <v>3575</v>
      </c>
      <c r="G809" s="832" t="s">
        <v>3576</v>
      </c>
      <c r="H809" s="849"/>
      <c r="I809" s="849"/>
      <c r="J809" s="832"/>
      <c r="K809" s="832"/>
      <c r="L809" s="849"/>
      <c r="M809" s="849"/>
      <c r="N809" s="832"/>
      <c r="O809" s="832"/>
      <c r="P809" s="849">
        <v>1</v>
      </c>
      <c r="Q809" s="849">
        <v>99</v>
      </c>
      <c r="R809" s="837"/>
      <c r="S809" s="850">
        <v>99</v>
      </c>
    </row>
    <row r="810" spans="1:19" ht="14.4" customHeight="1" x14ac:dyDescent="0.3">
      <c r="A810" s="831" t="s">
        <v>3384</v>
      </c>
      <c r="B810" s="832" t="s">
        <v>3385</v>
      </c>
      <c r="C810" s="832" t="s">
        <v>602</v>
      </c>
      <c r="D810" s="832" t="s">
        <v>1229</v>
      </c>
      <c r="E810" s="832" t="s">
        <v>3386</v>
      </c>
      <c r="F810" s="832" t="s">
        <v>3397</v>
      </c>
      <c r="G810" s="832" t="s">
        <v>619</v>
      </c>
      <c r="H810" s="849"/>
      <c r="I810" s="849"/>
      <c r="J810" s="832"/>
      <c r="K810" s="832"/>
      <c r="L810" s="849"/>
      <c r="M810" s="849"/>
      <c r="N810" s="832"/>
      <c r="O810" s="832"/>
      <c r="P810" s="849">
        <v>0.2</v>
      </c>
      <c r="Q810" s="849">
        <v>9.42</v>
      </c>
      <c r="R810" s="837"/>
      <c r="S810" s="850">
        <v>47.099999999999994</v>
      </c>
    </row>
    <row r="811" spans="1:19" ht="14.4" customHeight="1" x14ac:dyDescent="0.3">
      <c r="A811" s="831" t="s">
        <v>3384</v>
      </c>
      <c r="B811" s="832" t="s">
        <v>3385</v>
      </c>
      <c r="C811" s="832" t="s">
        <v>602</v>
      </c>
      <c r="D811" s="832" t="s">
        <v>1229</v>
      </c>
      <c r="E811" s="832" t="s">
        <v>3386</v>
      </c>
      <c r="F811" s="832" t="s">
        <v>3423</v>
      </c>
      <c r="G811" s="832" t="s">
        <v>3399</v>
      </c>
      <c r="H811" s="849"/>
      <c r="I811" s="849"/>
      <c r="J811" s="832"/>
      <c r="K811" s="832"/>
      <c r="L811" s="849"/>
      <c r="M811" s="849"/>
      <c r="N811" s="832"/>
      <c r="O811" s="832"/>
      <c r="P811" s="849">
        <v>0.2</v>
      </c>
      <c r="Q811" s="849">
        <v>327.9</v>
      </c>
      <c r="R811" s="837"/>
      <c r="S811" s="850">
        <v>1639.4999999999998</v>
      </c>
    </row>
    <row r="812" spans="1:19" ht="14.4" customHeight="1" x14ac:dyDescent="0.3">
      <c r="A812" s="831" t="s">
        <v>3384</v>
      </c>
      <c r="B812" s="832" t="s">
        <v>3385</v>
      </c>
      <c r="C812" s="832" t="s">
        <v>602</v>
      </c>
      <c r="D812" s="832" t="s">
        <v>1229</v>
      </c>
      <c r="E812" s="832" t="s">
        <v>3424</v>
      </c>
      <c r="F812" s="832" t="s">
        <v>3427</v>
      </c>
      <c r="G812" s="832" t="s">
        <v>3428</v>
      </c>
      <c r="H812" s="849"/>
      <c r="I812" s="849"/>
      <c r="J812" s="832"/>
      <c r="K812" s="832"/>
      <c r="L812" s="849"/>
      <c r="M812" s="849"/>
      <c r="N812" s="832"/>
      <c r="O812" s="832"/>
      <c r="P812" s="849">
        <v>1</v>
      </c>
      <c r="Q812" s="849">
        <v>2625.11</v>
      </c>
      <c r="R812" s="837"/>
      <c r="S812" s="850">
        <v>2625.11</v>
      </c>
    </row>
    <row r="813" spans="1:19" ht="14.4" customHeight="1" x14ac:dyDescent="0.3">
      <c r="A813" s="831" t="s">
        <v>3384</v>
      </c>
      <c r="B813" s="832" t="s">
        <v>3385</v>
      </c>
      <c r="C813" s="832" t="s">
        <v>602</v>
      </c>
      <c r="D813" s="832" t="s">
        <v>1229</v>
      </c>
      <c r="E813" s="832" t="s">
        <v>3424</v>
      </c>
      <c r="F813" s="832" t="s">
        <v>3437</v>
      </c>
      <c r="G813" s="832" t="s">
        <v>3438</v>
      </c>
      <c r="H813" s="849"/>
      <c r="I813" s="849"/>
      <c r="J813" s="832"/>
      <c r="K813" s="832"/>
      <c r="L813" s="849"/>
      <c r="M813" s="849"/>
      <c r="N813" s="832"/>
      <c r="O813" s="832"/>
      <c r="P813" s="849">
        <v>1</v>
      </c>
      <c r="Q813" s="849">
        <v>408.74</v>
      </c>
      <c r="R813" s="837"/>
      <c r="S813" s="850">
        <v>408.74</v>
      </c>
    </row>
    <row r="814" spans="1:19" ht="14.4" customHeight="1" x14ac:dyDescent="0.3">
      <c r="A814" s="831" t="s">
        <v>3384</v>
      </c>
      <c r="B814" s="832" t="s">
        <v>3385</v>
      </c>
      <c r="C814" s="832" t="s">
        <v>602</v>
      </c>
      <c r="D814" s="832" t="s">
        <v>1229</v>
      </c>
      <c r="E814" s="832" t="s">
        <v>3424</v>
      </c>
      <c r="F814" s="832" t="s">
        <v>3445</v>
      </c>
      <c r="G814" s="832" t="s">
        <v>3446</v>
      </c>
      <c r="H814" s="849"/>
      <c r="I814" s="849"/>
      <c r="J814" s="832"/>
      <c r="K814" s="832"/>
      <c r="L814" s="849"/>
      <c r="M814" s="849"/>
      <c r="N814" s="832"/>
      <c r="O814" s="832"/>
      <c r="P814" s="849">
        <v>1</v>
      </c>
      <c r="Q814" s="849">
        <v>2170.0300000000002</v>
      </c>
      <c r="R814" s="837"/>
      <c r="S814" s="850">
        <v>2170.0300000000002</v>
      </c>
    </row>
    <row r="815" spans="1:19" ht="14.4" customHeight="1" x14ac:dyDescent="0.3">
      <c r="A815" s="831" t="s">
        <v>3384</v>
      </c>
      <c r="B815" s="832" t="s">
        <v>3385</v>
      </c>
      <c r="C815" s="832" t="s">
        <v>602</v>
      </c>
      <c r="D815" s="832" t="s">
        <v>1229</v>
      </c>
      <c r="E815" s="832" t="s">
        <v>3371</v>
      </c>
      <c r="F815" s="832" t="s">
        <v>3481</v>
      </c>
      <c r="G815" s="832" t="s">
        <v>3482</v>
      </c>
      <c r="H815" s="849"/>
      <c r="I815" s="849"/>
      <c r="J815" s="832"/>
      <c r="K815" s="832"/>
      <c r="L815" s="849"/>
      <c r="M815" s="849"/>
      <c r="N815" s="832"/>
      <c r="O815" s="832"/>
      <c r="P815" s="849">
        <v>2</v>
      </c>
      <c r="Q815" s="849">
        <v>414</v>
      </c>
      <c r="R815" s="837"/>
      <c r="S815" s="850">
        <v>207</v>
      </c>
    </row>
    <row r="816" spans="1:19" ht="14.4" customHeight="1" x14ac:dyDescent="0.3">
      <c r="A816" s="831" t="s">
        <v>3384</v>
      </c>
      <c r="B816" s="832" t="s">
        <v>3385</v>
      </c>
      <c r="C816" s="832" t="s">
        <v>602</v>
      </c>
      <c r="D816" s="832" t="s">
        <v>1229</v>
      </c>
      <c r="E816" s="832" t="s">
        <v>3371</v>
      </c>
      <c r="F816" s="832" t="s">
        <v>3491</v>
      </c>
      <c r="G816" s="832" t="s">
        <v>3492</v>
      </c>
      <c r="H816" s="849"/>
      <c r="I816" s="849"/>
      <c r="J816" s="832"/>
      <c r="K816" s="832"/>
      <c r="L816" s="849"/>
      <c r="M816" s="849"/>
      <c r="N816" s="832"/>
      <c r="O816" s="832"/>
      <c r="P816" s="849">
        <v>27</v>
      </c>
      <c r="Q816" s="849">
        <v>1026</v>
      </c>
      <c r="R816" s="837"/>
      <c r="S816" s="850">
        <v>38</v>
      </c>
    </row>
    <row r="817" spans="1:19" ht="14.4" customHeight="1" x14ac:dyDescent="0.3">
      <c r="A817" s="831" t="s">
        <v>3384</v>
      </c>
      <c r="B817" s="832" t="s">
        <v>3385</v>
      </c>
      <c r="C817" s="832" t="s">
        <v>602</v>
      </c>
      <c r="D817" s="832" t="s">
        <v>1229</v>
      </c>
      <c r="E817" s="832" t="s">
        <v>3371</v>
      </c>
      <c r="F817" s="832" t="s">
        <v>3493</v>
      </c>
      <c r="G817" s="832" t="s">
        <v>3494</v>
      </c>
      <c r="H817" s="849"/>
      <c r="I817" s="849"/>
      <c r="J817" s="832"/>
      <c r="K817" s="832"/>
      <c r="L817" s="849"/>
      <c r="M817" s="849"/>
      <c r="N817" s="832"/>
      <c r="O817" s="832"/>
      <c r="P817" s="849">
        <v>1</v>
      </c>
      <c r="Q817" s="849">
        <v>10</v>
      </c>
      <c r="R817" s="837"/>
      <c r="S817" s="850">
        <v>10</v>
      </c>
    </row>
    <row r="818" spans="1:19" ht="14.4" customHeight="1" x14ac:dyDescent="0.3">
      <c r="A818" s="831" t="s">
        <v>3384</v>
      </c>
      <c r="B818" s="832" t="s">
        <v>3385</v>
      </c>
      <c r="C818" s="832" t="s">
        <v>602</v>
      </c>
      <c r="D818" s="832" t="s">
        <v>1229</v>
      </c>
      <c r="E818" s="832" t="s">
        <v>3371</v>
      </c>
      <c r="F818" s="832" t="s">
        <v>3372</v>
      </c>
      <c r="G818" s="832" t="s">
        <v>3373</v>
      </c>
      <c r="H818" s="849"/>
      <c r="I818" s="849"/>
      <c r="J818" s="832"/>
      <c r="K818" s="832"/>
      <c r="L818" s="849"/>
      <c r="M818" s="849"/>
      <c r="N818" s="832"/>
      <c r="O818" s="832"/>
      <c r="P818" s="849">
        <v>7</v>
      </c>
      <c r="Q818" s="849">
        <v>1778</v>
      </c>
      <c r="R818" s="837"/>
      <c r="S818" s="850">
        <v>254</v>
      </c>
    </row>
    <row r="819" spans="1:19" ht="14.4" customHeight="1" x14ac:dyDescent="0.3">
      <c r="A819" s="831" t="s">
        <v>3384</v>
      </c>
      <c r="B819" s="832" t="s">
        <v>3385</v>
      </c>
      <c r="C819" s="832" t="s">
        <v>602</v>
      </c>
      <c r="D819" s="832" t="s">
        <v>1229</v>
      </c>
      <c r="E819" s="832" t="s">
        <v>3371</v>
      </c>
      <c r="F819" s="832" t="s">
        <v>3499</v>
      </c>
      <c r="G819" s="832" t="s">
        <v>3500</v>
      </c>
      <c r="H819" s="849"/>
      <c r="I819" s="849"/>
      <c r="J819" s="832"/>
      <c r="K819" s="832"/>
      <c r="L819" s="849"/>
      <c r="M819" s="849"/>
      <c r="N819" s="832"/>
      <c r="O819" s="832"/>
      <c r="P819" s="849">
        <v>16</v>
      </c>
      <c r="Q819" s="849">
        <v>2016</v>
      </c>
      <c r="R819" s="837"/>
      <c r="S819" s="850">
        <v>126</v>
      </c>
    </row>
    <row r="820" spans="1:19" ht="14.4" customHeight="1" x14ac:dyDescent="0.3">
      <c r="A820" s="831" t="s">
        <v>3384</v>
      </c>
      <c r="B820" s="832" t="s">
        <v>3385</v>
      </c>
      <c r="C820" s="832" t="s">
        <v>602</v>
      </c>
      <c r="D820" s="832" t="s">
        <v>1229</v>
      </c>
      <c r="E820" s="832" t="s">
        <v>3371</v>
      </c>
      <c r="F820" s="832" t="s">
        <v>3519</v>
      </c>
      <c r="G820" s="832" t="s">
        <v>3520</v>
      </c>
      <c r="H820" s="849"/>
      <c r="I820" s="849"/>
      <c r="J820" s="832"/>
      <c r="K820" s="832"/>
      <c r="L820" s="849"/>
      <c r="M820" s="849"/>
      <c r="N820" s="832"/>
      <c r="O820" s="832"/>
      <c r="P820" s="849">
        <v>1</v>
      </c>
      <c r="Q820" s="849">
        <v>298</v>
      </c>
      <c r="R820" s="837"/>
      <c r="S820" s="850">
        <v>298</v>
      </c>
    </row>
    <row r="821" spans="1:19" ht="14.4" customHeight="1" x14ac:dyDescent="0.3">
      <c r="A821" s="831" t="s">
        <v>3384</v>
      </c>
      <c r="B821" s="832" t="s">
        <v>3385</v>
      </c>
      <c r="C821" s="832" t="s">
        <v>602</v>
      </c>
      <c r="D821" s="832" t="s">
        <v>1229</v>
      </c>
      <c r="E821" s="832" t="s">
        <v>3371</v>
      </c>
      <c r="F821" s="832" t="s">
        <v>3523</v>
      </c>
      <c r="G821" s="832" t="s">
        <v>3524</v>
      </c>
      <c r="H821" s="849"/>
      <c r="I821" s="849"/>
      <c r="J821" s="832"/>
      <c r="K821" s="832"/>
      <c r="L821" s="849"/>
      <c r="M821" s="849"/>
      <c r="N821" s="832"/>
      <c r="O821" s="832"/>
      <c r="P821" s="849">
        <v>1</v>
      </c>
      <c r="Q821" s="849">
        <v>1187</v>
      </c>
      <c r="R821" s="837"/>
      <c r="S821" s="850">
        <v>1187</v>
      </c>
    </row>
    <row r="822" spans="1:19" ht="14.4" customHeight="1" x14ac:dyDescent="0.3">
      <c r="A822" s="831" t="s">
        <v>3384</v>
      </c>
      <c r="B822" s="832" t="s">
        <v>3385</v>
      </c>
      <c r="C822" s="832" t="s">
        <v>602</v>
      </c>
      <c r="D822" s="832" t="s">
        <v>1229</v>
      </c>
      <c r="E822" s="832" t="s">
        <v>3371</v>
      </c>
      <c r="F822" s="832" t="s">
        <v>3376</v>
      </c>
      <c r="G822" s="832" t="s">
        <v>3377</v>
      </c>
      <c r="H822" s="849"/>
      <c r="I822" s="849"/>
      <c r="J822" s="832"/>
      <c r="K822" s="832"/>
      <c r="L822" s="849"/>
      <c r="M822" s="849"/>
      <c r="N822" s="832"/>
      <c r="O822" s="832"/>
      <c r="P822" s="849">
        <v>23</v>
      </c>
      <c r="Q822" s="849">
        <v>766.67</v>
      </c>
      <c r="R822" s="837"/>
      <c r="S822" s="850">
        <v>33.333478260869562</v>
      </c>
    </row>
    <row r="823" spans="1:19" ht="14.4" customHeight="1" x14ac:dyDescent="0.3">
      <c r="A823" s="831" t="s">
        <v>3384</v>
      </c>
      <c r="B823" s="832" t="s">
        <v>3385</v>
      </c>
      <c r="C823" s="832" t="s">
        <v>602</v>
      </c>
      <c r="D823" s="832" t="s">
        <v>1229</v>
      </c>
      <c r="E823" s="832" t="s">
        <v>3371</v>
      </c>
      <c r="F823" s="832" t="s">
        <v>3527</v>
      </c>
      <c r="G823" s="832" t="s">
        <v>3528</v>
      </c>
      <c r="H823" s="849"/>
      <c r="I823" s="849"/>
      <c r="J823" s="832"/>
      <c r="K823" s="832"/>
      <c r="L823" s="849"/>
      <c r="M823" s="849"/>
      <c r="N823" s="832"/>
      <c r="O823" s="832"/>
      <c r="P823" s="849">
        <v>11</v>
      </c>
      <c r="Q823" s="849">
        <v>3421</v>
      </c>
      <c r="R823" s="837"/>
      <c r="S823" s="850">
        <v>311</v>
      </c>
    </row>
    <row r="824" spans="1:19" ht="14.4" customHeight="1" x14ac:dyDescent="0.3">
      <c r="A824" s="831" t="s">
        <v>3384</v>
      </c>
      <c r="B824" s="832" t="s">
        <v>3385</v>
      </c>
      <c r="C824" s="832" t="s">
        <v>602</v>
      </c>
      <c r="D824" s="832" t="s">
        <v>1229</v>
      </c>
      <c r="E824" s="832" t="s">
        <v>3371</v>
      </c>
      <c r="F824" s="832" t="s">
        <v>3537</v>
      </c>
      <c r="G824" s="832" t="s">
        <v>3538</v>
      </c>
      <c r="H824" s="849"/>
      <c r="I824" s="849"/>
      <c r="J824" s="832"/>
      <c r="K824" s="832"/>
      <c r="L824" s="849"/>
      <c r="M824" s="849"/>
      <c r="N824" s="832"/>
      <c r="O824" s="832"/>
      <c r="P824" s="849">
        <v>2</v>
      </c>
      <c r="Q824" s="849">
        <v>66</v>
      </c>
      <c r="R824" s="837"/>
      <c r="S824" s="850">
        <v>33</v>
      </c>
    </row>
    <row r="825" spans="1:19" ht="14.4" customHeight="1" x14ac:dyDescent="0.3">
      <c r="A825" s="831" t="s">
        <v>3384</v>
      </c>
      <c r="B825" s="832" t="s">
        <v>3385</v>
      </c>
      <c r="C825" s="832" t="s">
        <v>602</v>
      </c>
      <c r="D825" s="832" t="s">
        <v>1229</v>
      </c>
      <c r="E825" s="832" t="s">
        <v>3371</v>
      </c>
      <c r="F825" s="832" t="s">
        <v>3378</v>
      </c>
      <c r="G825" s="832" t="s">
        <v>3379</v>
      </c>
      <c r="H825" s="849"/>
      <c r="I825" s="849"/>
      <c r="J825" s="832"/>
      <c r="K825" s="832"/>
      <c r="L825" s="849"/>
      <c r="M825" s="849"/>
      <c r="N825" s="832"/>
      <c r="O825" s="832"/>
      <c r="P825" s="849">
        <v>3</v>
      </c>
      <c r="Q825" s="849">
        <v>1785</v>
      </c>
      <c r="R825" s="837"/>
      <c r="S825" s="850">
        <v>595</v>
      </c>
    </row>
    <row r="826" spans="1:19" ht="14.4" customHeight="1" x14ac:dyDescent="0.3">
      <c r="A826" s="831" t="s">
        <v>3384</v>
      </c>
      <c r="B826" s="832" t="s">
        <v>3385</v>
      </c>
      <c r="C826" s="832" t="s">
        <v>602</v>
      </c>
      <c r="D826" s="832" t="s">
        <v>1229</v>
      </c>
      <c r="E826" s="832" t="s">
        <v>3371</v>
      </c>
      <c r="F826" s="832" t="s">
        <v>3549</v>
      </c>
      <c r="G826" s="832" t="s">
        <v>3550</v>
      </c>
      <c r="H826" s="849"/>
      <c r="I826" s="849"/>
      <c r="J826" s="832"/>
      <c r="K826" s="832"/>
      <c r="L826" s="849"/>
      <c r="M826" s="849"/>
      <c r="N826" s="832"/>
      <c r="O826" s="832"/>
      <c r="P826" s="849">
        <v>1</v>
      </c>
      <c r="Q826" s="849">
        <v>770</v>
      </c>
      <c r="R826" s="837"/>
      <c r="S826" s="850">
        <v>770</v>
      </c>
    </row>
    <row r="827" spans="1:19" ht="14.4" customHeight="1" x14ac:dyDescent="0.3">
      <c r="A827" s="831" t="s">
        <v>3384</v>
      </c>
      <c r="B827" s="832" t="s">
        <v>3385</v>
      </c>
      <c r="C827" s="832" t="s">
        <v>602</v>
      </c>
      <c r="D827" s="832" t="s">
        <v>1229</v>
      </c>
      <c r="E827" s="832" t="s">
        <v>3371</v>
      </c>
      <c r="F827" s="832" t="s">
        <v>3551</v>
      </c>
      <c r="G827" s="832" t="s">
        <v>3552</v>
      </c>
      <c r="H827" s="849"/>
      <c r="I827" s="849"/>
      <c r="J827" s="832"/>
      <c r="K827" s="832"/>
      <c r="L827" s="849"/>
      <c r="M827" s="849"/>
      <c r="N827" s="832"/>
      <c r="O827" s="832"/>
      <c r="P827" s="849">
        <v>2</v>
      </c>
      <c r="Q827" s="849">
        <v>8858</v>
      </c>
      <c r="R827" s="837"/>
      <c r="S827" s="850">
        <v>4429</v>
      </c>
    </row>
    <row r="828" spans="1:19" ht="14.4" customHeight="1" x14ac:dyDescent="0.3">
      <c r="A828" s="831" t="s">
        <v>3384</v>
      </c>
      <c r="B828" s="832" t="s">
        <v>3385</v>
      </c>
      <c r="C828" s="832" t="s">
        <v>602</v>
      </c>
      <c r="D828" s="832" t="s">
        <v>1229</v>
      </c>
      <c r="E828" s="832" t="s">
        <v>3371</v>
      </c>
      <c r="F828" s="832" t="s">
        <v>3555</v>
      </c>
      <c r="G828" s="832" t="s">
        <v>3556</v>
      </c>
      <c r="H828" s="849"/>
      <c r="I828" s="849"/>
      <c r="J828" s="832"/>
      <c r="K828" s="832"/>
      <c r="L828" s="849"/>
      <c r="M828" s="849"/>
      <c r="N828" s="832"/>
      <c r="O828" s="832"/>
      <c r="P828" s="849">
        <v>74</v>
      </c>
      <c r="Q828" s="849">
        <v>8584</v>
      </c>
      <c r="R828" s="837"/>
      <c r="S828" s="850">
        <v>116</v>
      </c>
    </row>
    <row r="829" spans="1:19" ht="14.4" customHeight="1" x14ac:dyDescent="0.3">
      <c r="A829" s="831" t="s">
        <v>3384</v>
      </c>
      <c r="B829" s="832" t="s">
        <v>3385</v>
      </c>
      <c r="C829" s="832" t="s">
        <v>602</v>
      </c>
      <c r="D829" s="832" t="s">
        <v>1229</v>
      </c>
      <c r="E829" s="832" t="s">
        <v>3371</v>
      </c>
      <c r="F829" s="832" t="s">
        <v>3561</v>
      </c>
      <c r="G829" s="832" t="s">
        <v>3562</v>
      </c>
      <c r="H829" s="849"/>
      <c r="I829" s="849"/>
      <c r="J829" s="832"/>
      <c r="K829" s="832"/>
      <c r="L829" s="849"/>
      <c r="M829" s="849"/>
      <c r="N829" s="832"/>
      <c r="O829" s="832"/>
      <c r="P829" s="849">
        <v>2</v>
      </c>
      <c r="Q829" s="849">
        <v>796</v>
      </c>
      <c r="R829" s="837"/>
      <c r="S829" s="850">
        <v>398</v>
      </c>
    </row>
    <row r="830" spans="1:19" ht="14.4" customHeight="1" x14ac:dyDescent="0.3">
      <c r="A830" s="831" t="s">
        <v>3384</v>
      </c>
      <c r="B830" s="832" t="s">
        <v>3385</v>
      </c>
      <c r="C830" s="832" t="s">
        <v>602</v>
      </c>
      <c r="D830" s="832" t="s">
        <v>1229</v>
      </c>
      <c r="E830" s="832" t="s">
        <v>3371</v>
      </c>
      <c r="F830" s="832" t="s">
        <v>3382</v>
      </c>
      <c r="G830" s="832" t="s">
        <v>3383</v>
      </c>
      <c r="H830" s="849"/>
      <c r="I830" s="849"/>
      <c r="J830" s="832"/>
      <c r="K830" s="832"/>
      <c r="L830" s="849"/>
      <c r="M830" s="849"/>
      <c r="N830" s="832"/>
      <c r="O830" s="832"/>
      <c r="P830" s="849">
        <v>1</v>
      </c>
      <c r="Q830" s="849">
        <v>364</v>
      </c>
      <c r="R830" s="837"/>
      <c r="S830" s="850">
        <v>364</v>
      </c>
    </row>
    <row r="831" spans="1:19" ht="14.4" customHeight="1" x14ac:dyDescent="0.3">
      <c r="A831" s="831" t="s">
        <v>3384</v>
      </c>
      <c r="B831" s="832" t="s">
        <v>3385</v>
      </c>
      <c r="C831" s="832" t="s">
        <v>2810</v>
      </c>
      <c r="D831" s="832" t="s">
        <v>3363</v>
      </c>
      <c r="E831" s="832" t="s">
        <v>3386</v>
      </c>
      <c r="F831" s="832" t="s">
        <v>3423</v>
      </c>
      <c r="G831" s="832" t="s">
        <v>3399</v>
      </c>
      <c r="H831" s="849"/>
      <c r="I831" s="849"/>
      <c r="J831" s="832"/>
      <c r="K831" s="832"/>
      <c r="L831" s="849"/>
      <c r="M831" s="849"/>
      <c r="N831" s="832"/>
      <c r="O831" s="832"/>
      <c r="P831" s="849">
        <v>0.1</v>
      </c>
      <c r="Q831" s="849">
        <v>163.95</v>
      </c>
      <c r="R831" s="837"/>
      <c r="S831" s="850">
        <v>1639.4999999999998</v>
      </c>
    </row>
    <row r="832" spans="1:19" ht="14.4" customHeight="1" x14ac:dyDescent="0.3">
      <c r="A832" s="831" t="s">
        <v>3384</v>
      </c>
      <c r="B832" s="832" t="s">
        <v>3385</v>
      </c>
      <c r="C832" s="832" t="s">
        <v>2810</v>
      </c>
      <c r="D832" s="832" t="s">
        <v>3363</v>
      </c>
      <c r="E832" s="832" t="s">
        <v>3371</v>
      </c>
      <c r="F832" s="832" t="s">
        <v>3491</v>
      </c>
      <c r="G832" s="832" t="s">
        <v>3492</v>
      </c>
      <c r="H832" s="849">
        <v>14</v>
      </c>
      <c r="I832" s="849">
        <v>518</v>
      </c>
      <c r="J832" s="832">
        <v>14</v>
      </c>
      <c r="K832" s="832">
        <v>37</v>
      </c>
      <c r="L832" s="849">
        <v>1</v>
      </c>
      <c r="M832" s="849">
        <v>37</v>
      </c>
      <c r="N832" s="832">
        <v>1</v>
      </c>
      <c r="O832" s="832">
        <v>37</v>
      </c>
      <c r="P832" s="849">
        <v>1</v>
      </c>
      <c r="Q832" s="849">
        <v>38</v>
      </c>
      <c r="R832" s="837">
        <v>1.027027027027027</v>
      </c>
      <c r="S832" s="850">
        <v>38</v>
      </c>
    </row>
    <row r="833" spans="1:19" ht="14.4" customHeight="1" x14ac:dyDescent="0.3">
      <c r="A833" s="831" t="s">
        <v>3384</v>
      </c>
      <c r="B833" s="832" t="s">
        <v>3385</v>
      </c>
      <c r="C833" s="832" t="s">
        <v>2810</v>
      </c>
      <c r="D833" s="832" t="s">
        <v>3363</v>
      </c>
      <c r="E833" s="832" t="s">
        <v>3371</v>
      </c>
      <c r="F833" s="832" t="s">
        <v>3493</v>
      </c>
      <c r="G833" s="832" t="s">
        <v>3494</v>
      </c>
      <c r="H833" s="849">
        <v>2</v>
      </c>
      <c r="I833" s="849">
        <v>20</v>
      </c>
      <c r="J833" s="832">
        <v>0.4</v>
      </c>
      <c r="K833" s="832">
        <v>10</v>
      </c>
      <c r="L833" s="849">
        <v>5</v>
      </c>
      <c r="M833" s="849">
        <v>50</v>
      </c>
      <c r="N833" s="832">
        <v>1</v>
      </c>
      <c r="O833" s="832">
        <v>10</v>
      </c>
      <c r="P833" s="849"/>
      <c r="Q833" s="849"/>
      <c r="R833" s="837"/>
      <c r="S833" s="850"/>
    </row>
    <row r="834" spans="1:19" ht="14.4" customHeight="1" x14ac:dyDescent="0.3">
      <c r="A834" s="831" t="s">
        <v>3384</v>
      </c>
      <c r="B834" s="832" t="s">
        <v>3385</v>
      </c>
      <c r="C834" s="832" t="s">
        <v>2810</v>
      </c>
      <c r="D834" s="832" t="s">
        <v>3363</v>
      </c>
      <c r="E834" s="832" t="s">
        <v>3371</v>
      </c>
      <c r="F834" s="832" t="s">
        <v>3372</v>
      </c>
      <c r="G834" s="832" t="s">
        <v>3373</v>
      </c>
      <c r="H834" s="849">
        <v>5</v>
      </c>
      <c r="I834" s="849">
        <v>1255</v>
      </c>
      <c r="J834" s="832">
        <v>4.9801587301587302</v>
      </c>
      <c r="K834" s="832">
        <v>251</v>
      </c>
      <c r="L834" s="849">
        <v>1</v>
      </c>
      <c r="M834" s="849">
        <v>252</v>
      </c>
      <c r="N834" s="832">
        <v>1</v>
      </c>
      <c r="O834" s="832">
        <v>252</v>
      </c>
      <c r="P834" s="849">
        <v>1</v>
      </c>
      <c r="Q834" s="849">
        <v>254</v>
      </c>
      <c r="R834" s="837">
        <v>1.0079365079365079</v>
      </c>
      <c r="S834" s="850">
        <v>254</v>
      </c>
    </row>
    <row r="835" spans="1:19" ht="14.4" customHeight="1" x14ac:dyDescent="0.3">
      <c r="A835" s="831" t="s">
        <v>3384</v>
      </c>
      <c r="B835" s="832" t="s">
        <v>3385</v>
      </c>
      <c r="C835" s="832" t="s">
        <v>2810</v>
      </c>
      <c r="D835" s="832" t="s">
        <v>3363</v>
      </c>
      <c r="E835" s="832" t="s">
        <v>3371</v>
      </c>
      <c r="F835" s="832" t="s">
        <v>3499</v>
      </c>
      <c r="G835" s="832" t="s">
        <v>3500</v>
      </c>
      <c r="H835" s="849">
        <v>2</v>
      </c>
      <c r="I835" s="849">
        <v>252</v>
      </c>
      <c r="J835" s="832">
        <v>0.22047244094488189</v>
      </c>
      <c r="K835" s="832">
        <v>126</v>
      </c>
      <c r="L835" s="849">
        <v>9</v>
      </c>
      <c r="M835" s="849">
        <v>1143</v>
      </c>
      <c r="N835" s="832">
        <v>1</v>
      </c>
      <c r="O835" s="832">
        <v>127</v>
      </c>
      <c r="P835" s="849">
        <v>2</v>
      </c>
      <c r="Q835" s="849">
        <v>252</v>
      </c>
      <c r="R835" s="837">
        <v>0.22047244094488189</v>
      </c>
      <c r="S835" s="850">
        <v>126</v>
      </c>
    </row>
    <row r="836" spans="1:19" ht="14.4" customHeight="1" x14ac:dyDescent="0.3">
      <c r="A836" s="831" t="s">
        <v>3384</v>
      </c>
      <c r="B836" s="832" t="s">
        <v>3385</v>
      </c>
      <c r="C836" s="832" t="s">
        <v>2810</v>
      </c>
      <c r="D836" s="832" t="s">
        <v>3363</v>
      </c>
      <c r="E836" s="832" t="s">
        <v>3371</v>
      </c>
      <c r="F836" s="832" t="s">
        <v>3501</v>
      </c>
      <c r="G836" s="832" t="s">
        <v>3502</v>
      </c>
      <c r="H836" s="849"/>
      <c r="I836" s="849"/>
      <c r="J836" s="832"/>
      <c r="K836" s="832"/>
      <c r="L836" s="849"/>
      <c r="M836" s="849"/>
      <c r="N836" s="832"/>
      <c r="O836" s="832"/>
      <c r="P836" s="849">
        <v>1</v>
      </c>
      <c r="Q836" s="849">
        <v>314</v>
      </c>
      <c r="R836" s="837"/>
      <c r="S836" s="850">
        <v>314</v>
      </c>
    </row>
    <row r="837" spans="1:19" ht="14.4" customHeight="1" x14ac:dyDescent="0.3">
      <c r="A837" s="831" t="s">
        <v>3384</v>
      </c>
      <c r="B837" s="832" t="s">
        <v>3385</v>
      </c>
      <c r="C837" s="832" t="s">
        <v>2810</v>
      </c>
      <c r="D837" s="832" t="s">
        <v>3363</v>
      </c>
      <c r="E837" s="832" t="s">
        <v>3371</v>
      </c>
      <c r="F837" s="832" t="s">
        <v>3376</v>
      </c>
      <c r="G837" s="832" t="s">
        <v>3377</v>
      </c>
      <c r="H837" s="849">
        <v>7</v>
      </c>
      <c r="I837" s="849">
        <v>233.32</v>
      </c>
      <c r="J837" s="832">
        <v>0.58329999999999993</v>
      </c>
      <c r="K837" s="832">
        <v>33.331428571428567</v>
      </c>
      <c r="L837" s="849">
        <v>12</v>
      </c>
      <c r="M837" s="849">
        <v>400</v>
      </c>
      <c r="N837" s="832">
        <v>1</v>
      </c>
      <c r="O837" s="832">
        <v>33.333333333333336</v>
      </c>
      <c r="P837" s="849">
        <v>3</v>
      </c>
      <c r="Q837" s="849">
        <v>100</v>
      </c>
      <c r="R837" s="837">
        <v>0.25</v>
      </c>
      <c r="S837" s="850">
        <v>33.333333333333336</v>
      </c>
    </row>
    <row r="838" spans="1:19" ht="14.4" customHeight="1" x14ac:dyDescent="0.3">
      <c r="A838" s="831" t="s">
        <v>3384</v>
      </c>
      <c r="B838" s="832" t="s">
        <v>3385</v>
      </c>
      <c r="C838" s="832" t="s">
        <v>2810</v>
      </c>
      <c r="D838" s="832" t="s">
        <v>3363</v>
      </c>
      <c r="E838" s="832" t="s">
        <v>3371</v>
      </c>
      <c r="F838" s="832" t="s">
        <v>3545</v>
      </c>
      <c r="G838" s="832" t="s">
        <v>3546</v>
      </c>
      <c r="H838" s="849"/>
      <c r="I838" s="849"/>
      <c r="J838" s="832"/>
      <c r="K838" s="832"/>
      <c r="L838" s="849">
        <v>1</v>
      </c>
      <c r="M838" s="849">
        <v>868</v>
      </c>
      <c r="N838" s="832">
        <v>1</v>
      </c>
      <c r="O838" s="832">
        <v>868</v>
      </c>
      <c r="P838" s="849"/>
      <c r="Q838" s="849"/>
      <c r="R838" s="837"/>
      <c r="S838" s="850"/>
    </row>
    <row r="839" spans="1:19" ht="14.4" customHeight="1" x14ac:dyDescent="0.3">
      <c r="A839" s="831" t="s">
        <v>3384</v>
      </c>
      <c r="B839" s="832" t="s">
        <v>3385</v>
      </c>
      <c r="C839" s="832" t="s">
        <v>2810</v>
      </c>
      <c r="D839" s="832" t="s">
        <v>3363</v>
      </c>
      <c r="E839" s="832" t="s">
        <v>3371</v>
      </c>
      <c r="F839" s="832" t="s">
        <v>3378</v>
      </c>
      <c r="G839" s="832" t="s">
        <v>3379</v>
      </c>
      <c r="H839" s="849">
        <v>6</v>
      </c>
      <c r="I839" s="849">
        <v>3552</v>
      </c>
      <c r="J839" s="832">
        <v>1.9966273187183812</v>
      </c>
      <c r="K839" s="832">
        <v>592</v>
      </c>
      <c r="L839" s="849">
        <v>3</v>
      </c>
      <c r="M839" s="849">
        <v>1779</v>
      </c>
      <c r="N839" s="832">
        <v>1</v>
      </c>
      <c r="O839" s="832">
        <v>593</v>
      </c>
      <c r="P839" s="849"/>
      <c r="Q839" s="849"/>
      <c r="R839" s="837"/>
      <c r="S839" s="850"/>
    </row>
    <row r="840" spans="1:19" ht="14.4" customHeight="1" x14ac:dyDescent="0.3">
      <c r="A840" s="831" t="s">
        <v>3384</v>
      </c>
      <c r="B840" s="832" t="s">
        <v>3385</v>
      </c>
      <c r="C840" s="832" t="s">
        <v>2810</v>
      </c>
      <c r="D840" s="832" t="s">
        <v>3363</v>
      </c>
      <c r="E840" s="832" t="s">
        <v>3371</v>
      </c>
      <c r="F840" s="832" t="s">
        <v>3549</v>
      </c>
      <c r="G840" s="832" t="s">
        <v>3550</v>
      </c>
      <c r="H840" s="849">
        <v>1</v>
      </c>
      <c r="I840" s="849">
        <v>767</v>
      </c>
      <c r="J840" s="832"/>
      <c r="K840" s="832">
        <v>767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3384</v>
      </c>
      <c r="B841" s="832" t="s">
        <v>3385</v>
      </c>
      <c r="C841" s="832" t="s">
        <v>2810</v>
      </c>
      <c r="D841" s="832" t="s">
        <v>3363</v>
      </c>
      <c r="E841" s="832" t="s">
        <v>3371</v>
      </c>
      <c r="F841" s="832" t="s">
        <v>3380</v>
      </c>
      <c r="G841" s="832" t="s">
        <v>3381</v>
      </c>
      <c r="H841" s="849">
        <v>12</v>
      </c>
      <c r="I841" s="849">
        <v>16044</v>
      </c>
      <c r="J841" s="832">
        <v>2.3964152352501866</v>
      </c>
      <c r="K841" s="832">
        <v>1337</v>
      </c>
      <c r="L841" s="849">
        <v>5</v>
      </c>
      <c r="M841" s="849">
        <v>6695</v>
      </c>
      <c r="N841" s="832">
        <v>1</v>
      </c>
      <c r="O841" s="832">
        <v>1339</v>
      </c>
      <c r="P841" s="849"/>
      <c r="Q841" s="849"/>
      <c r="R841" s="837"/>
      <c r="S841" s="850"/>
    </row>
    <row r="842" spans="1:19" ht="14.4" customHeight="1" x14ac:dyDescent="0.3">
      <c r="A842" s="831" t="s">
        <v>3384</v>
      </c>
      <c r="B842" s="832" t="s">
        <v>3385</v>
      </c>
      <c r="C842" s="832" t="s">
        <v>2810</v>
      </c>
      <c r="D842" s="832" t="s">
        <v>3363</v>
      </c>
      <c r="E842" s="832" t="s">
        <v>3371</v>
      </c>
      <c r="F842" s="832" t="s">
        <v>3382</v>
      </c>
      <c r="G842" s="832" t="s">
        <v>3383</v>
      </c>
      <c r="H842" s="849">
        <v>1</v>
      </c>
      <c r="I842" s="849">
        <v>362</v>
      </c>
      <c r="J842" s="832">
        <v>0.99724517906336085</v>
      </c>
      <c r="K842" s="832">
        <v>362</v>
      </c>
      <c r="L842" s="849">
        <v>1</v>
      </c>
      <c r="M842" s="849">
        <v>363</v>
      </c>
      <c r="N842" s="832">
        <v>1</v>
      </c>
      <c r="O842" s="832">
        <v>363</v>
      </c>
      <c r="P842" s="849"/>
      <c r="Q842" s="849"/>
      <c r="R842" s="837"/>
      <c r="S842" s="850"/>
    </row>
    <row r="843" spans="1:19" ht="14.4" customHeight="1" x14ac:dyDescent="0.3">
      <c r="A843" s="831" t="s">
        <v>3384</v>
      </c>
      <c r="B843" s="832" t="s">
        <v>3385</v>
      </c>
      <c r="C843" s="832" t="s">
        <v>2810</v>
      </c>
      <c r="D843" s="832" t="s">
        <v>1219</v>
      </c>
      <c r="E843" s="832" t="s">
        <v>3386</v>
      </c>
      <c r="F843" s="832" t="s">
        <v>3387</v>
      </c>
      <c r="G843" s="832" t="s">
        <v>3388</v>
      </c>
      <c r="H843" s="849">
        <v>0.1</v>
      </c>
      <c r="I843" s="849">
        <v>15.1</v>
      </c>
      <c r="J843" s="832"/>
      <c r="K843" s="832">
        <v>151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" customHeight="1" x14ac:dyDescent="0.3">
      <c r="A844" s="831" t="s">
        <v>3384</v>
      </c>
      <c r="B844" s="832" t="s">
        <v>3385</v>
      </c>
      <c r="C844" s="832" t="s">
        <v>2810</v>
      </c>
      <c r="D844" s="832" t="s">
        <v>1219</v>
      </c>
      <c r="E844" s="832" t="s">
        <v>3386</v>
      </c>
      <c r="F844" s="832" t="s">
        <v>3583</v>
      </c>
      <c r="G844" s="832" t="s">
        <v>823</v>
      </c>
      <c r="H844" s="849"/>
      <c r="I844" s="849"/>
      <c r="J844" s="832"/>
      <c r="K844" s="832"/>
      <c r="L844" s="849">
        <v>0.2</v>
      </c>
      <c r="M844" s="849">
        <v>15.37</v>
      </c>
      <c r="N844" s="832">
        <v>1</v>
      </c>
      <c r="O844" s="832">
        <v>76.849999999999994</v>
      </c>
      <c r="P844" s="849"/>
      <c r="Q844" s="849"/>
      <c r="R844" s="837"/>
      <c r="S844" s="850"/>
    </row>
    <row r="845" spans="1:19" ht="14.4" customHeight="1" x14ac:dyDescent="0.3">
      <c r="A845" s="831" t="s">
        <v>3384</v>
      </c>
      <c r="B845" s="832" t="s">
        <v>3385</v>
      </c>
      <c r="C845" s="832" t="s">
        <v>2810</v>
      </c>
      <c r="D845" s="832" t="s">
        <v>1219</v>
      </c>
      <c r="E845" s="832" t="s">
        <v>3386</v>
      </c>
      <c r="F845" s="832" t="s">
        <v>3398</v>
      </c>
      <c r="G845" s="832" t="s">
        <v>3399</v>
      </c>
      <c r="H845" s="849">
        <v>0.1</v>
      </c>
      <c r="I845" s="849">
        <v>454.76</v>
      </c>
      <c r="J845" s="832"/>
      <c r="K845" s="832">
        <v>4547.5999999999995</v>
      </c>
      <c r="L845" s="849"/>
      <c r="M845" s="849"/>
      <c r="N845" s="832"/>
      <c r="O845" s="832"/>
      <c r="P845" s="849"/>
      <c r="Q845" s="849"/>
      <c r="R845" s="837"/>
      <c r="S845" s="850"/>
    </row>
    <row r="846" spans="1:19" ht="14.4" customHeight="1" x14ac:dyDescent="0.3">
      <c r="A846" s="831" t="s">
        <v>3384</v>
      </c>
      <c r="B846" s="832" t="s">
        <v>3385</v>
      </c>
      <c r="C846" s="832" t="s">
        <v>2810</v>
      </c>
      <c r="D846" s="832" t="s">
        <v>1219</v>
      </c>
      <c r="E846" s="832" t="s">
        <v>3386</v>
      </c>
      <c r="F846" s="832" t="s">
        <v>3584</v>
      </c>
      <c r="G846" s="832" t="s">
        <v>3585</v>
      </c>
      <c r="H846" s="849"/>
      <c r="I846" s="849"/>
      <c r="J846" s="832"/>
      <c r="K846" s="832"/>
      <c r="L846" s="849"/>
      <c r="M846" s="849"/>
      <c r="N846" s="832"/>
      <c r="O846" s="832"/>
      <c r="P846" s="849">
        <v>2</v>
      </c>
      <c r="Q846" s="849">
        <v>103.5</v>
      </c>
      <c r="R846" s="837"/>
      <c r="S846" s="850">
        <v>51.75</v>
      </c>
    </row>
    <row r="847" spans="1:19" ht="14.4" customHeight="1" x14ac:dyDescent="0.3">
      <c r="A847" s="831" t="s">
        <v>3384</v>
      </c>
      <c r="B847" s="832" t="s">
        <v>3385</v>
      </c>
      <c r="C847" s="832" t="s">
        <v>2810</v>
      </c>
      <c r="D847" s="832" t="s">
        <v>1219</v>
      </c>
      <c r="E847" s="832" t="s">
        <v>3386</v>
      </c>
      <c r="F847" s="832" t="s">
        <v>3415</v>
      </c>
      <c r="G847" s="832" t="s">
        <v>1007</v>
      </c>
      <c r="H847" s="849">
        <v>3</v>
      </c>
      <c r="I847" s="849">
        <v>8759.4000000000015</v>
      </c>
      <c r="J847" s="832">
        <v>0.92660588308098524</v>
      </c>
      <c r="K847" s="832">
        <v>2919.8000000000006</v>
      </c>
      <c r="L847" s="849">
        <v>3</v>
      </c>
      <c r="M847" s="849">
        <v>9453.2100000000009</v>
      </c>
      <c r="N847" s="832">
        <v>1</v>
      </c>
      <c r="O847" s="832">
        <v>3151.07</v>
      </c>
      <c r="P847" s="849">
        <v>7</v>
      </c>
      <c r="Q847" s="849">
        <v>21252</v>
      </c>
      <c r="R847" s="837">
        <v>2.248125239997842</v>
      </c>
      <c r="S847" s="850">
        <v>3036</v>
      </c>
    </row>
    <row r="848" spans="1:19" ht="14.4" customHeight="1" x14ac:dyDescent="0.3">
      <c r="A848" s="831" t="s">
        <v>3384</v>
      </c>
      <c r="B848" s="832" t="s">
        <v>3385</v>
      </c>
      <c r="C848" s="832" t="s">
        <v>2810</v>
      </c>
      <c r="D848" s="832" t="s">
        <v>1219</v>
      </c>
      <c r="E848" s="832" t="s">
        <v>3386</v>
      </c>
      <c r="F848" s="832" t="s">
        <v>3421</v>
      </c>
      <c r="G848" s="832" t="s">
        <v>3422</v>
      </c>
      <c r="H848" s="849"/>
      <c r="I848" s="849"/>
      <c r="J848" s="832"/>
      <c r="K848" s="832"/>
      <c r="L848" s="849"/>
      <c r="M848" s="849"/>
      <c r="N848" s="832"/>
      <c r="O848" s="832"/>
      <c r="P848" s="849">
        <v>1</v>
      </c>
      <c r="Q848" s="849">
        <v>147.75</v>
      </c>
      <c r="R848" s="837"/>
      <c r="S848" s="850">
        <v>147.75</v>
      </c>
    </row>
    <row r="849" spans="1:19" ht="14.4" customHeight="1" x14ac:dyDescent="0.3">
      <c r="A849" s="831" t="s">
        <v>3384</v>
      </c>
      <c r="B849" s="832" t="s">
        <v>3385</v>
      </c>
      <c r="C849" s="832" t="s">
        <v>2810</v>
      </c>
      <c r="D849" s="832" t="s">
        <v>1219</v>
      </c>
      <c r="E849" s="832" t="s">
        <v>3424</v>
      </c>
      <c r="F849" s="832" t="s">
        <v>3427</v>
      </c>
      <c r="G849" s="832" t="s">
        <v>3428</v>
      </c>
      <c r="H849" s="849">
        <v>1</v>
      </c>
      <c r="I849" s="849">
        <v>2625.11</v>
      </c>
      <c r="J849" s="832"/>
      <c r="K849" s="832">
        <v>2625.11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3384</v>
      </c>
      <c r="B850" s="832" t="s">
        <v>3385</v>
      </c>
      <c r="C850" s="832" t="s">
        <v>2810</v>
      </c>
      <c r="D850" s="832" t="s">
        <v>1219</v>
      </c>
      <c r="E850" s="832" t="s">
        <v>3424</v>
      </c>
      <c r="F850" s="832" t="s">
        <v>3439</v>
      </c>
      <c r="G850" s="832" t="s">
        <v>3440</v>
      </c>
      <c r="H850" s="849"/>
      <c r="I850" s="849"/>
      <c r="J850" s="832"/>
      <c r="K850" s="832"/>
      <c r="L850" s="849">
        <v>2</v>
      </c>
      <c r="M850" s="849">
        <v>375.94</v>
      </c>
      <c r="N850" s="832">
        <v>1</v>
      </c>
      <c r="O850" s="832">
        <v>187.97</v>
      </c>
      <c r="P850" s="849"/>
      <c r="Q850" s="849"/>
      <c r="R850" s="837"/>
      <c r="S850" s="850"/>
    </row>
    <row r="851" spans="1:19" ht="14.4" customHeight="1" x14ac:dyDescent="0.3">
      <c r="A851" s="831" t="s">
        <v>3384</v>
      </c>
      <c r="B851" s="832" t="s">
        <v>3385</v>
      </c>
      <c r="C851" s="832" t="s">
        <v>2810</v>
      </c>
      <c r="D851" s="832" t="s">
        <v>1219</v>
      </c>
      <c r="E851" s="832" t="s">
        <v>3424</v>
      </c>
      <c r="F851" s="832" t="s">
        <v>3451</v>
      </c>
      <c r="G851" s="832" t="s">
        <v>3452</v>
      </c>
      <c r="H851" s="849">
        <v>1</v>
      </c>
      <c r="I851" s="849">
        <v>1396.5</v>
      </c>
      <c r="J851" s="832"/>
      <c r="K851" s="832">
        <v>1396.5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" customHeight="1" x14ac:dyDescent="0.3">
      <c r="A852" s="831" t="s">
        <v>3384</v>
      </c>
      <c r="B852" s="832" t="s">
        <v>3385</v>
      </c>
      <c r="C852" s="832" t="s">
        <v>2810</v>
      </c>
      <c r="D852" s="832" t="s">
        <v>1219</v>
      </c>
      <c r="E852" s="832" t="s">
        <v>3424</v>
      </c>
      <c r="F852" s="832" t="s">
        <v>3461</v>
      </c>
      <c r="G852" s="832" t="s">
        <v>3462</v>
      </c>
      <c r="H852" s="849">
        <v>3</v>
      </c>
      <c r="I852" s="849">
        <v>3948.54</v>
      </c>
      <c r="J852" s="832">
        <v>1</v>
      </c>
      <c r="K852" s="832">
        <v>1316.18</v>
      </c>
      <c r="L852" s="849">
        <v>3</v>
      </c>
      <c r="M852" s="849">
        <v>3948.54</v>
      </c>
      <c r="N852" s="832">
        <v>1</v>
      </c>
      <c r="O852" s="832">
        <v>1316.18</v>
      </c>
      <c r="P852" s="849">
        <v>5</v>
      </c>
      <c r="Q852" s="849">
        <v>6580.9</v>
      </c>
      <c r="R852" s="837">
        <v>1.6666666666666665</v>
      </c>
      <c r="S852" s="850">
        <v>1316.1799999999998</v>
      </c>
    </row>
    <row r="853" spans="1:19" ht="14.4" customHeight="1" x14ac:dyDescent="0.3">
      <c r="A853" s="831" t="s">
        <v>3384</v>
      </c>
      <c r="B853" s="832" t="s">
        <v>3385</v>
      </c>
      <c r="C853" s="832" t="s">
        <v>2810</v>
      </c>
      <c r="D853" s="832" t="s">
        <v>1219</v>
      </c>
      <c r="E853" s="832" t="s">
        <v>3424</v>
      </c>
      <c r="F853" s="832" t="s">
        <v>3467</v>
      </c>
      <c r="G853" s="832" t="s">
        <v>3468</v>
      </c>
      <c r="H853" s="849">
        <v>1</v>
      </c>
      <c r="I853" s="849">
        <v>2200</v>
      </c>
      <c r="J853" s="832"/>
      <c r="K853" s="832">
        <v>2200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3384</v>
      </c>
      <c r="B854" s="832" t="s">
        <v>3385</v>
      </c>
      <c r="C854" s="832" t="s">
        <v>2810</v>
      </c>
      <c r="D854" s="832" t="s">
        <v>1219</v>
      </c>
      <c r="E854" s="832" t="s">
        <v>3424</v>
      </c>
      <c r="F854" s="832" t="s">
        <v>3586</v>
      </c>
      <c r="G854" s="832" t="s">
        <v>3587</v>
      </c>
      <c r="H854" s="849"/>
      <c r="I854" s="849"/>
      <c r="J854" s="832"/>
      <c r="K854" s="832"/>
      <c r="L854" s="849"/>
      <c r="M854" s="849"/>
      <c r="N854" s="832"/>
      <c r="O854" s="832"/>
      <c r="P854" s="849">
        <v>1</v>
      </c>
      <c r="Q854" s="849">
        <v>1289.8800000000001</v>
      </c>
      <c r="R854" s="837"/>
      <c r="S854" s="850">
        <v>1289.8800000000001</v>
      </c>
    </row>
    <row r="855" spans="1:19" ht="14.4" customHeight="1" x14ac:dyDescent="0.3">
      <c r="A855" s="831" t="s">
        <v>3384</v>
      </c>
      <c r="B855" s="832" t="s">
        <v>3385</v>
      </c>
      <c r="C855" s="832" t="s">
        <v>2810</v>
      </c>
      <c r="D855" s="832" t="s">
        <v>1219</v>
      </c>
      <c r="E855" s="832" t="s">
        <v>3371</v>
      </c>
      <c r="F855" s="832" t="s">
        <v>3481</v>
      </c>
      <c r="G855" s="832" t="s">
        <v>3482</v>
      </c>
      <c r="H855" s="849">
        <v>1</v>
      </c>
      <c r="I855" s="849">
        <v>205</v>
      </c>
      <c r="J855" s="832"/>
      <c r="K855" s="832">
        <v>205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3384</v>
      </c>
      <c r="B856" s="832" t="s">
        <v>3385</v>
      </c>
      <c r="C856" s="832" t="s">
        <v>2810</v>
      </c>
      <c r="D856" s="832" t="s">
        <v>1219</v>
      </c>
      <c r="E856" s="832" t="s">
        <v>3371</v>
      </c>
      <c r="F856" s="832" t="s">
        <v>3491</v>
      </c>
      <c r="G856" s="832" t="s">
        <v>3492</v>
      </c>
      <c r="H856" s="849">
        <v>9</v>
      </c>
      <c r="I856" s="849">
        <v>333</v>
      </c>
      <c r="J856" s="832">
        <v>2.25</v>
      </c>
      <c r="K856" s="832">
        <v>37</v>
      </c>
      <c r="L856" s="849">
        <v>4</v>
      </c>
      <c r="M856" s="849">
        <v>148</v>
      </c>
      <c r="N856" s="832">
        <v>1</v>
      </c>
      <c r="O856" s="832">
        <v>37</v>
      </c>
      <c r="P856" s="849">
        <v>1</v>
      </c>
      <c r="Q856" s="849">
        <v>38</v>
      </c>
      <c r="R856" s="837">
        <v>0.25675675675675674</v>
      </c>
      <c r="S856" s="850">
        <v>38</v>
      </c>
    </row>
    <row r="857" spans="1:19" ht="14.4" customHeight="1" x14ac:dyDescent="0.3">
      <c r="A857" s="831" t="s">
        <v>3384</v>
      </c>
      <c r="B857" s="832" t="s">
        <v>3385</v>
      </c>
      <c r="C857" s="832" t="s">
        <v>2810</v>
      </c>
      <c r="D857" s="832" t="s">
        <v>1219</v>
      </c>
      <c r="E857" s="832" t="s">
        <v>3371</v>
      </c>
      <c r="F857" s="832" t="s">
        <v>3493</v>
      </c>
      <c r="G857" s="832" t="s">
        <v>3494</v>
      </c>
      <c r="H857" s="849">
        <v>27</v>
      </c>
      <c r="I857" s="849">
        <v>270</v>
      </c>
      <c r="J857" s="832">
        <v>0.61363636363636365</v>
      </c>
      <c r="K857" s="832">
        <v>10</v>
      </c>
      <c r="L857" s="849">
        <v>44</v>
      </c>
      <c r="M857" s="849">
        <v>440</v>
      </c>
      <c r="N857" s="832">
        <v>1</v>
      </c>
      <c r="O857" s="832">
        <v>10</v>
      </c>
      <c r="P857" s="849">
        <v>14</v>
      </c>
      <c r="Q857" s="849">
        <v>140</v>
      </c>
      <c r="R857" s="837">
        <v>0.31818181818181818</v>
      </c>
      <c r="S857" s="850">
        <v>10</v>
      </c>
    </row>
    <row r="858" spans="1:19" ht="14.4" customHeight="1" x14ac:dyDescent="0.3">
      <c r="A858" s="831" t="s">
        <v>3384</v>
      </c>
      <c r="B858" s="832" t="s">
        <v>3385</v>
      </c>
      <c r="C858" s="832" t="s">
        <v>2810</v>
      </c>
      <c r="D858" s="832" t="s">
        <v>1219</v>
      </c>
      <c r="E858" s="832" t="s">
        <v>3371</v>
      </c>
      <c r="F858" s="832" t="s">
        <v>3372</v>
      </c>
      <c r="G858" s="832" t="s">
        <v>3373</v>
      </c>
      <c r="H858" s="849">
        <v>3</v>
      </c>
      <c r="I858" s="849">
        <v>753</v>
      </c>
      <c r="J858" s="832">
        <v>1.4940476190476191</v>
      </c>
      <c r="K858" s="832">
        <v>251</v>
      </c>
      <c r="L858" s="849">
        <v>2</v>
      </c>
      <c r="M858" s="849">
        <v>504</v>
      </c>
      <c r="N858" s="832">
        <v>1</v>
      </c>
      <c r="O858" s="832">
        <v>252</v>
      </c>
      <c r="P858" s="849">
        <v>2</v>
      </c>
      <c r="Q858" s="849">
        <v>508</v>
      </c>
      <c r="R858" s="837">
        <v>1.0079365079365079</v>
      </c>
      <c r="S858" s="850">
        <v>254</v>
      </c>
    </row>
    <row r="859" spans="1:19" ht="14.4" customHeight="1" x14ac:dyDescent="0.3">
      <c r="A859" s="831" t="s">
        <v>3384</v>
      </c>
      <c r="B859" s="832" t="s">
        <v>3385</v>
      </c>
      <c r="C859" s="832" t="s">
        <v>2810</v>
      </c>
      <c r="D859" s="832" t="s">
        <v>1219</v>
      </c>
      <c r="E859" s="832" t="s">
        <v>3371</v>
      </c>
      <c r="F859" s="832" t="s">
        <v>3499</v>
      </c>
      <c r="G859" s="832" t="s">
        <v>3500</v>
      </c>
      <c r="H859" s="849">
        <v>56</v>
      </c>
      <c r="I859" s="849">
        <v>7056</v>
      </c>
      <c r="J859" s="832">
        <v>0.71229557843731073</v>
      </c>
      <c r="K859" s="832">
        <v>126</v>
      </c>
      <c r="L859" s="849">
        <v>78</v>
      </c>
      <c r="M859" s="849">
        <v>9906</v>
      </c>
      <c r="N859" s="832">
        <v>1</v>
      </c>
      <c r="O859" s="832">
        <v>127</v>
      </c>
      <c r="P859" s="849">
        <v>29</v>
      </c>
      <c r="Q859" s="849">
        <v>3654</v>
      </c>
      <c r="R859" s="837">
        <v>0.36886735311932162</v>
      </c>
      <c r="S859" s="850">
        <v>126</v>
      </c>
    </row>
    <row r="860" spans="1:19" ht="14.4" customHeight="1" x14ac:dyDescent="0.3">
      <c r="A860" s="831" t="s">
        <v>3384</v>
      </c>
      <c r="B860" s="832" t="s">
        <v>3385</v>
      </c>
      <c r="C860" s="832" t="s">
        <v>2810</v>
      </c>
      <c r="D860" s="832" t="s">
        <v>1219</v>
      </c>
      <c r="E860" s="832" t="s">
        <v>3371</v>
      </c>
      <c r="F860" s="832" t="s">
        <v>3374</v>
      </c>
      <c r="G860" s="832" t="s">
        <v>3375</v>
      </c>
      <c r="H860" s="849">
        <v>5</v>
      </c>
      <c r="I860" s="849">
        <v>990</v>
      </c>
      <c r="J860" s="832">
        <v>0.99497487437185927</v>
      </c>
      <c r="K860" s="832">
        <v>198</v>
      </c>
      <c r="L860" s="849">
        <v>5</v>
      </c>
      <c r="M860" s="849">
        <v>995</v>
      </c>
      <c r="N860" s="832">
        <v>1</v>
      </c>
      <c r="O860" s="832">
        <v>199</v>
      </c>
      <c r="P860" s="849">
        <v>4</v>
      </c>
      <c r="Q860" s="849">
        <v>800</v>
      </c>
      <c r="R860" s="837">
        <v>0.8040201005025126</v>
      </c>
      <c r="S860" s="850">
        <v>200</v>
      </c>
    </row>
    <row r="861" spans="1:19" ht="14.4" customHeight="1" x14ac:dyDescent="0.3">
      <c r="A861" s="831" t="s">
        <v>3384</v>
      </c>
      <c r="B861" s="832" t="s">
        <v>3385</v>
      </c>
      <c r="C861" s="832" t="s">
        <v>2810</v>
      </c>
      <c r="D861" s="832" t="s">
        <v>1219</v>
      </c>
      <c r="E861" s="832" t="s">
        <v>3371</v>
      </c>
      <c r="F861" s="832" t="s">
        <v>3507</v>
      </c>
      <c r="G861" s="832" t="s">
        <v>3508</v>
      </c>
      <c r="H861" s="849">
        <v>3</v>
      </c>
      <c r="I861" s="849">
        <v>999</v>
      </c>
      <c r="J861" s="832">
        <v>2.9910179640718564</v>
      </c>
      <c r="K861" s="832">
        <v>333</v>
      </c>
      <c r="L861" s="849">
        <v>1</v>
      </c>
      <c r="M861" s="849">
        <v>334</v>
      </c>
      <c r="N861" s="832">
        <v>1</v>
      </c>
      <c r="O861" s="832">
        <v>334</v>
      </c>
      <c r="P861" s="849"/>
      <c r="Q861" s="849"/>
      <c r="R861" s="837"/>
      <c r="S861" s="850"/>
    </row>
    <row r="862" spans="1:19" ht="14.4" customHeight="1" x14ac:dyDescent="0.3">
      <c r="A862" s="831" t="s">
        <v>3384</v>
      </c>
      <c r="B862" s="832" t="s">
        <v>3385</v>
      </c>
      <c r="C862" s="832" t="s">
        <v>2810</v>
      </c>
      <c r="D862" s="832" t="s">
        <v>1219</v>
      </c>
      <c r="E862" s="832" t="s">
        <v>3371</v>
      </c>
      <c r="F862" s="832" t="s">
        <v>3509</v>
      </c>
      <c r="G862" s="832" t="s">
        <v>3510</v>
      </c>
      <c r="H862" s="849">
        <v>4</v>
      </c>
      <c r="I862" s="849">
        <v>664</v>
      </c>
      <c r="J862" s="832">
        <v>0.66666666666666663</v>
      </c>
      <c r="K862" s="832">
        <v>166</v>
      </c>
      <c r="L862" s="849">
        <v>6</v>
      </c>
      <c r="M862" s="849">
        <v>996</v>
      </c>
      <c r="N862" s="832">
        <v>1</v>
      </c>
      <c r="O862" s="832">
        <v>166</v>
      </c>
      <c r="P862" s="849">
        <v>5</v>
      </c>
      <c r="Q862" s="849">
        <v>580</v>
      </c>
      <c r="R862" s="837">
        <v>0.58232931726907633</v>
      </c>
      <c r="S862" s="850">
        <v>116</v>
      </c>
    </row>
    <row r="863" spans="1:19" ht="14.4" customHeight="1" x14ac:dyDescent="0.3">
      <c r="A863" s="831" t="s">
        <v>3384</v>
      </c>
      <c r="B863" s="832" t="s">
        <v>3385</v>
      </c>
      <c r="C863" s="832" t="s">
        <v>2810</v>
      </c>
      <c r="D863" s="832" t="s">
        <v>1219</v>
      </c>
      <c r="E863" s="832" t="s">
        <v>3371</v>
      </c>
      <c r="F863" s="832" t="s">
        <v>3511</v>
      </c>
      <c r="G863" s="832" t="s">
        <v>3512</v>
      </c>
      <c r="H863" s="849">
        <v>3</v>
      </c>
      <c r="I863" s="849">
        <v>1053</v>
      </c>
      <c r="J863" s="832"/>
      <c r="K863" s="832">
        <v>351</v>
      </c>
      <c r="L863" s="849"/>
      <c r="M863" s="849"/>
      <c r="N863" s="832"/>
      <c r="O863" s="832"/>
      <c r="P863" s="849"/>
      <c r="Q863" s="849"/>
      <c r="R863" s="837"/>
      <c r="S863" s="850"/>
    </row>
    <row r="864" spans="1:19" ht="14.4" customHeight="1" x14ac:dyDescent="0.3">
      <c r="A864" s="831" t="s">
        <v>3384</v>
      </c>
      <c r="B864" s="832" t="s">
        <v>3385</v>
      </c>
      <c r="C864" s="832" t="s">
        <v>2810</v>
      </c>
      <c r="D864" s="832" t="s">
        <v>1219</v>
      </c>
      <c r="E864" s="832" t="s">
        <v>3371</v>
      </c>
      <c r="F864" s="832" t="s">
        <v>3525</v>
      </c>
      <c r="G864" s="832" t="s">
        <v>3526</v>
      </c>
      <c r="H864" s="849">
        <v>1</v>
      </c>
      <c r="I864" s="849">
        <v>708</v>
      </c>
      <c r="J864" s="832"/>
      <c r="K864" s="832">
        <v>708</v>
      </c>
      <c r="L864" s="849"/>
      <c r="M864" s="849"/>
      <c r="N864" s="832"/>
      <c r="O864" s="832"/>
      <c r="P864" s="849"/>
      <c r="Q864" s="849"/>
      <c r="R864" s="837"/>
      <c r="S864" s="850"/>
    </row>
    <row r="865" spans="1:19" ht="14.4" customHeight="1" x14ac:dyDescent="0.3">
      <c r="A865" s="831" t="s">
        <v>3384</v>
      </c>
      <c r="B865" s="832" t="s">
        <v>3385</v>
      </c>
      <c r="C865" s="832" t="s">
        <v>2810</v>
      </c>
      <c r="D865" s="832" t="s">
        <v>1219</v>
      </c>
      <c r="E865" s="832" t="s">
        <v>3371</v>
      </c>
      <c r="F865" s="832" t="s">
        <v>3376</v>
      </c>
      <c r="G865" s="832" t="s">
        <v>3377</v>
      </c>
      <c r="H865" s="849">
        <v>59</v>
      </c>
      <c r="I865" s="849">
        <v>1966.6599999999999</v>
      </c>
      <c r="J865" s="832">
        <v>0.73749657812927727</v>
      </c>
      <c r="K865" s="832">
        <v>33.333220338983047</v>
      </c>
      <c r="L865" s="849">
        <v>80</v>
      </c>
      <c r="M865" s="849">
        <v>2666.67</v>
      </c>
      <c r="N865" s="832">
        <v>1</v>
      </c>
      <c r="O865" s="832">
        <v>33.333375000000004</v>
      </c>
      <c r="P865" s="849">
        <v>30</v>
      </c>
      <c r="Q865" s="849">
        <v>1000.0000000000001</v>
      </c>
      <c r="R865" s="837">
        <v>0.37499953125058599</v>
      </c>
      <c r="S865" s="850">
        <v>33.333333333333336</v>
      </c>
    </row>
    <row r="866" spans="1:19" ht="14.4" customHeight="1" x14ac:dyDescent="0.3">
      <c r="A866" s="831" t="s">
        <v>3384</v>
      </c>
      <c r="B866" s="832" t="s">
        <v>3385</v>
      </c>
      <c r="C866" s="832" t="s">
        <v>2810</v>
      </c>
      <c r="D866" s="832" t="s">
        <v>1219</v>
      </c>
      <c r="E866" s="832" t="s">
        <v>3371</v>
      </c>
      <c r="F866" s="832" t="s">
        <v>3527</v>
      </c>
      <c r="G866" s="832" t="s">
        <v>3528</v>
      </c>
      <c r="H866" s="849">
        <v>1</v>
      </c>
      <c r="I866" s="849">
        <v>308</v>
      </c>
      <c r="J866" s="832">
        <v>1</v>
      </c>
      <c r="K866" s="832">
        <v>308</v>
      </c>
      <c r="L866" s="849">
        <v>1</v>
      </c>
      <c r="M866" s="849">
        <v>308</v>
      </c>
      <c r="N866" s="832">
        <v>1</v>
      </c>
      <c r="O866" s="832">
        <v>308</v>
      </c>
      <c r="P866" s="849"/>
      <c r="Q866" s="849"/>
      <c r="R866" s="837"/>
      <c r="S866" s="850"/>
    </row>
    <row r="867" spans="1:19" ht="14.4" customHeight="1" x14ac:dyDescent="0.3">
      <c r="A867" s="831" t="s">
        <v>3384</v>
      </c>
      <c r="B867" s="832" t="s">
        <v>3385</v>
      </c>
      <c r="C867" s="832" t="s">
        <v>2810</v>
      </c>
      <c r="D867" s="832" t="s">
        <v>1219</v>
      </c>
      <c r="E867" s="832" t="s">
        <v>3371</v>
      </c>
      <c r="F867" s="832" t="s">
        <v>3529</v>
      </c>
      <c r="G867" s="832" t="s">
        <v>3530</v>
      </c>
      <c r="H867" s="849">
        <v>1</v>
      </c>
      <c r="I867" s="849">
        <v>260</v>
      </c>
      <c r="J867" s="832"/>
      <c r="K867" s="832">
        <v>260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" customHeight="1" x14ac:dyDescent="0.3">
      <c r="A868" s="831" t="s">
        <v>3384</v>
      </c>
      <c r="B868" s="832" t="s">
        <v>3385</v>
      </c>
      <c r="C868" s="832" t="s">
        <v>2810</v>
      </c>
      <c r="D868" s="832" t="s">
        <v>1219</v>
      </c>
      <c r="E868" s="832" t="s">
        <v>3371</v>
      </c>
      <c r="F868" s="832" t="s">
        <v>3533</v>
      </c>
      <c r="G868" s="832" t="s">
        <v>3534</v>
      </c>
      <c r="H868" s="849">
        <v>1</v>
      </c>
      <c r="I868" s="849">
        <v>86</v>
      </c>
      <c r="J868" s="832"/>
      <c r="K868" s="832">
        <v>86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3384</v>
      </c>
      <c r="B869" s="832" t="s">
        <v>3385</v>
      </c>
      <c r="C869" s="832" t="s">
        <v>2810</v>
      </c>
      <c r="D869" s="832" t="s">
        <v>1219</v>
      </c>
      <c r="E869" s="832" t="s">
        <v>3371</v>
      </c>
      <c r="F869" s="832" t="s">
        <v>3535</v>
      </c>
      <c r="G869" s="832" t="s">
        <v>3536</v>
      </c>
      <c r="H869" s="849">
        <v>4</v>
      </c>
      <c r="I869" s="849">
        <v>616</v>
      </c>
      <c r="J869" s="832">
        <v>1.3247311827956989</v>
      </c>
      <c r="K869" s="832">
        <v>154</v>
      </c>
      <c r="L869" s="849">
        <v>3</v>
      </c>
      <c r="M869" s="849">
        <v>465</v>
      </c>
      <c r="N869" s="832">
        <v>1</v>
      </c>
      <c r="O869" s="832">
        <v>155</v>
      </c>
      <c r="P869" s="849"/>
      <c r="Q869" s="849"/>
      <c r="R869" s="837"/>
      <c r="S869" s="850"/>
    </row>
    <row r="870" spans="1:19" ht="14.4" customHeight="1" x14ac:dyDescent="0.3">
      <c r="A870" s="831" t="s">
        <v>3384</v>
      </c>
      <c r="B870" s="832" t="s">
        <v>3385</v>
      </c>
      <c r="C870" s="832" t="s">
        <v>2810</v>
      </c>
      <c r="D870" s="832" t="s">
        <v>1219</v>
      </c>
      <c r="E870" s="832" t="s">
        <v>3371</v>
      </c>
      <c r="F870" s="832" t="s">
        <v>3537</v>
      </c>
      <c r="G870" s="832" t="s">
        <v>3538</v>
      </c>
      <c r="H870" s="849">
        <v>2</v>
      </c>
      <c r="I870" s="849">
        <v>64</v>
      </c>
      <c r="J870" s="832">
        <v>0.5</v>
      </c>
      <c r="K870" s="832">
        <v>32</v>
      </c>
      <c r="L870" s="849">
        <v>4</v>
      </c>
      <c r="M870" s="849">
        <v>128</v>
      </c>
      <c r="N870" s="832">
        <v>1</v>
      </c>
      <c r="O870" s="832">
        <v>32</v>
      </c>
      <c r="P870" s="849">
        <v>1</v>
      </c>
      <c r="Q870" s="849">
        <v>33</v>
      </c>
      <c r="R870" s="837">
        <v>0.2578125</v>
      </c>
      <c r="S870" s="850">
        <v>33</v>
      </c>
    </row>
    <row r="871" spans="1:19" ht="14.4" customHeight="1" x14ac:dyDescent="0.3">
      <c r="A871" s="831" t="s">
        <v>3384</v>
      </c>
      <c r="B871" s="832" t="s">
        <v>3385</v>
      </c>
      <c r="C871" s="832" t="s">
        <v>2810</v>
      </c>
      <c r="D871" s="832" t="s">
        <v>1219</v>
      </c>
      <c r="E871" s="832" t="s">
        <v>3371</v>
      </c>
      <c r="F871" s="832" t="s">
        <v>3541</v>
      </c>
      <c r="G871" s="832" t="s">
        <v>3542</v>
      </c>
      <c r="H871" s="849">
        <v>4</v>
      </c>
      <c r="I871" s="849">
        <v>296</v>
      </c>
      <c r="J871" s="832">
        <v>4</v>
      </c>
      <c r="K871" s="832">
        <v>74</v>
      </c>
      <c r="L871" s="849">
        <v>1</v>
      </c>
      <c r="M871" s="849">
        <v>74</v>
      </c>
      <c r="N871" s="832">
        <v>1</v>
      </c>
      <c r="O871" s="832">
        <v>74</v>
      </c>
      <c r="P871" s="849">
        <v>1</v>
      </c>
      <c r="Q871" s="849">
        <v>75</v>
      </c>
      <c r="R871" s="837">
        <v>1.0135135135135136</v>
      </c>
      <c r="S871" s="850">
        <v>75</v>
      </c>
    </row>
    <row r="872" spans="1:19" ht="14.4" customHeight="1" x14ac:dyDescent="0.3">
      <c r="A872" s="831" t="s">
        <v>3384</v>
      </c>
      <c r="B872" s="832" t="s">
        <v>3385</v>
      </c>
      <c r="C872" s="832" t="s">
        <v>2810</v>
      </c>
      <c r="D872" s="832" t="s">
        <v>1219</v>
      </c>
      <c r="E872" s="832" t="s">
        <v>3371</v>
      </c>
      <c r="F872" s="832" t="s">
        <v>3545</v>
      </c>
      <c r="G872" s="832" t="s">
        <v>3546</v>
      </c>
      <c r="H872" s="849">
        <v>1</v>
      </c>
      <c r="I872" s="849">
        <v>868</v>
      </c>
      <c r="J872" s="832">
        <v>0.14285714285714285</v>
      </c>
      <c r="K872" s="832">
        <v>868</v>
      </c>
      <c r="L872" s="849">
        <v>7</v>
      </c>
      <c r="M872" s="849">
        <v>6076</v>
      </c>
      <c r="N872" s="832">
        <v>1</v>
      </c>
      <c r="O872" s="832">
        <v>868</v>
      </c>
      <c r="P872" s="849">
        <v>1</v>
      </c>
      <c r="Q872" s="849">
        <v>870</v>
      </c>
      <c r="R872" s="837">
        <v>0.14318630678077682</v>
      </c>
      <c r="S872" s="850">
        <v>870</v>
      </c>
    </row>
    <row r="873" spans="1:19" ht="14.4" customHeight="1" x14ac:dyDescent="0.3">
      <c r="A873" s="831" t="s">
        <v>3384</v>
      </c>
      <c r="B873" s="832" t="s">
        <v>3385</v>
      </c>
      <c r="C873" s="832" t="s">
        <v>2810</v>
      </c>
      <c r="D873" s="832" t="s">
        <v>1219</v>
      </c>
      <c r="E873" s="832" t="s">
        <v>3371</v>
      </c>
      <c r="F873" s="832" t="s">
        <v>3378</v>
      </c>
      <c r="G873" s="832" t="s">
        <v>3379</v>
      </c>
      <c r="H873" s="849">
        <v>26</v>
      </c>
      <c r="I873" s="849">
        <v>15392</v>
      </c>
      <c r="J873" s="832">
        <v>1.0382462057335582</v>
      </c>
      <c r="K873" s="832">
        <v>592</v>
      </c>
      <c r="L873" s="849">
        <v>25</v>
      </c>
      <c r="M873" s="849">
        <v>14825</v>
      </c>
      <c r="N873" s="832">
        <v>1</v>
      </c>
      <c r="O873" s="832">
        <v>593</v>
      </c>
      <c r="P873" s="849">
        <v>28</v>
      </c>
      <c r="Q873" s="849">
        <v>16660</v>
      </c>
      <c r="R873" s="837">
        <v>1.1237774030354131</v>
      </c>
      <c r="S873" s="850">
        <v>595</v>
      </c>
    </row>
    <row r="874" spans="1:19" ht="14.4" customHeight="1" x14ac:dyDescent="0.3">
      <c r="A874" s="831" t="s">
        <v>3384</v>
      </c>
      <c r="B874" s="832" t="s">
        <v>3385</v>
      </c>
      <c r="C874" s="832" t="s">
        <v>2810</v>
      </c>
      <c r="D874" s="832" t="s">
        <v>1219</v>
      </c>
      <c r="E874" s="832" t="s">
        <v>3371</v>
      </c>
      <c r="F874" s="832" t="s">
        <v>3549</v>
      </c>
      <c r="G874" s="832" t="s">
        <v>3550</v>
      </c>
      <c r="H874" s="849">
        <v>4</v>
      </c>
      <c r="I874" s="849">
        <v>3068</v>
      </c>
      <c r="J874" s="832">
        <v>0.66579861111111116</v>
      </c>
      <c r="K874" s="832">
        <v>767</v>
      </c>
      <c r="L874" s="849">
        <v>6</v>
      </c>
      <c r="M874" s="849">
        <v>4608</v>
      </c>
      <c r="N874" s="832">
        <v>1</v>
      </c>
      <c r="O874" s="832">
        <v>768</v>
      </c>
      <c r="P874" s="849">
        <v>2</v>
      </c>
      <c r="Q874" s="849">
        <v>1540</v>
      </c>
      <c r="R874" s="837">
        <v>0.3342013888888889</v>
      </c>
      <c r="S874" s="850">
        <v>770</v>
      </c>
    </row>
    <row r="875" spans="1:19" ht="14.4" customHeight="1" x14ac:dyDescent="0.3">
      <c r="A875" s="831" t="s">
        <v>3384</v>
      </c>
      <c r="B875" s="832" t="s">
        <v>3385</v>
      </c>
      <c r="C875" s="832" t="s">
        <v>2810</v>
      </c>
      <c r="D875" s="832" t="s">
        <v>1219</v>
      </c>
      <c r="E875" s="832" t="s">
        <v>3371</v>
      </c>
      <c r="F875" s="832" t="s">
        <v>3559</v>
      </c>
      <c r="G875" s="832" t="s">
        <v>3560</v>
      </c>
      <c r="H875" s="849">
        <v>1</v>
      </c>
      <c r="I875" s="849">
        <v>160</v>
      </c>
      <c r="J875" s="832">
        <v>0.49689440993788819</v>
      </c>
      <c r="K875" s="832">
        <v>160</v>
      </c>
      <c r="L875" s="849">
        <v>2</v>
      </c>
      <c r="M875" s="849">
        <v>322</v>
      </c>
      <c r="N875" s="832">
        <v>1</v>
      </c>
      <c r="O875" s="832">
        <v>161</v>
      </c>
      <c r="P875" s="849"/>
      <c r="Q875" s="849"/>
      <c r="R875" s="837"/>
      <c r="S875" s="850"/>
    </row>
    <row r="876" spans="1:19" ht="14.4" customHeight="1" x14ac:dyDescent="0.3">
      <c r="A876" s="831" t="s">
        <v>3384</v>
      </c>
      <c r="B876" s="832" t="s">
        <v>3385</v>
      </c>
      <c r="C876" s="832" t="s">
        <v>2810</v>
      </c>
      <c r="D876" s="832" t="s">
        <v>1219</v>
      </c>
      <c r="E876" s="832" t="s">
        <v>3371</v>
      </c>
      <c r="F876" s="832" t="s">
        <v>3380</v>
      </c>
      <c r="G876" s="832" t="s">
        <v>3381</v>
      </c>
      <c r="H876" s="849">
        <v>33</v>
      </c>
      <c r="I876" s="849">
        <v>44121</v>
      </c>
      <c r="J876" s="832">
        <v>0.68647311426437641</v>
      </c>
      <c r="K876" s="832">
        <v>1337</v>
      </c>
      <c r="L876" s="849">
        <v>48</v>
      </c>
      <c r="M876" s="849">
        <v>64272</v>
      </c>
      <c r="N876" s="832">
        <v>1</v>
      </c>
      <c r="O876" s="832">
        <v>1339</v>
      </c>
      <c r="P876" s="849">
        <v>4</v>
      </c>
      <c r="Q876" s="849">
        <v>5376</v>
      </c>
      <c r="R876" s="837">
        <v>8.3644510828976851E-2</v>
      </c>
      <c r="S876" s="850">
        <v>1344</v>
      </c>
    </row>
    <row r="877" spans="1:19" ht="14.4" customHeight="1" x14ac:dyDescent="0.3">
      <c r="A877" s="831" t="s">
        <v>3384</v>
      </c>
      <c r="B877" s="832" t="s">
        <v>3385</v>
      </c>
      <c r="C877" s="832" t="s">
        <v>2810</v>
      </c>
      <c r="D877" s="832" t="s">
        <v>1219</v>
      </c>
      <c r="E877" s="832" t="s">
        <v>3371</v>
      </c>
      <c r="F877" s="832" t="s">
        <v>3382</v>
      </c>
      <c r="G877" s="832" t="s">
        <v>3383</v>
      </c>
      <c r="H877" s="849">
        <v>3</v>
      </c>
      <c r="I877" s="849">
        <v>1086</v>
      </c>
      <c r="J877" s="832">
        <v>0.23013350286077558</v>
      </c>
      <c r="K877" s="832">
        <v>362</v>
      </c>
      <c r="L877" s="849">
        <v>13</v>
      </c>
      <c r="M877" s="849">
        <v>4719</v>
      </c>
      <c r="N877" s="832">
        <v>1</v>
      </c>
      <c r="O877" s="832">
        <v>363</v>
      </c>
      <c r="P877" s="849">
        <v>1</v>
      </c>
      <c r="Q877" s="849">
        <v>364</v>
      </c>
      <c r="R877" s="837">
        <v>7.7134986225895319E-2</v>
      </c>
      <c r="S877" s="850">
        <v>364</v>
      </c>
    </row>
    <row r="878" spans="1:19" ht="14.4" customHeight="1" x14ac:dyDescent="0.3">
      <c r="A878" s="831" t="s">
        <v>3384</v>
      </c>
      <c r="B878" s="832" t="s">
        <v>3385</v>
      </c>
      <c r="C878" s="832" t="s">
        <v>2810</v>
      </c>
      <c r="D878" s="832" t="s">
        <v>1222</v>
      </c>
      <c r="E878" s="832" t="s">
        <v>3424</v>
      </c>
      <c r="F878" s="832" t="s">
        <v>3437</v>
      </c>
      <c r="G878" s="832" t="s">
        <v>3438</v>
      </c>
      <c r="H878" s="849">
        <v>1</v>
      </c>
      <c r="I878" s="849">
        <v>408.74</v>
      </c>
      <c r="J878" s="832"/>
      <c r="K878" s="832">
        <v>408.74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 t="s">
        <v>3384</v>
      </c>
      <c r="B879" s="832" t="s">
        <v>3385</v>
      </c>
      <c r="C879" s="832" t="s">
        <v>2810</v>
      </c>
      <c r="D879" s="832" t="s">
        <v>1222</v>
      </c>
      <c r="E879" s="832" t="s">
        <v>3424</v>
      </c>
      <c r="F879" s="832" t="s">
        <v>3445</v>
      </c>
      <c r="G879" s="832" t="s">
        <v>3446</v>
      </c>
      <c r="H879" s="849">
        <v>1</v>
      </c>
      <c r="I879" s="849">
        <v>2436</v>
      </c>
      <c r="J879" s="832"/>
      <c r="K879" s="832">
        <v>2436</v>
      </c>
      <c r="L879" s="849"/>
      <c r="M879" s="849"/>
      <c r="N879" s="832"/>
      <c r="O879" s="832"/>
      <c r="P879" s="849"/>
      <c r="Q879" s="849"/>
      <c r="R879" s="837"/>
      <c r="S879" s="850"/>
    </row>
    <row r="880" spans="1:19" ht="14.4" customHeight="1" x14ac:dyDescent="0.3">
      <c r="A880" s="831" t="s">
        <v>3384</v>
      </c>
      <c r="B880" s="832" t="s">
        <v>3385</v>
      </c>
      <c r="C880" s="832" t="s">
        <v>2810</v>
      </c>
      <c r="D880" s="832" t="s">
        <v>1222</v>
      </c>
      <c r="E880" s="832" t="s">
        <v>3371</v>
      </c>
      <c r="F880" s="832" t="s">
        <v>3491</v>
      </c>
      <c r="G880" s="832" t="s">
        <v>3492</v>
      </c>
      <c r="H880" s="849">
        <v>5</v>
      </c>
      <c r="I880" s="849">
        <v>185</v>
      </c>
      <c r="J880" s="832">
        <v>1.6666666666666667</v>
      </c>
      <c r="K880" s="832">
        <v>37</v>
      </c>
      <c r="L880" s="849">
        <v>3</v>
      </c>
      <c r="M880" s="849">
        <v>111</v>
      </c>
      <c r="N880" s="832">
        <v>1</v>
      </c>
      <c r="O880" s="832">
        <v>37</v>
      </c>
      <c r="P880" s="849">
        <v>5</v>
      </c>
      <c r="Q880" s="849">
        <v>190</v>
      </c>
      <c r="R880" s="837">
        <v>1.7117117117117118</v>
      </c>
      <c r="S880" s="850">
        <v>38</v>
      </c>
    </row>
    <row r="881" spans="1:19" ht="14.4" customHeight="1" x14ac:dyDescent="0.3">
      <c r="A881" s="831" t="s">
        <v>3384</v>
      </c>
      <c r="B881" s="832" t="s">
        <v>3385</v>
      </c>
      <c r="C881" s="832" t="s">
        <v>2810</v>
      </c>
      <c r="D881" s="832" t="s">
        <v>1222</v>
      </c>
      <c r="E881" s="832" t="s">
        <v>3371</v>
      </c>
      <c r="F881" s="832" t="s">
        <v>3493</v>
      </c>
      <c r="G881" s="832" t="s">
        <v>3494</v>
      </c>
      <c r="H881" s="849">
        <v>19</v>
      </c>
      <c r="I881" s="849">
        <v>190</v>
      </c>
      <c r="J881" s="832">
        <v>2.7142857142857144</v>
      </c>
      <c r="K881" s="832">
        <v>10</v>
      </c>
      <c r="L881" s="849">
        <v>7</v>
      </c>
      <c r="M881" s="849">
        <v>70</v>
      </c>
      <c r="N881" s="832">
        <v>1</v>
      </c>
      <c r="O881" s="832">
        <v>10</v>
      </c>
      <c r="P881" s="849">
        <v>8</v>
      </c>
      <c r="Q881" s="849">
        <v>80</v>
      </c>
      <c r="R881" s="837">
        <v>1.1428571428571428</v>
      </c>
      <c r="S881" s="850">
        <v>10</v>
      </c>
    </row>
    <row r="882" spans="1:19" ht="14.4" customHeight="1" x14ac:dyDescent="0.3">
      <c r="A882" s="831" t="s">
        <v>3384</v>
      </c>
      <c r="B882" s="832" t="s">
        <v>3385</v>
      </c>
      <c r="C882" s="832" t="s">
        <v>2810</v>
      </c>
      <c r="D882" s="832" t="s">
        <v>1222</v>
      </c>
      <c r="E882" s="832" t="s">
        <v>3371</v>
      </c>
      <c r="F882" s="832" t="s">
        <v>3372</v>
      </c>
      <c r="G882" s="832" t="s">
        <v>3373</v>
      </c>
      <c r="H882" s="849">
        <v>44</v>
      </c>
      <c r="I882" s="849">
        <v>11044</v>
      </c>
      <c r="J882" s="832">
        <v>4.8694885361552025</v>
      </c>
      <c r="K882" s="832">
        <v>251</v>
      </c>
      <c r="L882" s="849">
        <v>9</v>
      </c>
      <c r="M882" s="849">
        <v>2268</v>
      </c>
      <c r="N882" s="832">
        <v>1</v>
      </c>
      <c r="O882" s="832">
        <v>252</v>
      </c>
      <c r="P882" s="849">
        <v>22</v>
      </c>
      <c r="Q882" s="849">
        <v>5588</v>
      </c>
      <c r="R882" s="837">
        <v>2.4638447971781305</v>
      </c>
      <c r="S882" s="850">
        <v>254</v>
      </c>
    </row>
    <row r="883" spans="1:19" ht="14.4" customHeight="1" x14ac:dyDescent="0.3">
      <c r="A883" s="831" t="s">
        <v>3384</v>
      </c>
      <c r="B883" s="832" t="s">
        <v>3385</v>
      </c>
      <c r="C883" s="832" t="s">
        <v>2810</v>
      </c>
      <c r="D883" s="832" t="s">
        <v>1222</v>
      </c>
      <c r="E883" s="832" t="s">
        <v>3371</v>
      </c>
      <c r="F883" s="832" t="s">
        <v>3499</v>
      </c>
      <c r="G883" s="832" t="s">
        <v>3500</v>
      </c>
      <c r="H883" s="849"/>
      <c r="I883" s="849"/>
      <c r="J883" s="832"/>
      <c r="K883" s="832"/>
      <c r="L883" s="849"/>
      <c r="M883" s="849"/>
      <c r="N883" s="832"/>
      <c r="O883" s="832"/>
      <c r="P883" s="849">
        <v>6</v>
      </c>
      <c r="Q883" s="849">
        <v>756</v>
      </c>
      <c r="R883" s="837"/>
      <c r="S883" s="850">
        <v>126</v>
      </c>
    </row>
    <row r="884" spans="1:19" ht="14.4" customHeight="1" x14ac:dyDescent="0.3">
      <c r="A884" s="831" t="s">
        <v>3384</v>
      </c>
      <c r="B884" s="832" t="s">
        <v>3385</v>
      </c>
      <c r="C884" s="832" t="s">
        <v>2810</v>
      </c>
      <c r="D884" s="832" t="s">
        <v>1222</v>
      </c>
      <c r="E884" s="832" t="s">
        <v>3371</v>
      </c>
      <c r="F884" s="832" t="s">
        <v>3507</v>
      </c>
      <c r="G884" s="832" t="s">
        <v>3508</v>
      </c>
      <c r="H884" s="849">
        <v>1</v>
      </c>
      <c r="I884" s="849">
        <v>333</v>
      </c>
      <c r="J884" s="832"/>
      <c r="K884" s="832">
        <v>333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" customHeight="1" x14ac:dyDescent="0.3">
      <c r="A885" s="831" t="s">
        <v>3384</v>
      </c>
      <c r="B885" s="832" t="s">
        <v>3385</v>
      </c>
      <c r="C885" s="832" t="s">
        <v>2810</v>
      </c>
      <c r="D885" s="832" t="s">
        <v>1222</v>
      </c>
      <c r="E885" s="832" t="s">
        <v>3371</v>
      </c>
      <c r="F885" s="832" t="s">
        <v>3376</v>
      </c>
      <c r="G885" s="832" t="s">
        <v>3377</v>
      </c>
      <c r="H885" s="849">
        <v>44</v>
      </c>
      <c r="I885" s="849">
        <v>1466.67</v>
      </c>
      <c r="J885" s="832">
        <v>4.8889000000000005</v>
      </c>
      <c r="K885" s="832">
        <v>33.333409090909093</v>
      </c>
      <c r="L885" s="849">
        <v>9</v>
      </c>
      <c r="M885" s="849">
        <v>300</v>
      </c>
      <c r="N885" s="832">
        <v>1</v>
      </c>
      <c r="O885" s="832">
        <v>33.333333333333336</v>
      </c>
      <c r="P885" s="849">
        <v>28</v>
      </c>
      <c r="Q885" s="849">
        <v>933.33999999999992</v>
      </c>
      <c r="R885" s="837">
        <v>3.1111333333333331</v>
      </c>
      <c r="S885" s="850">
        <v>33.333571428571425</v>
      </c>
    </row>
    <row r="886" spans="1:19" ht="14.4" customHeight="1" x14ac:dyDescent="0.3">
      <c r="A886" s="831" t="s">
        <v>3384</v>
      </c>
      <c r="B886" s="832" t="s">
        <v>3385</v>
      </c>
      <c r="C886" s="832" t="s">
        <v>2810</v>
      </c>
      <c r="D886" s="832" t="s">
        <v>1222</v>
      </c>
      <c r="E886" s="832" t="s">
        <v>3371</v>
      </c>
      <c r="F886" s="832" t="s">
        <v>3535</v>
      </c>
      <c r="G886" s="832" t="s">
        <v>3536</v>
      </c>
      <c r="H886" s="849"/>
      <c r="I886" s="849"/>
      <c r="J886" s="832"/>
      <c r="K886" s="832"/>
      <c r="L886" s="849"/>
      <c r="M886" s="849"/>
      <c r="N886" s="832"/>
      <c r="O886" s="832"/>
      <c r="P886" s="849">
        <v>2</v>
      </c>
      <c r="Q886" s="849">
        <v>312</v>
      </c>
      <c r="R886" s="837"/>
      <c r="S886" s="850">
        <v>156</v>
      </c>
    </row>
    <row r="887" spans="1:19" ht="14.4" customHeight="1" x14ac:dyDescent="0.3">
      <c r="A887" s="831" t="s">
        <v>3384</v>
      </c>
      <c r="B887" s="832" t="s">
        <v>3385</v>
      </c>
      <c r="C887" s="832" t="s">
        <v>2810</v>
      </c>
      <c r="D887" s="832" t="s">
        <v>1222</v>
      </c>
      <c r="E887" s="832" t="s">
        <v>3371</v>
      </c>
      <c r="F887" s="832" t="s">
        <v>3545</v>
      </c>
      <c r="G887" s="832" t="s">
        <v>3546</v>
      </c>
      <c r="H887" s="849">
        <v>1</v>
      </c>
      <c r="I887" s="849">
        <v>868</v>
      </c>
      <c r="J887" s="832"/>
      <c r="K887" s="832">
        <v>868</v>
      </c>
      <c r="L887" s="849"/>
      <c r="M887" s="849"/>
      <c r="N887" s="832"/>
      <c r="O887" s="832"/>
      <c r="P887" s="849">
        <v>1</v>
      </c>
      <c r="Q887" s="849">
        <v>870</v>
      </c>
      <c r="R887" s="837"/>
      <c r="S887" s="850">
        <v>870</v>
      </c>
    </row>
    <row r="888" spans="1:19" ht="14.4" customHeight="1" x14ac:dyDescent="0.3">
      <c r="A888" s="831" t="s">
        <v>3384</v>
      </c>
      <c r="B888" s="832" t="s">
        <v>3385</v>
      </c>
      <c r="C888" s="832" t="s">
        <v>2810</v>
      </c>
      <c r="D888" s="832" t="s">
        <v>1222</v>
      </c>
      <c r="E888" s="832" t="s">
        <v>3371</v>
      </c>
      <c r="F888" s="832" t="s">
        <v>3378</v>
      </c>
      <c r="G888" s="832" t="s">
        <v>3379</v>
      </c>
      <c r="H888" s="849">
        <v>12</v>
      </c>
      <c r="I888" s="849">
        <v>7104</v>
      </c>
      <c r="J888" s="832">
        <v>5.9898819561551431</v>
      </c>
      <c r="K888" s="832">
        <v>592</v>
      </c>
      <c r="L888" s="849">
        <v>2</v>
      </c>
      <c r="M888" s="849">
        <v>1186</v>
      </c>
      <c r="N888" s="832">
        <v>1</v>
      </c>
      <c r="O888" s="832">
        <v>593</v>
      </c>
      <c r="P888" s="849">
        <v>21</v>
      </c>
      <c r="Q888" s="849">
        <v>12495</v>
      </c>
      <c r="R888" s="837">
        <v>10.535413153456998</v>
      </c>
      <c r="S888" s="850">
        <v>595</v>
      </c>
    </row>
    <row r="889" spans="1:19" ht="14.4" customHeight="1" x14ac:dyDescent="0.3">
      <c r="A889" s="831" t="s">
        <v>3384</v>
      </c>
      <c r="B889" s="832" t="s">
        <v>3385</v>
      </c>
      <c r="C889" s="832" t="s">
        <v>2810</v>
      </c>
      <c r="D889" s="832" t="s">
        <v>1222</v>
      </c>
      <c r="E889" s="832" t="s">
        <v>3371</v>
      </c>
      <c r="F889" s="832" t="s">
        <v>3549</v>
      </c>
      <c r="G889" s="832" t="s">
        <v>3550</v>
      </c>
      <c r="H889" s="849">
        <v>1</v>
      </c>
      <c r="I889" s="849">
        <v>767</v>
      </c>
      <c r="J889" s="832"/>
      <c r="K889" s="832">
        <v>767</v>
      </c>
      <c r="L889" s="849"/>
      <c r="M889" s="849"/>
      <c r="N889" s="832"/>
      <c r="O889" s="832"/>
      <c r="P889" s="849"/>
      <c r="Q889" s="849"/>
      <c r="R889" s="837"/>
      <c r="S889" s="850"/>
    </row>
    <row r="890" spans="1:19" ht="14.4" customHeight="1" x14ac:dyDescent="0.3">
      <c r="A890" s="831" t="s">
        <v>3384</v>
      </c>
      <c r="B890" s="832" t="s">
        <v>3385</v>
      </c>
      <c r="C890" s="832" t="s">
        <v>2810</v>
      </c>
      <c r="D890" s="832" t="s">
        <v>1222</v>
      </c>
      <c r="E890" s="832" t="s">
        <v>3371</v>
      </c>
      <c r="F890" s="832" t="s">
        <v>3559</v>
      </c>
      <c r="G890" s="832" t="s">
        <v>3560</v>
      </c>
      <c r="H890" s="849"/>
      <c r="I890" s="849"/>
      <c r="J890" s="832"/>
      <c r="K890" s="832"/>
      <c r="L890" s="849"/>
      <c r="M890" s="849"/>
      <c r="N890" s="832"/>
      <c r="O890" s="832"/>
      <c r="P890" s="849">
        <v>2</v>
      </c>
      <c r="Q890" s="849">
        <v>324</v>
      </c>
      <c r="R890" s="837"/>
      <c r="S890" s="850">
        <v>162</v>
      </c>
    </row>
    <row r="891" spans="1:19" ht="14.4" customHeight="1" x14ac:dyDescent="0.3">
      <c r="A891" s="831" t="s">
        <v>3384</v>
      </c>
      <c r="B891" s="832" t="s">
        <v>3385</v>
      </c>
      <c r="C891" s="832" t="s">
        <v>2810</v>
      </c>
      <c r="D891" s="832" t="s">
        <v>1222</v>
      </c>
      <c r="E891" s="832" t="s">
        <v>3371</v>
      </c>
      <c r="F891" s="832" t="s">
        <v>3380</v>
      </c>
      <c r="G891" s="832" t="s">
        <v>3381</v>
      </c>
      <c r="H891" s="849">
        <v>32</v>
      </c>
      <c r="I891" s="849">
        <v>42784</v>
      </c>
      <c r="J891" s="832">
        <v>5.3253671894448598</v>
      </c>
      <c r="K891" s="832">
        <v>1337</v>
      </c>
      <c r="L891" s="849">
        <v>6</v>
      </c>
      <c r="M891" s="849">
        <v>8034</v>
      </c>
      <c r="N891" s="832">
        <v>1</v>
      </c>
      <c r="O891" s="832">
        <v>1339</v>
      </c>
      <c r="P891" s="849">
        <v>9</v>
      </c>
      <c r="Q891" s="849">
        <v>12096</v>
      </c>
      <c r="R891" s="837">
        <v>1.5056011949215833</v>
      </c>
      <c r="S891" s="850">
        <v>1344</v>
      </c>
    </row>
    <row r="892" spans="1:19" ht="14.4" customHeight="1" x14ac:dyDescent="0.3">
      <c r="A892" s="831" t="s">
        <v>3384</v>
      </c>
      <c r="B892" s="832" t="s">
        <v>3385</v>
      </c>
      <c r="C892" s="832" t="s">
        <v>2810</v>
      </c>
      <c r="D892" s="832" t="s">
        <v>1222</v>
      </c>
      <c r="E892" s="832" t="s">
        <v>3371</v>
      </c>
      <c r="F892" s="832" t="s">
        <v>3382</v>
      </c>
      <c r="G892" s="832" t="s">
        <v>3383</v>
      </c>
      <c r="H892" s="849">
        <v>4</v>
      </c>
      <c r="I892" s="849">
        <v>1448</v>
      </c>
      <c r="J892" s="832"/>
      <c r="K892" s="832">
        <v>362</v>
      </c>
      <c r="L892" s="849"/>
      <c r="M892" s="849"/>
      <c r="N892" s="832"/>
      <c r="O892" s="832"/>
      <c r="P892" s="849">
        <v>3</v>
      </c>
      <c r="Q892" s="849">
        <v>1092</v>
      </c>
      <c r="R892" s="837"/>
      <c r="S892" s="850">
        <v>364</v>
      </c>
    </row>
    <row r="893" spans="1:19" ht="14.4" customHeight="1" x14ac:dyDescent="0.3">
      <c r="A893" s="831" t="s">
        <v>3384</v>
      </c>
      <c r="B893" s="832" t="s">
        <v>3385</v>
      </c>
      <c r="C893" s="832" t="s">
        <v>2810</v>
      </c>
      <c r="D893" s="832" t="s">
        <v>1223</v>
      </c>
      <c r="E893" s="832" t="s">
        <v>3424</v>
      </c>
      <c r="F893" s="832" t="s">
        <v>3437</v>
      </c>
      <c r="G893" s="832" t="s">
        <v>3438</v>
      </c>
      <c r="H893" s="849"/>
      <c r="I893" s="849"/>
      <c r="J893" s="832"/>
      <c r="K893" s="832"/>
      <c r="L893" s="849"/>
      <c r="M893" s="849"/>
      <c r="N893" s="832"/>
      <c r="O893" s="832"/>
      <c r="P893" s="849">
        <v>2</v>
      </c>
      <c r="Q893" s="849">
        <v>817.48</v>
      </c>
      <c r="R893" s="837"/>
      <c r="S893" s="850">
        <v>408.74</v>
      </c>
    </row>
    <row r="894" spans="1:19" ht="14.4" customHeight="1" x14ac:dyDescent="0.3">
      <c r="A894" s="831" t="s">
        <v>3384</v>
      </c>
      <c r="B894" s="832" t="s">
        <v>3385</v>
      </c>
      <c r="C894" s="832" t="s">
        <v>2810</v>
      </c>
      <c r="D894" s="832" t="s">
        <v>1223</v>
      </c>
      <c r="E894" s="832" t="s">
        <v>3424</v>
      </c>
      <c r="F894" s="832" t="s">
        <v>3445</v>
      </c>
      <c r="G894" s="832" t="s">
        <v>3446</v>
      </c>
      <c r="H894" s="849"/>
      <c r="I894" s="849"/>
      <c r="J894" s="832"/>
      <c r="K894" s="832"/>
      <c r="L894" s="849"/>
      <c r="M894" s="849"/>
      <c r="N894" s="832"/>
      <c r="O894" s="832"/>
      <c r="P894" s="849">
        <v>1</v>
      </c>
      <c r="Q894" s="849">
        <v>2170.0300000000002</v>
      </c>
      <c r="R894" s="837"/>
      <c r="S894" s="850">
        <v>2170.0300000000002</v>
      </c>
    </row>
    <row r="895" spans="1:19" ht="14.4" customHeight="1" x14ac:dyDescent="0.3">
      <c r="A895" s="831" t="s">
        <v>3384</v>
      </c>
      <c r="B895" s="832" t="s">
        <v>3385</v>
      </c>
      <c r="C895" s="832" t="s">
        <v>2810</v>
      </c>
      <c r="D895" s="832" t="s">
        <v>1223</v>
      </c>
      <c r="E895" s="832" t="s">
        <v>3424</v>
      </c>
      <c r="F895" s="832" t="s">
        <v>3453</v>
      </c>
      <c r="G895" s="832" t="s">
        <v>3454</v>
      </c>
      <c r="H895" s="849"/>
      <c r="I895" s="849"/>
      <c r="J895" s="832"/>
      <c r="K895" s="832"/>
      <c r="L895" s="849"/>
      <c r="M895" s="849"/>
      <c r="N895" s="832"/>
      <c r="O895" s="832"/>
      <c r="P895" s="849">
        <v>1</v>
      </c>
      <c r="Q895" s="849">
        <v>1400</v>
      </c>
      <c r="R895" s="837"/>
      <c r="S895" s="850">
        <v>1400</v>
      </c>
    </row>
    <row r="896" spans="1:19" ht="14.4" customHeight="1" x14ac:dyDescent="0.3">
      <c r="A896" s="831" t="s">
        <v>3384</v>
      </c>
      <c r="B896" s="832" t="s">
        <v>3385</v>
      </c>
      <c r="C896" s="832" t="s">
        <v>2810</v>
      </c>
      <c r="D896" s="832" t="s">
        <v>1223</v>
      </c>
      <c r="E896" s="832" t="s">
        <v>3371</v>
      </c>
      <c r="F896" s="832" t="s">
        <v>3372</v>
      </c>
      <c r="G896" s="832" t="s">
        <v>3373</v>
      </c>
      <c r="H896" s="849">
        <v>6</v>
      </c>
      <c r="I896" s="849">
        <v>1506</v>
      </c>
      <c r="J896" s="832"/>
      <c r="K896" s="832">
        <v>251</v>
      </c>
      <c r="L896" s="849"/>
      <c r="M896" s="849"/>
      <c r="N896" s="832"/>
      <c r="O896" s="832"/>
      <c r="P896" s="849"/>
      <c r="Q896" s="849"/>
      <c r="R896" s="837"/>
      <c r="S896" s="850"/>
    </row>
    <row r="897" spans="1:19" ht="14.4" customHeight="1" x14ac:dyDescent="0.3">
      <c r="A897" s="831" t="s">
        <v>3384</v>
      </c>
      <c r="B897" s="832" t="s">
        <v>3385</v>
      </c>
      <c r="C897" s="832" t="s">
        <v>2810</v>
      </c>
      <c r="D897" s="832" t="s">
        <v>1223</v>
      </c>
      <c r="E897" s="832" t="s">
        <v>3371</v>
      </c>
      <c r="F897" s="832" t="s">
        <v>3525</v>
      </c>
      <c r="G897" s="832" t="s">
        <v>3526</v>
      </c>
      <c r="H897" s="849">
        <v>2</v>
      </c>
      <c r="I897" s="849">
        <v>1416</v>
      </c>
      <c r="J897" s="832"/>
      <c r="K897" s="832">
        <v>708</v>
      </c>
      <c r="L897" s="849"/>
      <c r="M897" s="849"/>
      <c r="N897" s="832"/>
      <c r="O897" s="832"/>
      <c r="P897" s="849"/>
      <c r="Q897" s="849"/>
      <c r="R897" s="837"/>
      <c r="S897" s="850"/>
    </row>
    <row r="898" spans="1:19" ht="14.4" customHeight="1" x14ac:dyDescent="0.3">
      <c r="A898" s="831" t="s">
        <v>3384</v>
      </c>
      <c r="B898" s="832" t="s">
        <v>3385</v>
      </c>
      <c r="C898" s="832" t="s">
        <v>2810</v>
      </c>
      <c r="D898" s="832" t="s">
        <v>1223</v>
      </c>
      <c r="E898" s="832" t="s">
        <v>3371</v>
      </c>
      <c r="F898" s="832" t="s">
        <v>3376</v>
      </c>
      <c r="G898" s="832" t="s">
        <v>3377</v>
      </c>
      <c r="H898" s="849">
        <v>6</v>
      </c>
      <c r="I898" s="849">
        <v>199.99</v>
      </c>
      <c r="J898" s="832"/>
      <c r="K898" s="832">
        <v>33.331666666666671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3384</v>
      </c>
      <c r="B899" s="832" t="s">
        <v>3385</v>
      </c>
      <c r="C899" s="832" t="s">
        <v>2810</v>
      </c>
      <c r="D899" s="832" t="s">
        <v>1223</v>
      </c>
      <c r="E899" s="832" t="s">
        <v>3371</v>
      </c>
      <c r="F899" s="832" t="s">
        <v>3529</v>
      </c>
      <c r="G899" s="832" t="s">
        <v>3530</v>
      </c>
      <c r="H899" s="849">
        <v>1</v>
      </c>
      <c r="I899" s="849">
        <v>260</v>
      </c>
      <c r="J899" s="832"/>
      <c r="K899" s="832">
        <v>260</v>
      </c>
      <c r="L899" s="849"/>
      <c r="M899" s="849"/>
      <c r="N899" s="832"/>
      <c r="O899" s="832"/>
      <c r="P899" s="849"/>
      <c r="Q899" s="849"/>
      <c r="R899" s="837"/>
      <c r="S899" s="850"/>
    </row>
    <row r="900" spans="1:19" ht="14.4" customHeight="1" x14ac:dyDescent="0.3">
      <c r="A900" s="831" t="s">
        <v>3384</v>
      </c>
      <c r="B900" s="832" t="s">
        <v>3385</v>
      </c>
      <c r="C900" s="832" t="s">
        <v>2810</v>
      </c>
      <c r="D900" s="832" t="s">
        <v>1223</v>
      </c>
      <c r="E900" s="832" t="s">
        <v>3371</v>
      </c>
      <c r="F900" s="832" t="s">
        <v>3533</v>
      </c>
      <c r="G900" s="832" t="s">
        <v>3534</v>
      </c>
      <c r="H900" s="849">
        <v>1</v>
      </c>
      <c r="I900" s="849">
        <v>86</v>
      </c>
      <c r="J900" s="832"/>
      <c r="K900" s="832">
        <v>86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 t="s">
        <v>3384</v>
      </c>
      <c r="B901" s="832" t="s">
        <v>3385</v>
      </c>
      <c r="C901" s="832" t="s">
        <v>2810</v>
      </c>
      <c r="D901" s="832" t="s">
        <v>1223</v>
      </c>
      <c r="E901" s="832" t="s">
        <v>3371</v>
      </c>
      <c r="F901" s="832" t="s">
        <v>3378</v>
      </c>
      <c r="G901" s="832" t="s">
        <v>3379</v>
      </c>
      <c r="H901" s="849">
        <v>2</v>
      </c>
      <c r="I901" s="849">
        <v>1184</v>
      </c>
      <c r="J901" s="832"/>
      <c r="K901" s="832">
        <v>592</v>
      </c>
      <c r="L901" s="849"/>
      <c r="M901" s="849"/>
      <c r="N901" s="832"/>
      <c r="O901" s="832"/>
      <c r="P901" s="849">
        <v>2</v>
      </c>
      <c r="Q901" s="849">
        <v>1190</v>
      </c>
      <c r="R901" s="837"/>
      <c r="S901" s="850">
        <v>595</v>
      </c>
    </row>
    <row r="902" spans="1:19" ht="14.4" customHeight="1" x14ac:dyDescent="0.3">
      <c r="A902" s="831" t="s">
        <v>3384</v>
      </c>
      <c r="B902" s="832" t="s">
        <v>3385</v>
      </c>
      <c r="C902" s="832" t="s">
        <v>2810</v>
      </c>
      <c r="D902" s="832" t="s">
        <v>1223</v>
      </c>
      <c r="E902" s="832" t="s">
        <v>3371</v>
      </c>
      <c r="F902" s="832" t="s">
        <v>3549</v>
      </c>
      <c r="G902" s="832" t="s">
        <v>3550</v>
      </c>
      <c r="H902" s="849"/>
      <c r="I902" s="849"/>
      <c r="J902" s="832"/>
      <c r="K902" s="832"/>
      <c r="L902" s="849"/>
      <c r="M902" s="849"/>
      <c r="N902" s="832"/>
      <c r="O902" s="832"/>
      <c r="P902" s="849">
        <v>2</v>
      </c>
      <c r="Q902" s="849">
        <v>1540</v>
      </c>
      <c r="R902" s="837"/>
      <c r="S902" s="850">
        <v>770</v>
      </c>
    </row>
    <row r="903" spans="1:19" ht="14.4" customHeight="1" x14ac:dyDescent="0.3">
      <c r="A903" s="831" t="s">
        <v>3384</v>
      </c>
      <c r="B903" s="832" t="s">
        <v>3385</v>
      </c>
      <c r="C903" s="832" t="s">
        <v>2810</v>
      </c>
      <c r="D903" s="832" t="s">
        <v>1223</v>
      </c>
      <c r="E903" s="832" t="s">
        <v>3371</v>
      </c>
      <c r="F903" s="832" t="s">
        <v>3380</v>
      </c>
      <c r="G903" s="832" t="s">
        <v>3381</v>
      </c>
      <c r="H903" s="849">
        <v>4</v>
      </c>
      <c r="I903" s="849">
        <v>5348</v>
      </c>
      <c r="J903" s="832"/>
      <c r="K903" s="832">
        <v>1337</v>
      </c>
      <c r="L903" s="849"/>
      <c r="M903" s="849"/>
      <c r="N903" s="832"/>
      <c r="O903" s="832"/>
      <c r="P903" s="849"/>
      <c r="Q903" s="849"/>
      <c r="R903" s="837"/>
      <c r="S903" s="850"/>
    </row>
    <row r="904" spans="1:19" ht="14.4" customHeight="1" x14ac:dyDescent="0.3">
      <c r="A904" s="831" t="s">
        <v>3384</v>
      </c>
      <c r="B904" s="832" t="s">
        <v>3385</v>
      </c>
      <c r="C904" s="832" t="s">
        <v>2810</v>
      </c>
      <c r="D904" s="832" t="s">
        <v>1225</v>
      </c>
      <c r="E904" s="832" t="s">
        <v>3386</v>
      </c>
      <c r="F904" s="832" t="s">
        <v>3398</v>
      </c>
      <c r="G904" s="832" t="s">
        <v>3399</v>
      </c>
      <c r="H904" s="849">
        <v>0.1</v>
      </c>
      <c r="I904" s="849">
        <v>454.76</v>
      </c>
      <c r="J904" s="832">
        <v>1</v>
      </c>
      <c r="K904" s="832">
        <v>4547.5999999999995</v>
      </c>
      <c r="L904" s="849">
        <v>0.1</v>
      </c>
      <c r="M904" s="849">
        <v>454.76</v>
      </c>
      <c r="N904" s="832">
        <v>1</v>
      </c>
      <c r="O904" s="832">
        <v>4547.5999999999995</v>
      </c>
      <c r="P904" s="849"/>
      <c r="Q904" s="849"/>
      <c r="R904" s="837"/>
      <c r="S904" s="850"/>
    </row>
    <row r="905" spans="1:19" ht="14.4" customHeight="1" x14ac:dyDescent="0.3">
      <c r="A905" s="831" t="s">
        <v>3384</v>
      </c>
      <c r="B905" s="832" t="s">
        <v>3385</v>
      </c>
      <c r="C905" s="832" t="s">
        <v>2810</v>
      </c>
      <c r="D905" s="832" t="s">
        <v>1225</v>
      </c>
      <c r="E905" s="832" t="s">
        <v>3424</v>
      </c>
      <c r="F905" s="832" t="s">
        <v>3437</v>
      </c>
      <c r="G905" s="832" t="s">
        <v>3438</v>
      </c>
      <c r="H905" s="849">
        <v>1</v>
      </c>
      <c r="I905" s="849">
        <v>408.74</v>
      </c>
      <c r="J905" s="832">
        <v>1</v>
      </c>
      <c r="K905" s="832">
        <v>408.74</v>
      </c>
      <c r="L905" s="849">
        <v>1</v>
      </c>
      <c r="M905" s="849">
        <v>408.74</v>
      </c>
      <c r="N905" s="832">
        <v>1</v>
      </c>
      <c r="O905" s="832">
        <v>408.74</v>
      </c>
      <c r="P905" s="849">
        <v>1</v>
      </c>
      <c r="Q905" s="849">
        <v>408.74</v>
      </c>
      <c r="R905" s="837">
        <v>1</v>
      </c>
      <c r="S905" s="850">
        <v>408.74</v>
      </c>
    </row>
    <row r="906" spans="1:19" ht="14.4" customHeight="1" x14ac:dyDescent="0.3">
      <c r="A906" s="831" t="s">
        <v>3384</v>
      </c>
      <c r="B906" s="832" t="s">
        <v>3385</v>
      </c>
      <c r="C906" s="832" t="s">
        <v>2810</v>
      </c>
      <c r="D906" s="832" t="s">
        <v>1225</v>
      </c>
      <c r="E906" s="832" t="s">
        <v>3424</v>
      </c>
      <c r="F906" s="832" t="s">
        <v>3447</v>
      </c>
      <c r="G906" s="832" t="s">
        <v>3448</v>
      </c>
      <c r="H906" s="849">
        <v>1</v>
      </c>
      <c r="I906" s="849">
        <v>740</v>
      </c>
      <c r="J906" s="832">
        <v>1</v>
      </c>
      <c r="K906" s="832">
        <v>740</v>
      </c>
      <c r="L906" s="849">
        <v>1</v>
      </c>
      <c r="M906" s="849">
        <v>740</v>
      </c>
      <c r="N906" s="832">
        <v>1</v>
      </c>
      <c r="O906" s="832">
        <v>740</v>
      </c>
      <c r="P906" s="849"/>
      <c r="Q906" s="849"/>
      <c r="R906" s="837"/>
      <c r="S906" s="850"/>
    </row>
    <row r="907" spans="1:19" ht="14.4" customHeight="1" x14ac:dyDescent="0.3">
      <c r="A907" s="831" t="s">
        <v>3384</v>
      </c>
      <c r="B907" s="832" t="s">
        <v>3385</v>
      </c>
      <c r="C907" s="832" t="s">
        <v>2810</v>
      </c>
      <c r="D907" s="832" t="s">
        <v>1225</v>
      </c>
      <c r="E907" s="832" t="s">
        <v>3424</v>
      </c>
      <c r="F907" s="832" t="s">
        <v>3451</v>
      </c>
      <c r="G907" s="832" t="s">
        <v>3452</v>
      </c>
      <c r="H907" s="849">
        <v>1</v>
      </c>
      <c r="I907" s="849">
        <v>1396.5</v>
      </c>
      <c r="J907" s="832"/>
      <c r="K907" s="832">
        <v>1396.5</v>
      </c>
      <c r="L907" s="849"/>
      <c r="M907" s="849"/>
      <c r="N907" s="832"/>
      <c r="O907" s="832"/>
      <c r="P907" s="849"/>
      <c r="Q907" s="849"/>
      <c r="R907" s="837"/>
      <c r="S907" s="850"/>
    </row>
    <row r="908" spans="1:19" ht="14.4" customHeight="1" x14ac:dyDescent="0.3">
      <c r="A908" s="831" t="s">
        <v>3384</v>
      </c>
      <c r="B908" s="832" t="s">
        <v>3385</v>
      </c>
      <c r="C908" s="832" t="s">
        <v>2810</v>
      </c>
      <c r="D908" s="832" t="s">
        <v>1225</v>
      </c>
      <c r="E908" s="832" t="s">
        <v>3424</v>
      </c>
      <c r="F908" s="832" t="s">
        <v>3463</v>
      </c>
      <c r="G908" s="832" t="s">
        <v>3464</v>
      </c>
      <c r="H908" s="849"/>
      <c r="I908" s="849"/>
      <c r="J908" s="832"/>
      <c r="K908" s="832"/>
      <c r="L908" s="849"/>
      <c r="M908" s="849"/>
      <c r="N908" s="832"/>
      <c r="O908" s="832"/>
      <c r="P908" s="849">
        <v>1</v>
      </c>
      <c r="Q908" s="849">
        <v>2631.6</v>
      </c>
      <c r="R908" s="837"/>
      <c r="S908" s="850">
        <v>2631.6</v>
      </c>
    </row>
    <row r="909" spans="1:19" ht="14.4" customHeight="1" x14ac:dyDescent="0.3">
      <c r="A909" s="831" t="s">
        <v>3384</v>
      </c>
      <c r="B909" s="832" t="s">
        <v>3385</v>
      </c>
      <c r="C909" s="832" t="s">
        <v>2810</v>
      </c>
      <c r="D909" s="832" t="s">
        <v>1225</v>
      </c>
      <c r="E909" s="832" t="s">
        <v>3371</v>
      </c>
      <c r="F909" s="832" t="s">
        <v>3491</v>
      </c>
      <c r="G909" s="832" t="s">
        <v>3492</v>
      </c>
      <c r="H909" s="849">
        <v>2</v>
      </c>
      <c r="I909" s="849">
        <v>74</v>
      </c>
      <c r="J909" s="832">
        <v>0.66666666666666663</v>
      </c>
      <c r="K909" s="832">
        <v>37</v>
      </c>
      <c r="L909" s="849">
        <v>3</v>
      </c>
      <c r="M909" s="849">
        <v>111</v>
      </c>
      <c r="N909" s="832">
        <v>1</v>
      </c>
      <c r="O909" s="832">
        <v>37</v>
      </c>
      <c r="P909" s="849">
        <v>1</v>
      </c>
      <c r="Q909" s="849">
        <v>38</v>
      </c>
      <c r="R909" s="837">
        <v>0.34234234234234234</v>
      </c>
      <c r="S909" s="850">
        <v>38</v>
      </c>
    </row>
    <row r="910" spans="1:19" ht="14.4" customHeight="1" x14ac:dyDescent="0.3">
      <c r="A910" s="831" t="s">
        <v>3384</v>
      </c>
      <c r="B910" s="832" t="s">
        <v>3385</v>
      </c>
      <c r="C910" s="832" t="s">
        <v>2810</v>
      </c>
      <c r="D910" s="832" t="s">
        <v>1225</v>
      </c>
      <c r="E910" s="832" t="s">
        <v>3371</v>
      </c>
      <c r="F910" s="832" t="s">
        <v>3372</v>
      </c>
      <c r="G910" s="832" t="s">
        <v>3373</v>
      </c>
      <c r="H910" s="849">
        <v>5</v>
      </c>
      <c r="I910" s="849">
        <v>1255</v>
      </c>
      <c r="J910" s="832"/>
      <c r="K910" s="832">
        <v>251</v>
      </c>
      <c r="L910" s="849"/>
      <c r="M910" s="849"/>
      <c r="N910" s="832"/>
      <c r="O910" s="832"/>
      <c r="P910" s="849">
        <v>2</v>
      </c>
      <c r="Q910" s="849">
        <v>508</v>
      </c>
      <c r="R910" s="837"/>
      <c r="S910" s="850">
        <v>254</v>
      </c>
    </row>
    <row r="911" spans="1:19" ht="14.4" customHeight="1" x14ac:dyDescent="0.3">
      <c r="A911" s="831" t="s">
        <v>3384</v>
      </c>
      <c r="B911" s="832" t="s">
        <v>3385</v>
      </c>
      <c r="C911" s="832" t="s">
        <v>2810</v>
      </c>
      <c r="D911" s="832" t="s">
        <v>1225</v>
      </c>
      <c r="E911" s="832" t="s">
        <v>3371</v>
      </c>
      <c r="F911" s="832" t="s">
        <v>3499</v>
      </c>
      <c r="G911" s="832" t="s">
        <v>3500</v>
      </c>
      <c r="H911" s="849"/>
      <c r="I911" s="849"/>
      <c r="J911" s="832"/>
      <c r="K911" s="832"/>
      <c r="L911" s="849">
        <v>1</v>
      </c>
      <c r="M911" s="849">
        <v>127</v>
      </c>
      <c r="N911" s="832">
        <v>1</v>
      </c>
      <c r="O911" s="832">
        <v>127</v>
      </c>
      <c r="P911" s="849"/>
      <c r="Q911" s="849"/>
      <c r="R911" s="837"/>
      <c r="S911" s="850"/>
    </row>
    <row r="912" spans="1:19" ht="14.4" customHeight="1" x14ac:dyDescent="0.3">
      <c r="A912" s="831" t="s">
        <v>3384</v>
      </c>
      <c r="B912" s="832" t="s">
        <v>3385</v>
      </c>
      <c r="C912" s="832" t="s">
        <v>2810</v>
      </c>
      <c r="D912" s="832" t="s">
        <v>1225</v>
      </c>
      <c r="E912" s="832" t="s">
        <v>3371</v>
      </c>
      <c r="F912" s="832" t="s">
        <v>3374</v>
      </c>
      <c r="G912" s="832" t="s">
        <v>3375</v>
      </c>
      <c r="H912" s="849">
        <v>1</v>
      </c>
      <c r="I912" s="849">
        <v>198</v>
      </c>
      <c r="J912" s="832"/>
      <c r="K912" s="832">
        <v>198</v>
      </c>
      <c r="L912" s="849"/>
      <c r="M912" s="849"/>
      <c r="N912" s="832"/>
      <c r="O912" s="832"/>
      <c r="P912" s="849"/>
      <c r="Q912" s="849"/>
      <c r="R912" s="837"/>
      <c r="S912" s="850"/>
    </row>
    <row r="913" spans="1:19" ht="14.4" customHeight="1" x14ac:dyDescent="0.3">
      <c r="A913" s="831" t="s">
        <v>3384</v>
      </c>
      <c r="B913" s="832" t="s">
        <v>3385</v>
      </c>
      <c r="C913" s="832" t="s">
        <v>2810</v>
      </c>
      <c r="D913" s="832" t="s">
        <v>1225</v>
      </c>
      <c r="E913" s="832" t="s">
        <v>3371</v>
      </c>
      <c r="F913" s="832" t="s">
        <v>3376</v>
      </c>
      <c r="G913" s="832" t="s">
        <v>3377</v>
      </c>
      <c r="H913" s="849">
        <v>5</v>
      </c>
      <c r="I913" s="849">
        <v>166.65999999999997</v>
      </c>
      <c r="J913" s="832">
        <v>5.0003000300029994</v>
      </c>
      <c r="K913" s="832">
        <v>33.331999999999994</v>
      </c>
      <c r="L913" s="849">
        <v>1</v>
      </c>
      <c r="M913" s="849">
        <v>33.33</v>
      </c>
      <c r="N913" s="832">
        <v>1</v>
      </c>
      <c r="O913" s="832">
        <v>33.33</v>
      </c>
      <c r="P913" s="849">
        <v>2</v>
      </c>
      <c r="Q913" s="849">
        <v>66.66</v>
      </c>
      <c r="R913" s="837">
        <v>2</v>
      </c>
      <c r="S913" s="850">
        <v>33.33</v>
      </c>
    </row>
    <row r="914" spans="1:19" ht="14.4" customHeight="1" x14ac:dyDescent="0.3">
      <c r="A914" s="831" t="s">
        <v>3384</v>
      </c>
      <c r="B914" s="832" t="s">
        <v>3385</v>
      </c>
      <c r="C914" s="832" t="s">
        <v>2810</v>
      </c>
      <c r="D914" s="832" t="s">
        <v>1225</v>
      </c>
      <c r="E914" s="832" t="s">
        <v>3371</v>
      </c>
      <c r="F914" s="832" t="s">
        <v>3527</v>
      </c>
      <c r="G914" s="832" t="s">
        <v>3528</v>
      </c>
      <c r="H914" s="849"/>
      <c r="I914" s="849"/>
      <c r="J914" s="832"/>
      <c r="K914" s="832"/>
      <c r="L914" s="849"/>
      <c r="M914" s="849"/>
      <c r="N914" s="832"/>
      <c r="O914" s="832"/>
      <c r="P914" s="849">
        <v>2</v>
      </c>
      <c r="Q914" s="849">
        <v>622</v>
      </c>
      <c r="R914" s="837"/>
      <c r="S914" s="850">
        <v>311</v>
      </c>
    </row>
    <row r="915" spans="1:19" ht="14.4" customHeight="1" x14ac:dyDescent="0.3">
      <c r="A915" s="831" t="s">
        <v>3384</v>
      </c>
      <c r="B915" s="832" t="s">
        <v>3385</v>
      </c>
      <c r="C915" s="832" t="s">
        <v>2810</v>
      </c>
      <c r="D915" s="832" t="s">
        <v>1225</v>
      </c>
      <c r="E915" s="832" t="s">
        <v>3371</v>
      </c>
      <c r="F915" s="832" t="s">
        <v>3545</v>
      </c>
      <c r="G915" s="832" t="s">
        <v>3546</v>
      </c>
      <c r="H915" s="849">
        <v>1</v>
      </c>
      <c r="I915" s="849">
        <v>868</v>
      </c>
      <c r="J915" s="832"/>
      <c r="K915" s="832">
        <v>868</v>
      </c>
      <c r="L915" s="849"/>
      <c r="M915" s="849"/>
      <c r="N915" s="832"/>
      <c r="O915" s="832"/>
      <c r="P915" s="849">
        <v>1</v>
      </c>
      <c r="Q915" s="849">
        <v>870</v>
      </c>
      <c r="R915" s="837"/>
      <c r="S915" s="850">
        <v>870</v>
      </c>
    </row>
    <row r="916" spans="1:19" ht="14.4" customHeight="1" x14ac:dyDescent="0.3">
      <c r="A916" s="831" t="s">
        <v>3384</v>
      </c>
      <c r="B916" s="832" t="s">
        <v>3385</v>
      </c>
      <c r="C916" s="832" t="s">
        <v>2810</v>
      </c>
      <c r="D916" s="832" t="s">
        <v>1225</v>
      </c>
      <c r="E916" s="832" t="s">
        <v>3371</v>
      </c>
      <c r="F916" s="832" t="s">
        <v>3378</v>
      </c>
      <c r="G916" s="832" t="s">
        <v>3379</v>
      </c>
      <c r="H916" s="849">
        <v>2</v>
      </c>
      <c r="I916" s="849">
        <v>1184</v>
      </c>
      <c r="J916" s="832"/>
      <c r="K916" s="832">
        <v>592</v>
      </c>
      <c r="L916" s="849"/>
      <c r="M916" s="849"/>
      <c r="N916" s="832"/>
      <c r="O916" s="832"/>
      <c r="P916" s="849">
        <v>2</v>
      </c>
      <c r="Q916" s="849">
        <v>1190</v>
      </c>
      <c r="R916" s="837"/>
      <c r="S916" s="850">
        <v>595</v>
      </c>
    </row>
    <row r="917" spans="1:19" ht="14.4" customHeight="1" x14ac:dyDescent="0.3">
      <c r="A917" s="831" t="s">
        <v>3384</v>
      </c>
      <c r="B917" s="832" t="s">
        <v>3385</v>
      </c>
      <c r="C917" s="832" t="s">
        <v>2810</v>
      </c>
      <c r="D917" s="832" t="s">
        <v>1225</v>
      </c>
      <c r="E917" s="832" t="s">
        <v>3371</v>
      </c>
      <c r="F917" s="832" t="s">
        <v>3549</v>
      </c>
      <c r="G917" s="832" t="s">
        <v>3550</v>
      </c>
      <c r="H917" s="849">
        <v>1</v>
      </c>
      <c r="I917" s="849">
        <v>767</v>
      </c>
      <c r="J917" s="832">
        <v>0.99869791666666663</v>
      </c>
      <c r="K917" s="832">
        <v>767</v>
      </c>
      <c r="L917" s="849">
        <v>1</v>
      </c>
      <c r="M917" s="849">
        <v>768</v>
      </c>
      <c r="N917" s="832">
        <v>1</v>
      </c>
      <c r="O917" s="832">
        <v>768</v>
      </c>
      <c r="P917" s="849">
        <v>1</v>
      </c>
      <c r="Q917" s="849">
        <v>770</v>
      </c>
      <c r="R917" s="837">
        <v>1.0026041666666667</v>
      </c>
      <c r="S917" s="850">
        <v>770</v>
      </c>
    </row>
    <row r="918" spans="1:19" ht="14.4" customHeight="1" x14ac:dyDescent="0.3">
      <c r="A918" s="831" t="s">
        <v>3384</v>
      </c>
      <c r="B918" s="832" t="s">
        <v>3385</v>
      </c>
      <c r="C918" s="832" t="s">
        <v>2810</v>
      </c>
      <c r="D918" s="832" t="s">
        <v>1225</v>
      </c>
      <c r="E918" s="832" t="s">
        <v>3371</v>
      </c>
      <c r="F918" s="832" t="s">
        <v>3380</v>
      </c>
      <c r="G918" s="832" t="s">
        <v>3381</v>
      </c>
      <c r="H918" s="849">
        <v>9</v>
      </c>
      <c r="I918" s="849">
        <v>12033</v>
      </c>
      <c r="J918" s="832">
        <v>4.4932785660940997</v>
      </c>
      <c r="K918" s="832">
        <v>1337</v>
      </c>
      <c r="L918" s="849">
        <v>2</v>
      </c>
      <c r="M918" s="849">
        <v>2678</v>
      </c>
      <c r="N918" s="832">
        <v>1</v>
      </c>
      <c r="O918" s="832">
        <v>1339</v>
      </c>
      <c r="P918" s="849"/>
      <c r="Q918" s="849"/>
      <c r="R918" s="837"/>
      <c r="S918" s="850"/>
    </row>
    <row r="919" spans="1:19" ht="14.4" customHeight="1" x14ac:dyDescent="0.3">
      <c r="A919" s="831" t="s">
        <v>3384</v>
      </c>
      <c r="B919" s="832" t="s">
        <v>3385</v>
      </c>
      <c r="C919" s="832" t="s">
        <v>2810</v>
      </c>
      <c r="D919" s="832" t="s">
        <v>1225</v>
      </c>
      <c r="E919" s="832" t="s">
        <v>3371</v>
      </c>
      <c r="F919" s="832" t="s">
        <v>3382</v>
      </c>
      <c r="G919" s="832" t="s">
        <v>3383</v>
      </c>
      <c r="H919" s="849">
        <v>3</v>
      </c>
      <c r="I919" s="849">
        <v>1086</v>
      </c>
      <c r="J919" s="832"/>
      <c r="K919" s="832">
        <v>362</v>
      </c>
      <c r="L919" s="849"/>
      <c r="M919" s="849"/>
      <c r="N919" s="832"/>
      <c r="O919" s="832"/>
      <c r="P919" s="849">
        <v>2</v>
      </c>
      <c r="Q919" s="849">
        <v>728</v>
      </c>
      <c r="R919" s="837"/>
      <c r="S919" s="850">
        <v>364</v>
      </c>
    </row>
    <row r="920" spans="1:19" ht="14.4" customHeight="1" x14ac:dyDescent="0.3">
      <c r="A920" s="831" t="s">
        <v>3384</v>
      </c>
      <c r="B920" s="832" t="s">
        <v>3385</v>
      </c>
      <c r="C920" s="832" t="s">
        <v>2810</v>
      </c>
      <c r="D920" s="832" t="s">
        <v>1227</v>
      </c>
      <c r="E920" s="832" t="s">
        <v>3386</v>
      </c>
      <c r="F920" s="832" t="s">
        <v>3398</v>
      </c>
      <c r="G920" s="832" t="s">
        <v>3399</v>
      </c>
      <c r="H920" s="849"/>
      <c r="I920" s="849"/>
      <c r="J920" s="832"/>
      <c r="K920" s="832"/>
      <c r="L920" s="849">
        <v>0.1</v>
      </c>
      <c r="M920" s="849">
        <v>454.76</v>
      </c>
      <c r="N920" s="832">
        <v>1</v>
      </c>
      <c r="O920" s="832">
        <v>4547.5999999999995</v>
      </c>
      <c r="P920" s="849"/>
      <c r="Q920" s="849"/>
      <c r="R920" s="837"/>
      <c r="S920" s="850"/>
    </row>
    <row r="921" spans="1:19" ht="14.4" customHeight="1" x14ac:dyDescent="0.3">
      <c r="A921" s="831" t="s">
        <v>3384</v>
      </c>
      <c r="B921" s="832" t="s">
        <v>3385</v>
      </c>
      <c r="C921" s="832" t="s">
        <v>2810</v>
      </c>
      <c r="D921" s="832" t="s">
        <v>1227</v>
      </c>
      <c r="E921" s="832" t="s">
        <v>3424</v>
      </c>
      <c r="F921" s="832" t="s">
        <v>3437</v>
      </c>
      <c r="G921" s="832" t="s">
        <v>3438</v>
      </c>
      <c r="H921" s="849"/>
      <c r="I921" s="849"/>
      <c r="J921" s="832"/>
      <c r="K921" s="832"/>
      <c r="L921" s="849">
        <v>1</v>
      </c>
      <c r="M921" s="849">
        <v>408.74</v>
      </c>
      <c r="N921" s="832">
        <v>1</v>
      </c>
      <c r="O921" s="832">
        <v>408.74</v>
      </c>
      <c r="P921" s="849"/>
      <c r="Q921" s="849"/>
      <c r="R921" s="837"/>
      <c r="S921" s="850"/>
    </row>
    <row r="922" spans="1:19" ht="14.4" customHeight="1" x14ac:dyDescent="0.3">
      <c r="A922" s="831" t="s">
        <v>3384</v>
      </c>
      <c r="B922" s="832" t="s">
        <v>3385</v>
      </c>
      <c r="C922" s="832" t="s">
        <v>2810</v>
      </c>
      <c r="D922" s="832" t="s">
        <v>1227</v>
      </c>
      <c r="E922" s="832" t="s">
        <v>3424</v>
      </c>
      <c r="F922" s="832" t="s">
        <v>3445</v>
      </c>
      <c r="G922" s="832" t="s">
        <v>3446</v>
      </c>
      <c r="H922" s="849"/>
      <c r="I922" s="849"/>
      <c r="J922" s="832"/>
      <c r="K922" s="832"/>
      <c r="L922" s="849">
        <v>2</v>
      </c>
      <c r="M922" s="849">
        <v>4340.0600000000004</v>
      </c>
      <c r="N922" s="832">
        <v>1</v>
      </c>
      <c r="O922" s="832">
        <v>2170.0300000000002</v>
      </c>
      <c r="P922" s="849"/>
      <c r="Q922" s="849"/>
      <c r="R922" s="837"/>
      <c r="S922" s="850"/>
    </row>
    <row r="923" spans="1:19" ht="14.4" customHeight="1" x14ac:dyDescent="0.3">
      <c r="A923" s="831" t="s">
        <v>3384</v>
      </c>
      <c r="B923" s="832" t="s">
        <v>3385</v>
      </c>
      <c r="C923" s="832" t="s">
        <v>2810</v>
      </c>
      <c r="D923" s="832" t="s">
        <v>1227</v>
      </c>
      <c r="E923" s="832" t="s">
        <v>3424</v>
      </c>
      <c r="F923" s="832" t="s">
        <v>3451</v>
      </c>
      <c r="G923" s="832" t="s">
        <v>3452</v>
      </c>
      <c r="H923" s="849"/>
      <c r="I923" s="849"/>
      <c r="J923" s="832"/>
      <c r="K923" s="832"/>
      <c r="L923" s="849">
        <v>1</v>
      </c>
      <c r="M923" s="849">
        <v>1396.5</v>
      </c>
      <c r="N923" s="832">
        <v>1</v>
      </c>
      <c r="O923" s="832">
        <v>1396.5</v>
      </c>
      <c r="P923" s="849"/>
      <c r="Q923" s="849"/>
      <c r="R923" s="837"/>
      <c r="S923" s="850"/>
    </row>
    <row r="924" spans="1:19" ht="14.4" customHeight="1" x14ac:dyDescent="0.3">
      <c r="A924" s="831" t="s">
        <v>3384</v>
      </c>
      <c r="B924" s="832" t="s">
        <v>3385</v>
      </c>
      <c r="C924" s="832" t="s">
        <v>2810</v>
      </c>
      <c r="D924" s="832" t="s">
        <v>1227</v>
      </c>
      <c r="E924" s="832" t="s">
        <v>3371</v>
      </c>
      <c r="F924" s="832" t="s">
        <v>3493</v>
      </c>
      <c r="G924" s="832" t="s">
        <v>3494</v>
      </c>
      <c r="H924" s="849">
        <v>1</v>
      </c>
      <c r="I924" s="849">
        <v>10</v>
      </c>
      <c r="J924" s="832">
        <v>0.5</v>
      </c>
      <c r="K924" s="832">
        <v>10</v>
      </c>
      <c r="L924" s="849">
        <v>2</v>
      </c>
      <c r="M924" s="849">
        <v>20</v>
      </c>
      <c r="N924" s="832">
        <v>1</v>
      </c>
      <c r="O924" s="832">
        <v>10</v>
      </c>
      <c r="P924" s="849"/>
      <c r="Q924" s="849"/>
      <c r="R924" s="837"/>
      <c r="S924" s="850"/>
    </row>
    <row r="925" spans="1:19" ht="14.4" customHeight="1" x14ac:dyDescent="0.3">
      <c r="A925" s="831" t="s">
        <v>3384</v>
      </c>
      <c r="B925" s="832" t="s">
        <v>3385</v>
      </c>
      <c r="C925" s="832" t="s">
        <v>2810</v>
      </c>
      <c r="D925" s="832" t="s">
        <v>1227</v>
      </c>
      <c r="E925" s="832" t="s">
        <v>3371</v>
      </c>
      <c r="F925" s="832" t="s">
        <v>3372</v>
      </c>
      <c r="G925" s="832" t="s">
        <v>3373</v>
      </c>
      <c r="H925" s="849">
        <v>1</v>
      </c>
      <c r="I925" s="849">
        <v>251</v>
      </c>
      <c r="J925" s="832">
        <v>0.19920634920634919</v>
      </c>
      <c r="K925" s="832">
        <v>251</v>
      </c>
      <c r="L925" s="849">
        <v>5</v>
      </c>
      <c r="M925" s="849">
        <v>1260</v>
      </c>
      <c r="N925" s="832">
        <v>1</v>
      </c>
      <c r="O925" s="832">
        <v>252</v>
      </c>
      <c r="P925" s="849"/>
      <c r="Q925" s="849"/>
      <c r="R925" s="837"/>
      <c r="S925" s="850"/>
    </row>
    <row r="926" spans="1:19" ht="14.4" customHeight="1" x14ac:dyDescent="0.3">
      <c r="A926" s="831" t="s">
        <v>3384</v>
      </c>
      <c r="B926" s="832" t="s">
        <v>3385</v>
      </c>
      <c r="C926" s="832" t="s">
        <v>2810</v>
      </c>
      <c r="D926" s="832" t="s">
        <v>1227</v>
      </c>
      <c r="E926" s="832" t="s">
        <v>3371</v>
      </c>
      <c r="F926" s="832" t="s">
        <v>3507</v>
      </c>
      <c r="G926" s="832" t="s">
        <v>3508</v>
      </c>
      <c r="H926" s="849"/>
      <c r="I926" s="849"/>
      <c r="J926" s="832"/>
      <c r="K926" s="832"/>
      <c r="L926" s="849">
        <v>1</v>
      </c>
      <c r="M926" s="849">
        <v>334</v>
      </c>
      <c r="N926" s="832">
        <v>1</v>
      </c>
      <c r="O926" s="832">
        <v>334</v>
      </c>
      <c r="P926" s="849"/>
      <c r="Q926" s="849"/>
      <c r="R926" s="837"/>
      <c r="S926" s="850"/>
    </row>
    <row r="927" spans="1:19" ht="14.4" customHeight="1" x14ac:dyDescent="0.3">
      <c r="A927" s="831" t="s">
        <v>3384</v>
      </c>
      <c r="B927" s="832" t="s">
        <v>3385</v>
      </c>
      <c r="C927" s="832" t="s">
        <v>2810</v>
      </c>
      <c r="D927" s="832" t="s">
        <v>1227</v>
      </c>
      <c r="E927" s="832" t="s">
        <v>3371</v>
      </c>
      <c r="F927" s="832" t="s">
        <v>3376</v>
      </c>
      <c r="G927" s="832" t="s">
        <v>3377</v>
      </c>
      <c r="H927" s="849">
        <v>1</v>
      </c>
      <c r="I927" s="849">
        <v>33.33</v>
      </c>
      <c r="J927" s="832">
        <v>0.19998799951998084</v>
      </c>
      <c r="K927" s="832">
        <v>33.33</v>
      </c>
      <c r="L927" s="849">
        <v>5</v>
      </c>
      <c r="M927" s="849">
        <v>166.65999999999997</v>
      </c>
      <c r="N927" s="832">
        <v>1</v>
      </c>
      <c r="O927" s="832">
        <v>33.331999999999994</v>
      </c>
      <c r="P927" s="849"/>
      <c r="Q927" s="849"/>
      <c r="R927" s="837"/>
      <c r="S927" s="850"/>
    </row>
    <row r="928" spans="1:19" ht="14.4" customHeight="1" x14ac:dyDescent="0.3">
      <c r="A928" s="831" t="s">
        <v>3384</v>
      </c>
      <c r="B928" s="832" t="s">
        <v>3385</v>
      </c>
      <c r="C928" s="832" t="s">
        <v>2810</v>
      </c>
      <c r="D928" s="832" t="s">
        <v>1227</v>
      </c>
      <c r="E928" s="832" t="s">
        <v>3371</v>
      </c>
      <c r="F928" s="832" t="s">
        <v>3378</v>
      </c>
      <c r="G928" s="832" t="s">
        <v>3379</v>
      </c>
      <c r="H928" s="849"/>
      <c r="I928" s="849"/>
      <c r="J928" s="832"/>
      <c r="K928" s="832"/>
      <c r="L928" s="849">
        <v>3</v>
      </c>
      <c r="M928" s="849">
        <v>1779</v>
      </c>
      <c r="N928" s="832">
        <v>1</v>
      </c>
      <c r="O928" s="832">
        <v>593</v>
      </c>
      <c r="P928" s="849"/>
      <c r="Q928" s="849"/>
      <c r="R928" s="837"/>
      <c r="S928" s="850"/>
    </row>
    <row r="929" spans="1:19" ht="14.4" customHeight="1" x14ac:dyDescent="0.3">
      <c r="A929" s="831" t="s">
        <v>3384</v>
      </c>
      <c r="B929" s="832" t="s">
        <v>3385</v>
      </c>
      <c r="C929" s="832" t="s">
        <v>2810</v>
      </c>
      <c r="D929" s="832" t="s">
        <v>1227</v>
      </c>
      <c r="E929" s="832" t="s">
        <v>3371</v>
      </c>
      <c r="F929" s="832" t="s">
        <v>3549</v>
      </c>
      <c r="G929" s="832" t="s">
        <v>3550</v>
      </c>
      <c r="H929" s="849"/>
      <c r="I929" s="849"/>
      <c r="J929" s="832"/>
      <c r="K929" s="832"/>
      <c r="L929" s="849">
        <v>2</v>
      </c>
      <c r="M929" s="849">
        <v>1536</v>
      </c>
      <c r="N929" s="832">
        <v>1</v>
      </c>
      <c r="O929" s="832">
        <v>768</v>
      </c>
      <c r="P929" s="849"/>
      <c r="Q929" s="849"/>
      <c r="R929" s="837"/>
      <c r="S929" s="850"/>
    </row>
    <row r="930" spans="1:19" ht="14.4" customHeight="1" x14ac:dyDescent="0.3">
      <c r="A930" s="831" t="s">
        <v>3384</v>
      </c>
      <c r="B930" s="832" t="s">
        <v>3385</v>
      </c>
      <c r="C930" s="832" t="s">
        <v>2810</v>
      </c>
      <c r="D930" s="832" t="s">
        <v>1227</v>
      </c>
      <c r="E930" s="832" t="s">
        <v>3371</v>
      </c>
      <c r="F930" s="832" t="s">
        <v>3380</v>
      </c>
      <c r="G930" s="832" t="s">
        <v>3381</v>
      </c>
      <c r="H930" s="849">
        <v>1</v>
      </c>
      <c r="I930" s="849">
        <v>1337</v>
      </c>
      <c r="J930" s="832">
        <v>0.49925317401045555</v>
      </c>
      <c r="K930" s="832">
        <v>1337</v>
      </c>
      <c r="L930" s="849">
        <v>2</v>
      </c>
      <c r="M930" s="849">
        <v>2678</v>
      </c>
      <c r="N930" s="832">
        <v>1</v>
      </c>
      <c r="O930" s="832">
        <v>1339</v>
      </c>
      <c r="P930" s="849"/>
      <c r="Q930" s="849"/>
      <c r="R930" s="837"/>
      <c r="S930" s="850"/>
    </row>
    <row r="931" spans="1:19" ht="14.4" customHeight="1" x14ac:dyDescent="0.3">
      <c r="A931" s="831" t="s">
        <v>3384</v>
      </c>
      <c r="B931" s="832" t="s">
        <v>3385</v>
      </c>
      <c r="C931" s="832" t="s">
        <v>2810</v>
      </c>
      <c r="D931" s="832" t="s">
        <v>1228</v>
      </c>
      <c r="E931" s="832" t="s">
        <v>3424</v>
      </c>
      <c r="F931" s="832" t="s">
        <v>3445</v>
      </c>
      <c r="G931" s="832" t="s">
        <v>3446</v>
      </c>
      <c r="H931" s="849"/>
      <c r="I931" s="849"/>
      <c r="J931" s="832"/>
      <c r="K931" s="832"/>
      <c r="L931" s="849"/>
      <c r="M931" s="849"/>
      <c r="N931" s="832"/>
      <c r="O931" s="832"/>
      <c r="P931" s="849">
        <v>1</v>
      </c>
      <c r="Q931" s="849">
        <v>2170.0300000000002</v>
      </c>
      <c r="R931" s="837"/>
      <c r="S931" s="850">
        <v>2170.0300000000002</v>
      </c>
    </row>
    <row r="932" spans="1:19" ht="14.4" customHeight="1" x14ac:dyDescent="0.3">
      <c r="A932" s="831" t="s">
        <v>3384</v>
      </c>
      <c r="B932" s="832" t="s">
        <v>3385</v>
      </c>
      <c r="C932" s="832" t="s">
        <v>2810</v>
      </c>
      <c r="D932" s="832" t="s">
        <v>1228</v>
      </c>
      <c r="E932" s="832" t="s">
        <v>3371</v>
      </c>
      <c r="F932" s="832" t="s">
        <v>3491</v>
      </c>
      <c r="G932" s="832" t="s">
        <v>3492</v>
      </c>
      <c r="H932" s="849"/>
      <c r="I932" s="849"/>
      <c r="J932" s="832"/>
      <c r="K932" s="832"/>
      <c r="L932" s="849"/>
      <c r="M932" s="849"/>
      <c r="N932" s="832"/>
      <c r="O932" s="832"/>
      <c r="P932" s="849">
        <v>3</v>
      </c>
      <c r="Q932" s="849">
        <v>114</v>
      </c>
      <c r="R932" s="837"/>
      <c r="S932" s="850">
        <v>38</v>
      </c>
    </row>
    <row r="933" spans="1:19" ht="14.4" customHeight="1" x14ac:dyDescent="0.3">
      <c r="A933" s="831" t="s">
        <v>3384</v>
      </c>
      <c r="B933" s="832" t="s">
        <v>3385</v>
      </c>
      <c r="C933" s="832" t="s">
        <v>2810</v>
      </c>
      <c r="D933" s="832" t="s">
        <v>1228</v>
      </c>
      <c r="E933" s="832" t="s">
        <v>3371</v>
      </c>
      <c r="F933" s="832" t="s">
        <v>3499</v>
      </c>
      <c r="G933" s="832" t="s">
        <v>3500</v>
      </c>
      <c r="H933" s="849"/>
      <c r="I933" s="849"/>
      <c r="J933" s="832"/>
      <c r="K933" s="832"/>
      <c r="L933" s="849"/>
      <c r="M933" s="849"/>
      <c r="N933" s="832"/>
      <c r="O933" s="832"/>
      <c r="P933" s="849">
        <v>3</v>
      </c>
      <c r="Q933" s="849">
        <v>378</v>
      </c>
      <c r="R933" s="837"/>
      <c r="S933" s="850">
        <v>126</v>
      </c>
    </row>
    <row r="934" spans="1:19" ht="14.4" customHeight="1" x14ac:dyDescent="0.3">
      <c r="A934" s="831" t="s">
        <v>3384</v>
      </c>
      <c r="B934" s="832" t="s">
        <v>3385</v>
      </c>
      <c r="C934" s="832" t="s">
        <v>2810</v>
      </c>
      <c r="D934" s="832" t="s">
        <v>1228</v>
      </c>
      <c r="E934" s="832" t="s">
        <v>3371</v>
      </c>
      <c r="F934" s="832" t="s">
        <v>3376</v>
      </c>
      <c r="G934" s="832" t="s">
        <v>3377</v>
      </c>
      <c r="H934" s="849"/>
      <c r="I934" s="849"/>
      <c r="J934" s="832"/>
      <c r="K934" s="832"/>
      <c r="L934" s="849"/>
      <c r="M934" s="849"/>
      <c r="N934" s="832"/>
      <c r="O934" s="832"/>
      <c r="P934" s="849">
        <v>3</v>
      </c>
      <c r="Q934" s="849">
        <v>99.99</v>
      </c>
      <c r="R934" s="837"/>
      <c r="S934" s="850">
        <v>33.33</v>
      </c>
    </row>
    <row r="935" spans="1:19" ht="14.4" customHeight="1" x14ac:dyDescent="0.3">
      <c r="A935" s="831" t="s">
        <v>3384</v>
      </c>
      <c r="B935" s="832" t="s">
        <v>3385</v>
      </c>
      <c r="C935" s="832" t="s">
        <v>2810</v>
      </c>
      <c r="D935" s="832" t="s">
        <v>1228</v>
      </c>
      <c r="E935" s="832" t="s">
        <v>3371</v>
      </c>
      <c r="F935" s="832" t="s">
        <v>3378</v>
      </c>
      <c r="G935" s="832" t="s">
        <v>3379</v>
      </c>
      <c r="H935" s="849"/>
      <c r="I935" s="849"/>
      <c r="J935" s="832"/>
      <c r="K935" s="832"/>
      <c r="L935" s="849"/>
      <c r="M935" s="849"/>
      <c r="N935" s="832"/>
      <c r="O935" s="832"/>
      <c r="P935" s="849">
        <v>1</v>
      </c>
      <c r="Q935" s="849">
        <v>595</v>
      </c>
      <c r="R935" s="837"/>
      <c r="S935" s="850">
        <v>595</v>
      </c>
    </row>
    <row r="936" spans="1:19" ht="14.4" customHeight="1" x14ac:dyDescent="0.3">
      <c r="A936" s="831" t="s">
        <v>3384</v>
      </c>
      <c r="B936" s="832" t="s">
        <v>3385</v>
      </c>
      <c r="C936" s="832" t="s">
        <v>2810</v>
      </c>
      <c r="D936" s="832" t="s">
        <v>1228</v>
      </c>
      <c r="E936" s="832" t="s">
        <v>3371</v>
      </c>
      <c r="F936" s="832" t="s">
        <v>3549</v>
      </c>
      <c r="G936" s="832" t="s">
        <v>3550</v>
      </c>
      <c r="H936" s="849"/>
      <c r="I936" s="849"/>
      <c r="J936" s="832"/>
      <c r="K936" s="832"/>
      <c r="L936" s="849"/>
      <c r="M936" s="849"/>
      <c r="N936" s="832"/>
      <c r="O936" s="832"/>
      <c r="P936" s="849">
        <v>1</v>
      </c>
      <c r="Q936" s="849">
        <v>770</v>
      </c>
      <c r="R936" s="837"/>
      <c r="S936" s="850">
        <v>770</v>
      </c>
    </row>
    <row r="937" spans="1:19" ht="14.4" customHeight="1" x14ac:dyDescent="0.3">
      <c r="A937" s="831" t="s">
        <v>3384</v>
      </c>
      <c r="B937" s="832" t="s">
        <v>3385</v>
      </c>
      <c r="C937" s="832" t="s">
        <v>2810</v>
      </c>
      <c r="D937" s="832" t="s">
        <v>1228</v>
      </c>
      <c r="E937" s="832" t="s">
        <v>3371</v>
      </c>
      <c r="F937" s="832" t="s">
        <v>3380</v>
      </c>
      <c r="G937" s="832" t="s">
        <v>3381</v>
      </c>
      <c r="H937" s="849"/>
      <c r="I937" s="849"/>
      <c r="J937" s="832"/>
      <c r="K937" s="832"/>
      <c r="L937" s="849"/>
      <c r="M937" s="849"/>
      <c r="N937" s="832"/>
      <c r="O937" s="832"/>
      <c r="P937" s="849">
        <v>2</v>
      </c>
      <c r="Q937" s="849">
        <v>2688</v>
      </c>
      <c r="R937" s="837"/>
      <c r="S937" s="850">
        <v>1344</v>
      </c>
    </row>
    <row r="938" spans="1:19" ht="14.4" customHeight="1" x14ac:dyDescent="0.3">
      <c r="A938" s="831" t="s">
        <v>3384</v>
      </c>
      <c r="B938" s="832" t="s">
        <v>3385</v>
      </c>
      <c r="C938" s="832" t="s">
        <v>2810</v>
      </c>
      <c r="D938" s="832" t="s">
        <v>1228</v>
      </c>
      <c r="E938" s="832" t="s">
        <v>3371</v>
      </c>
      <c r="F938" s="832" t="s">
        <v>3382</v>
      </c>
      <c r="G938" s="832" t="s">
        <v>3383</v>
      </c>
      <c r="H938" s="849"/>
      <c r="I938" s="849"/>
      <c r="J938" s="832"/>
      <c r="K938" s="832"/>
      <c r="L938" s="849"/>
      <c r="M938" s="849"/>
      <c r="N938" s="832"/>
      <c r="O938" s="832"/>
      <c r="P938" s="849">
        <v>1</v>
      </c>
      <c r="Q938" s="849">
        <v>364</v>
      </c>
      <c r="R938" s="837"/>
      <c r="S938" s="850">
        <v>364</v>
      </c>
    </row>
    <row r="939" spans="1:19" ht="14.4" customHeight="1" x14ac:dyDescent="0.3">
      <c r="A939" s="831" t="s">
        <v>3384</v>
      </c>
      <c r="B939" s="832" t="s">
        <v>3385</v>
      </c>
      <c r="C939" s="832" t="s">
        <v>2810</v>
      </c>
      <c r="D939" s="832" t="s">
        <v>3368</v>
      </c>
      <c r="E939" s="832" t="s">
        <v>3386</v>
      </c>
      <c r="F939" s="832" t="s">
        <v>3398</v>
      </c>
      <c r="G939" s="832" t="s">
        <v>3399</v>
      </c>
      <c r="H939" s="849"/>
      <c r="I939" s="849"/>
      <c r="J939" s="832"/>
      <c r="K939" s="832"/>
      <c r="L939" s="849">
        <v>0.1</v>
      </c>
      <c r="M939" s="849">
        <v>454.76</v>
      </c>
      <c r="N939" s="832">
        <v>1</v>
      </c>
      <c r="O939" s="832">
        <v>4547.5999999999995</v>
      </c>
      <c r="P939" s="849"/>
      <c r="Q939" s="849"/>
      <c r="R939" s="837"/>
      <c r="S939" s="850"/>
    </row>
    <row r="940" spans="1:19" ht="14.4" customHeight="1" x14ac:dyDescent="0.3">
      <c r="A940" s="831" t="s">
        <v>3384</v>
      </c>
      <c r="B940" s="832" t="s">
        <v>3385</v>
      </c>
      <c r="C940" s="832" t="s">
        <v>2810</v>
      </c>
      <c r="D940" s="832" t="s">
        <v>3368</v>
      </c>
      <c r="E940" s="832" t="s">
        <v>3424</v>
      </c>
      <c r="F940" s="832" t="s">
        <v>3437</v>
      </c>
      <c r="G940" s="832" t="s">
        <v>3438</v>
      </c>
      <c r="H940" s="849"/>
      <c r="I940" s="849"/>
      <c r="J940" s="832"/>
      <c r="K940" s="832"/>
      <c r="L940" s="849">
        <v>2</v>
      </c>
      <c r="M940" s="849">
        <v>817.48</v>
      </c>
      <c r="N940" s="832">
        <v>1</v>
      </c>
      <c r="O940" s="832">
        <v>408.74</v>
      </c>
      <c r="P940" s="849"/>
      <c r="Q940" s="849"/>
      <c r="R940" s="837"/>
      <c r="S940" s="850"/>
    </row>
    <row r="941" spans="1:19" ht="14.4" customHeight="1" x14ac:dyDescent="0.3">
      <c r="A941" s="831" t="s">
        <v>3384</v>
      </c>
      <c r="B941" s="832" t="s">
        <v>3385</v>
      </c>
      <c r="C941" s="832" t="s">
        <v>2810</v>
      </c>
      <c r="D941" s="832" t="s">
        <v>3368</v>
      </c>
      <c r="E941" s="832" t="s">
        <v>3424</v>
      </c>
      <c r="F941" s="832" t="s">
        <v>3445</v>
      </c>
      <c r="G941" s="832" t="s">
        <v>3446</v>
      </c>
      <c r="H941" s="849"/>
      <c r="I941" s="849"/>
      <c r="J941" s="832"/>
      <c r="K941" s="832"/>
      <c r="L941" s="849">
        <v>1</v>
      </c>
      <c r="M941" s="849">
        <v>2170.0300000000002</v>
      </c>
      <c r="N941" s="832">
        <v>1</v>
      </c>
      <c r="O941" s="832">
        <v>2170.0300000000002</v>
      </c>
      <c r="P941" s="849"/>
      <c r="Q941" s="849"/>
      <c r="R941" s="837"/>
      <c r="S941" s="850"/>
    </row>
    <row r="942" spans="1:19" ht="14.4" customHeight="1" x14ac:dyDescent="0.3">
      <c r="A942" s="831" t="s">
        <v>3384</v>
      </c>
      <c r="B942" s="832" t="s">
        <v>3385</v>
      </c>
      <c r="C942" s="832" t="s">
        <v>2810</v>
      </c>
      <c r="D942" s="832" t="s">
        <v>3368</v>
      </c>
      <c r="E942" s="832" t="s">
        <v>3371</v>
      </c>
      <c r="F942" s="832" t="s">
        <v>3481</v>
      </c>
      <c r="G942" s="832" t="s">
        <v>3482</v>
      </c>
      <c r="H942" s="849">
        <v>1</v>
      </c>
      <c r="I942" s="849">
        <v>205</v>
      </c>
      <c r="J942" s="832">
        <v>0.99514563106796117</v>
      </c>
      <c r="K942" s="832">
        <v>205</v>
      </c>
      <c r="L942" s="849">
        <v>1</v>
      </c>
      <c r="M942" s="849">
        <v>206</v>
      </c>
      <c r="N942" s="832">
        <v>1</v>
      </c>
      <c r="O942" s="832">
        <v>206</v>
      </c>
      <c r="P942" s="849"/>
      <c r="Q942" s="849"/>
      <c r="R942" s="837"/>
      <c r="S942" s="850"/>
    </row>
    <row r="943" spans="1:19" ht="14.4" customHeight="1" x14ac:dyDescent="0.3">
      <c r="A943" s="831" t="s">
        <v>3384</v>
      </c>
      <c r="B943" s="832" t="s">
        <v>3385</v>
      </c>
      <c r="C943" s="832" t="s">
        <v>2810</v>
      </c>
      <c r="D943" s="832" t="s">
        <v>3368</v>
      </c>
      <c r="E943" s="832" t="s">
        <v>3371</v>
      </c>
      <c r="F943" s="832" t="s">
        <v>3491</v>
      </c>
      <c r="G943" s="832" t="s">
        <v>3492</v>
      </c>
      <c r="H943" s="849"/>
      <c r="I943" s="849"/>
      <c r="J943" s="832"/>
      <c r="K943" s="832"/>
      <c r="L943" s="849">
        <v>1</v>
      </c>
      <c r="M943" s="849">
        <v>37</v>
      </c>
      <c r="N943" s="832">
        <v>1</v>
      </c>
      <c r="O943" s="832">
        <v>37</v>
      </c>
      <c r="P943" s="849"/>
      <c r="Q943" s="849"/>
      <c r="R943" s="837"/>
      <c r="S943" s="850"/>
    </row>
    <row r="944" spans="1:19" ht="14.4" customHeight="1" x14ac:dyDescent="0.3">
      <c r="A944" s="831" t="s">
        <v>3384</v>
      </c>
      <c r="B944" s="832" t="s">
        <v>3385</v>
      </c>
      <c r="C944" s="832" t="s">
        <v>2810</v>
      </c>
      <c r="D944" s="832" t="s">
        <v>3368</v>
      </c>
      <c r="E944" s="832" t="s">
        <v>3371</v>
      </c>
      <c r="F944" s="832" t="s">
        <v>3493</v>
      </c>
      <c r="G944" s="832" t="s">
        <v>3494</v>
      </c>
      <c r="H944" s="849">
        <v>1</v>
      </c>
      <c r="I944" s="849">
        <v>10</v>
      </c>
      <c r="J944" s="832"/>
      <c r="K944" s="832">
        <v>10</v>
      </c>
      <c r="L944" s="849"/>
      <c r="M944" s="849"/>
      <c r="N944" s="832"/>
      <c r="O944" s="832"/>
      <c r="P944" s="849"/>
      <c r="Q944" s="849"/>
      <c r="R944" s="837"/>
      <c r="S944" s="850"/>
    </row>
    <row r="945" spans="1:19" ht="14.4" customHeight="1" x14ac:dyDescent="0.3">
      <c r="A945" s="831" t="s">
        <v>3384</v>
      </c>
      <c r="B945" s="832" t="s">
        <v>3385</v>
      </c>
      <c r="C945" s="832" t="s">
        <v>2810</v>
      </c>
      <c r="D945" s="832" t="s">
        <v>3368</v>
      </c>
      <c r="E945" s="832" t="s">
        <v>3371</v>
      </c>
      <c r="F945" s="832" t="s">
        <v>3372</v>
      </c>
      <c r="G945" s="832" t="s">
        <v>3373</v>
      </c>
      <c r="H945" s="849">
        <v>20</v>
      </c>
      <c r="I945" s="849">
        <v>5020</v>
      </c>
      <c r="J945" s="832">
        <v>1.66005291005291</v>
      </c>
      <c r="K945" s="832">
        <v>251</v>
      </c>
      <c r="L945" s="849">
        <v>12</v>
      </c>
      <c r="M945" s="849">
        <v>3024</v>
      </c>
      <c r="N945" s="832">
        <v>1</v>
      </c>
      <c r="O945" s="832">
        <v>252</v>
      </c>
      <c r="P945" s="849"/>
      <c r="Q945" s="849"/>
      <c r="R945" s="837"/>
      <c r="S945" s="850"/>
    </row>
    <row r="946" spans="1:19" ht="14.4" customHeight="1" x14ac:dyDescent="0.3">
      <c r="A946" s="831" t="s">
        <v>3384</v>
      </c>
      <c r="B946" s="832" t="s">
        <v>3385</v>
      </c>
      <c r="C946" s="832" t="s">
        <v>2810</v>
      </c>
      <c r="D946" s="832" t="s">
        <v>3368</v>
      </c>
      <c r="E946" s="832" t="s">
        <v>3371</v>
      </c>
      <c r="F946" s="832" t="s">
        <v>3374</v>
      </c>
      <c r="G946" s="832" t="s">
        <v>3375</v>
      </c>
      <c r="H946" s="849">
        <v>1</v>
      </c>
      <c r="I946" s="849">
        <v>198</v>
      </c>
      <c r="J946" s="832"/>
      <c r="K946" s="832">
        <v>198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 t="s">
        <v>3384</v>
      </c>
      <c r="B947" s="832" t="s">
        <v>3385</v>
      </c>
      <c r="C947" s="832" t="s">
        <v>2810</v>
      </c>
      <c r="D947" s="832" t="s">
        <v>3368</v>
      </c>
      <c r="E947" s="832" t="s">
        <v>3371</v>
      </c>
      <c r="F947" s="832" t="s">
        <v>3507</v>
      </c>
      <c r="G947" s="832" t="s">
        <v>3508</v>
      </c>
      <c r="H947" s="849">
        <v>1</v>
      </c>
      <c r="I947" s="849">
        <v>333</v>
      </c>
      <c r="J947" s="832">
        <v>0.99700598802395213</v>
      </c>
      <c r="K947" s="832">
        <v>333</v>
      </c>
      <c r="L947" s="849">
        <v>1</v>
      </c>
      <c r="M947" s="849">
        <v>334</v>
      </c>
      <c r="N947" s="832">
        <v>1</v>
      </c>
      <c r="O947" s="832">
        <v>334</v>
      </c>
      <c r="P947" s="849"/>
      <c r="Q947" s="849"/>
      <c r="R947" s="837"/>
      <c r="S947" s="850"/>
    </row>
    <row r="948" spans="1:19" ht="14.4" customHeight="1" x14ac:dyDescent="0.3">
      <c r="A948" s="831" t="s">
        <v>3384</v>
      </c>
      <c r="B948" s="832" t="s">
        <v>3385</v>
      </c>
      <c r="C948" s="832" t="s">
        <v>2810</v>
      </c>
      <c r="D948" s="832" t="s">
        <v>3368</v>
      </c>
      <c r="E948" s="832" t="s">
        <v>3371</v>
      </c>
      <c r="F948" s="832" t="s">
        <v>3511</v>
      </c>
      <c r="G948" s="832" t="s">
        <v>3512</v>
      </c>
      <c r="H948" s="849">
        <v>2</v>
      </c>
      <c r="I948" s="849">
        <v>702</v>
      </c>
      <c r="J948" s="832">
        <v>1.9943181818181819</v>
      </c>
      <c r="K948" s="832">
        <v>351</v>
      </c>
      <c r="L948" s="849">
        <v>1</v>
      </c>
      <c r="M948" s="849">
        <v>352</v>
      </c>
      <c r="N948" s="832">
        <v>1</v>
      </c>
      <c r="O948" s="832">
        <v>352</v>
      </c>
      <c r="P948" s="849"/>
      <c r="Q948" s="849"/>
      <c r="R948" s="837"/>
      <c r="S948" s="850"/>
    </row>
    <row r="949" spans="1:19" ht="14.4" customHeight="1" x14ac:dyDescent="0.3">
      <c r="A949" s="831" t="s">
        <v>3384</v>
      </c>
      <c r="B949" s="832" t="s">
        <v>3385</v>
      </c>
      <c r="C949" s="832" t="s">
        <v>2810</v>
      </c>
      <c r="D949" s="832" t="s">
        <v>3368</v>
      </c>
      <c r="E949" s="832" t="s">
        <v>3371</v>
      </c>
      <c r="F949" s="832" t="s">
        <v>3376</v>
      </c>
      <c r="G949" s="832" t="s">
        <v>3377</v>
      </c>
      <c r="H949" s="849">
        <v>20</v>
      </c>
      <c r="I949" s="849">
        <v>666.67000000000007</v>
      </c>
      <c r="J949" s="832">
        <v>1.6667166679166983</v>
      </c>
      <c r="K949" s="832">
        <v>33.333500000000001</v>
      </c>
      <c r="L949" s="849">
        <v>12</v>
      </c>
      <c r="M949" s="849">
        <v>399.98999999999995</v>
      </c>
      <c r="N949" s="832">
        <v>1</v>
      </c>
      <c r="O949" s="832">
        <v>33.332499999999996</v>
      </c>
      <c r="P949" s="849"/>
      <c r="Q949" s="849"/>
      <c r="R949" s="837"/>
      <c r="S949" s="850"/>
    </row>
    <row r="950" spans="1:19" ht="14.4" customHeight="1" x14ac:dyDescent="0.3">
      <c r="A950" s="831" t="s">
        <v>3384</v>
      </c>
      <c r="B950" s="832" t="s">
        <v>3385</v>
      </c>
      <c r="C950" s="832" t="s">
        <v>2810</v>
      </c>
      <c r="D950" s="832" t="s">
        <v>3368</v>
      </c>
      <c r="E950" s="832" t="s">
        <v>3371</v>
      </c>
      <c r="F950" s="832" t="s">
        <v>3527</v>
      </c>
      <c r="G950" s="832" t="s">
        <v>3528</v>
      </c>
      <c r="H950" s="849"/>
      <c r="I950" s="849"/>
      <c r="J950" s="832"/>
      <c r="K950" s="832"/>
      <c r="L950" s="849">
        <v>2</v>
      </c>
      <c r="M950" s="849">
        <v>616</v>
      </c>
      <c r="N950" s="832">
        <v>1</v>
      </c>
      <c r="O950" s="832">
        <v>308</v>
      </c>
      <c r="P950" s="849"/>
      <c r="Q950" s="849"/>
      <c r="R950" s="837"/>
      <c r="S950" s="850"/>
    </row>
    <row r="951" spans="1:19" ht="14.4" customHeight="1" x14ac:dyDescent="0.3">
      <c r="A951" s="831" t="s">
        <v>3384</v>
      </c>
      <c r="B951" s="832" t="s">
        <v>3385</v>
      </c>
      <c r="C951" s="832" t="s">
        <v>2810</v>
      </c>
      <c r="D951" s="832" t="s">
        <v>3368</v>
      </c>
      <c r="E951" s="832" t="s">
        <v>3371</v>
      </c>
      <c r="F951" s="832" t="s">
        <v>3529</v>
      </c>
      <c r="G951" s="832" t="s">
        <v>3530</v>
      </c>
      <c r="H951" s="849"/>
      <c r="I951" s="849"/>
      <c r="J951" s="832"/>
      <c r="K951" s="832"/>
      <c r="L951" s="849">
        <v>1</v>
      </c>
      <c r="M951" s="849">
        <v>261</v>
      </c>
      <c r="N951" s="832">
        <v>1</v>
      </c>
      <c r="O951" s="832">
        <v>261</v>
      </c>
      <c r="P951" s="849"/>
      <c r="Q951" s="849"/>
      <c r="R951" s="837"/>
      <c r="S951" s="850"/>
    </row>
    <row r="952" spans="1:19" ht="14.4" customHeight="1" x14ac:dyDescent="0.3">
      <c r="A952" s="831" t="s">
        <v>3384</v>
      </c>
      <c r="B952" s="832" t="s">
        <v>3385</v>
      </c>
      <c r="C952" s="832" t="s">
        <v>2810</v>
      </c>
      <c r="D952" s="832" t="s">
        <v>3368</v>
      </c>
      <c r="E952" s="832" t="s">
        <v>3371</v>
      </c>
      <c r="F952" s="832" t="s">
        <v>3535</v>
      </c>
      <c r="G952" s="832" t="s">
        <v>3536</v>
      </c>
      <c r="H952" s="849"/>
      <c r="I952" s="849"/>
      <c r="J952" s="832"/>
      <c r="K952" s="832"/>
      <c r="L952" s="849">
        <v>1</v>
      </c>
      <c r="M952" s="849">
        <v>155</v>
      </c>
      <c r="N952" s="832">
        <v>1</v>
      </c>
      <c r="O952" s="832">
        <v>155</v>
      </c>
      <c r="P952" s="849"/>
      <c r="Q952" s="849"/>
      <c r="R952" s="837"/>
      <c r="S952" s="850"/>
    </row>
    <row r="953" spans="1:19" ht="14.4" customHeight="1" x14ac:dyDescent="0.3">
      <c r="A953" s="831" t="s">
        <v>3384</v>
      </c>
      <c r="B953" s="832" t="s">
        <v>3385</v>
      </c>
      <c r="C953" s="832" t="s">
        <v>2810</v>
      </c>
      <c r="D953" s="832" t="s">
        <v>3368</v>
      </c>
      <c r="E953" s="832" t="s">
        <v>3371</v>
      </c>
      <c r="F953" s="832" t="s">
        <v>3378</v>
      </c>
      <c r="G953" s="832" t="s">
        <v>3379</v>
      </c>
      <c r="H953" s="849">
        <v>8</v>
      </c>
      <c r="I953" s="849">
        <v>4736</v>
      </c>
      <c r="J953" s="832">
        <v>0.2218474798575979</v>
      </c>
      <c r="K953" s="832">
        <v>592</v>
      </c>
      <c r="L953" s="849">
        <v>36</v>
      </c>
      <c r="M953" s="849">
        <v>21348</v>
      </c>
      <c r="N953" s="832">
        <v>1</v>
      </c>
      <c r="O953" s="832">
        <v>593</v>
      </c>
      <c r="P953" s="849"/>
      <c r="Q953" s="849"/>
      <c r="R953" s="837"/>
      <c r="S953" s="850"/>
    </row>
    <row r="954" spans="1:19" ht="14.4" customHeight="1" x14ac:dyDescent="0.3">
      <c r="A954" s="831" t="s">
        <v>3384</v>
      </c>
      <c r="B954" s="832" t="s">
        <v>3385</v>
      </c>
      <c r="C954" s="832" t="s">
        <v>2810</v>
      </c>
      <c r="D954" s="832" t="s">
        <v>3368</v>
      </c>
      <c r="E954" s="832" t="s">
        <v>3371</v>
      </c>
      <c r="F954" s="832" t="s">
        <v>3549</v>
      </c>
      <c r="G954" s="832" t="s">
        <v>3550</v>
      </c>
      <c r="H954" s="849"/>
      <c r="I954" s="849"/>
      <c r="J954" s="832"/>
      <c r="K954" s="832"/>
      <c r="L954" s="849">
        <v>2</v>
      </c>
      <c r="M954" s="849">
        <v>1536</v>
      </c>
      <c r="N954" s="832">
        <v>1</v>
      </c>
      <c r="O954" s="832">
        <v>768</v>
      </c>
      <c r="P954" s="849"/>
      <c r="Q954" s="849"/>
      <c r="R954" s="837"/>
      <c r="S954" s="850"/>
    </row>
    <row r="955" spans="1:19" ht="14.4" customHeight="1" x14ac:dyDescent="0.3">
      <c r="A955" s="831" t="s">
        <v>3384</v>
      </c>
      <c r="B955" s="832" t="s">
        <v>3385</v>
      </c>
      <c r="C955" s="832" t="s">
        <v>2810</v>
      </c>
      <c r="D955" s="832" t="s">
        <v>3368</v>
      </c>
      <c r="E955" s="832" t="s">
        <v>3371</v>
      </c>
      <c r="F955" s="832" t="s">
        <v>3553</v>
      </c>
      <c r="G955" s="832" t="s">
        <v>3554</v>
      </c>
      <c r="H955" s="849"/>
      <c r="I955" s="849"/>
      <c r="J955" s="832"/>
      <c r="K955" s="832"/>
      <c r="L955" s="849">
        <v>2</v>
      </c>
      <c r="M955" s="849">
        <v>118</v>
      </c>
      <c r="N955" s="832">
        <v>1</v>
      </c>
      <c r="O955" s="832">
        <v>59</v>
      </c>
      <c r="P955" s="849"/>
      <c r="Q955" s="849"/>
      <c r="R955" s="837"/>
      <c r="S955" s="850"/>
    </row>
    <row r="956" spans="1:19" ht="14.4" customHeight="1" x14ac:dyDescent="0.3">
      <c r="A956" s="831" t="s">
        <v>3384</v>
      </c>
      <c r="B956" s="832" t="s">
        <v>3385</v>
      </c>
      <c r="C956" s="832" t="s">
        <v>2810</v>
      </c>
      <c r="D956" s="832" t="s">
        <v>3368</v>
      </c>
      <c r="E956" s="832" t="s">
        <v>3371</v>
      </c>
      <c r="F956" s="832" t="s">
        <v>3559</v>
      </c>
      <c r="G956" s="832" t="s">
        <v>3560</v>
      </c>
      <c r="H956" s="849">
        <v>1</v>
      </c>
      <c r="I956" s="849">
        <v>160</v>
      </c>
      <c r="J956" s="832">
        <v>0.49689440993788819</v>
      </c>
      <c r="K956" s="832">
        <v>160</v>
      </c>
      <c r="L956" s="849">
        <v>2</v>
      </c>
      <c r="M956" s="849">
        <v>322</v>
      </c>
      <c r="N956" s="832">
        <v>1</v>
      </c>
      <c r="O956" s="832">
        <v>161</v>
      </c>
      <c r="P956" s="849"/>
      <c r="Q956" s="849"/>
      <c r="R956" s="837"/>
      <c r="S956" s="850"/>
    </row>
    <row r="957" spans="1:19" ht="14.4" customHeight="1" x14ac:dyDescent="0.3">
      <c r="A957" s="831" t="s">
        <v>3384</v>
      </c>
      <c r="B957" s="832" t="s">
        <v>3385</v>
      </c>
      <c r="C957" s="832" t="s">
        <v>2810</v>
      </c>
      <c r="D957" s="832" t="s">
        <v>3368</v>
      </c>
      <c r="E957" s="832" t="s">
        <v>3371</v>
      </c>
      <c r="F957" s="832" t="s">
        <v>3380</v>
      </c>
      <c r="G957" s="832" t="s">
        <v>3381</v>
      </c>
      <c r="H957" s="849">
        <v>21</v>
      </c>
      <c r="I957" s="849">
        <v>28077</v>
      </c>
      <c r="J957" s="832">
        <v>0.39563459072526669</v>
      </c>
      <c r="K957" s="832">
        <v>1337</v>
      </c>
      <c r="L957" s="849">
        <v>53</v>
      </c>
      <c r="M957" s="849">
        <v>70967</v>
      </c>
      <c r="N957" s="832">
        <v>1</v>
      </c>
      <c r="O957" s="832">
        <v>1339</v>
      </c>
      <c r="P957" s="849"/>
      <c r="Q957" s="849"/>
      <c r="R957" s="837"/>
      <c r="S957" s="850"/>
    </row>
    <row r="958" spans="1:19" ht="14.4" customHeight="1" x14ac:dyDescent="0.3">
      <c r="A958" s="831" t="s">
        <v>3384</v>
      </c>
      <c r="B958" s="832" t="s">
        <v>3385</v>
      </c>
      <c r="C958" s="832" t="s">
        <v>2810</v>
      </c>
      <c r="D958" s="832" t="s">
        <v>3368</v>
      </c>
      <c r="E958" s="832" t="s">
        <v>3371</v>
      </c>
      <c r="F958" s="832" t="s">
        <v>3382</v>
      </c>
      <c r="G958" s="832" t="s">
        <v>3383</v>
      </c>
      <c r="H958" s="849">
        <v>2</v>
      </c>
      <c r="I958" s="849">
        <v>724</v>
      </c>
      <c r="J958" s="832">
        <v>0.13296602387511477</v>
      </c>
      <c r="K958" s="832">
        <v>362</v>
      </c>
      <c r="L958" s="849">
        <v>15</v>
      </c>
      <c r="M958" s="849">
        <v>5445</v>
      </c>
      <c r="N958" s="832">
        <v>1</v>
      </c>
      <c r="O958" s="832">
        <v>363</v>
      </c>
      <c r="P958" s="849"/>
      <c r="Q958" s="849"/>
      <c r="R958" s="837"/>
      <c r="S958" s="850"/>
    </row>
    <row r="959" spans="1:19" ht="14.4" customHeight="1" x14ac:dyDescent="0.3">
      <c r="A959" s="831" t="s">
        <v>3384</v>
      </c>
      <c r="B959" s="832" t="s">
        <v>3385</v>
      </c>
      <c r="C959" s="832" t="s">
        <v>2810</v>
      </c>
      <c r="D959" s="832" t="s">
        <v>1233</v>
      </c>
      <c r="E959" s="832" t="s">
        <v>3386</v>
      </c>
      <c r="F959" s="832" t="s">
        <v>3393</v>
      </c>
      <c r="G959" s="832" t="s">
        <v>3394</v>
      </c>
      <c r="H959" s="849">
        <v>0.2</v>
      </c>
      <c r="I959" s="849">
        <v>11.62</v>
      </c>
      <c r="J959" s="832"/>
      <c r="K959" s="832">
        <v>58.099999999999994</v>
      </c>
      <c r="L959" s="849"/>
      <c r="M959" s="849"/>
      <c r="N959" s="832"/>
      <c r="O959" s="832"/>
      <c r="P959" s="849"/>
      <c r="Q959" s="849"/>
      <c r="R959" s="837"/>
      <c r="S959" s="850"/>
    </row>
    <row r="960" spans="1:19" ht="14.4" customHeight="1" x14ac:dyDescent="0.3">
      <c r="A960" s="831" t="s">
        <v>3384</v>
      </c>
      <c r="B960" s="832" t="s">
        <v>3385</v>
      </c>
      <c r="C960" s="832" t="s">
        <v>2810</v>
      </c>
      <c r="D960" s="832" t="s">
        <v>1233</v>
      </c>
      <c r="E960" s="832" t="s">
        <v>3386</v>
      </c>
      <c r="F960" s="832" t="s">
        <v>3398</v>
      </c>
      <c r="G960" s="832" t="s">
        <v>3399</v>
      </c>
      <c r="H960" s="849">
        <v>0.1</v>
      </c>
      <c r="I960" s="849">
        <v>454.76</v>
      </c>
      <c r="J960" s="832"/>
      <c r="K960" s="832">
        <v>4547.5999999999995</v>
      </c>
      <c r="L960" s="849"/>
      <c r="M960" s="849"/>
      <c r="N960" s="832"/>
      <c r="O960" s="832"/>
      <c r="P960" s="849"/>
      <c r="Q960" s="849"/>
      <c r="R960" s="837"/>
      <c r="S960" s="850"/>
    </row>
    <row r="961" spans="1:19" ht="14.4" customHeight="1" x14ac:dyDescent="0.3">
      <c r="A961" s="831" t="s">
        <v>3384</v>
      </c>
      <c r="B961" s="832" t="s">
        <v>3385</v>
      </c>
      <c r="C961" s="832" t="s">
        <v>2810</v>
      </c>
      <c r="D961" s="832" t="s">
        <v>1233</v>
      </c>
      <c r="E961" s="832" t="s">
        <v>3386</v>
      </c>
      <c r="F961" s="832" t="s">
        <v>3423</v>
      </c>
      <c r="G961" s="832" t="s">
        <v>3399</v>
      </c>
      <c r="H961" s="849"/>
      <c r="I961" s="849"/>
      <c r="J961" s="832"/>
      <c r="K961" s="832"/>
      <c r="L961" s="849"/>
      <c r="M961" s="849"/>
      <c r="N961" s="832"/>
      <c r="O961" s="832"/>
      <c r="P961" s="849">
        <v>0.1</v>
      </c>
      <c r="Q961" s="849">
        <v>163.95</v>
      </c>
      <c r="R961" s="837"/>
      <c r="S961" s="850">
        <v>1639.4999999999998</v>
      </c>
    </row>
    <row r="962" spans="1:19" ht="14.4" customHeight="1" x14ac:dyDescent="0.3">
      <c r="A962" s="831" t="s">
        <v>3384</v>
      </c>
      <c r="B962" s="832" t="s">
        <v>3385</v>
      </c>
      <c r="C962" s="832" t="s">
        <v>2810</v>
      </c>
      <c r="D962" s="832" t="s">
        <v>1233</v>
      </c>
      <c r="E962" s="832" t="s">
        <v>3424</v>
      </c>
      <c r="F962" s="832" t="s">
        <v>3437</v>
      </c>
      <c r="G962" s="832" t="s">
        <v>3438</v>
      </c>
      <c r="H962" s="849">
        <v>1</v>
      </c>
      <c r="I962" s="849">
        <v>408.74</v>
      </c>
      <c r="J962" s="832"/>
      <c r="K962" s="832">
        <v>408.74</v>
      </c>
      <c r="L962" s="849"/>
      <c r="M962" s="849"/>
      <c r="N962" s="832"/>
      <c r="O962" s="832"/>
      <c r="P962" s="849"/>
      <c r="Q962" s="849"/>
      <c r="R962" s="837"/>
      <c r="S962" s="850"/>
    </row>
    <row r="963" spans="1:19" ht="14.4" customHeight="1" x14ac:dyDescent="0.3">
      <c r="A963" s="831" t="s">
        <v>3384</v>
      </c>
      <c r="B963" s="832" t="s">
        <v>3385</v>
      </c>
      <c r="C963" s="832" t="s">
        <v>2810</v>
      </c>
      <c r="D963" s="832" t="s">
        <v>1233</v>
      </c>
      <c r="E963" s="832" t="s">
        <v>3424</v>
      </c>
      <c r="F963" s="832" t="s">
        <v>3439</v>
      </c>
      <c r="G963" s="832" t="s">
        <v>3440</v>
      </c>
      <c r="H963" s="849"/>
      <c r="I963" s="849"/>
      <c r="J963" s="832"/>
      <c r="K963" s="832"/>
      <c r="L963" s="849"/>
      <c r="M963" s="849"/>
      <c r="N963" s="832"/>
      <c r="O963" s="832"/>
      <c r="P963" s="849">
        <v>1</v>
      </c>
      <c r="Q963" s="849">
        <v>187.97</v>
      </c>
      <c r="R963" s="837"/>
      <c r="S963" s="850">
        <v>187.97</v>
      </c>
    </row>
    <row r="964" spans="1:19" ht="14.4" customHeight="1" x14ac:dyDescent="0.3">
      <c r="A964" s="831" t="s">
        <v>3384</v>
      </c>
      <c r="B964" s="832" t="s">
        <v>3385</v>
      </c>
      <c r="C964" s="832" t="s">
        <v>2810</v>
      </c>
      <c r="D964" s="832" t="s">
        <v>1233</v>
      </c>
      <c r="E964" s="832" t="s">
        <v>3424</v>
      </c>
      <c r="F964" s="832" t="s">
        <v>3453</v>
      </c>
      <c r="G964" s="832" t="s">
        <v>3454</v>
      </c>
      <c r="H964" s="849">
        <v>1</v>
      </c>
      <c r="I964" s="849">
        <v>1697.56</v>
      </c>
      <c r="J964" s="832"/>
      <c r="K964" s="832">
        <v>1697.56</v>
      </c>
      <c r="L964" s="849"/>
      <c r="M964" s="849"/>
      <c r="N964" s="832"/>
      <c r="O964" s="832"/>
      <c r="P964" s="849"/>
      <c r="Q964" s="849"/>
      <c r="R964" s="837"/>
      <c r="S964" s="850"/>
    </row>
    <row r="965" spans="1:19" ht="14.4" customHeight="1" x14ac:dyDescent="0.3">
      <c r="A965" s="831" t="s">
        <v>3384</v>
      </c>
      <c r="B965" s="832" t="s">
        <v>3385</v>
      </c>
      <c r="C965" s="832" t="s">
        <v>2810</v>
      </c>
      <c r="D965" s="832" t="s">
        <v>1233</v>
      </c>
      <c r="E965" s="832" t="s">
        <v>3424</v>
      </c>
      <c r="F965" s="832" t="s">
        <v>3479</v>
      </c>
      <c r="G965" s="832" t="s">
        <v>3480</v>
      </c>
      <c r="H965" s="849"/>
      <c r="I965" s="849"/>
      <c r="J965" s="832"/>
      <c r="K965" s="832"/>
      <c r="L965" s="849"/>
      <c r="M965" s="849"/>
      <c r="N965" s="832"/>
      <c r="O965" s="832"/>
      <c r="P965" s="849">
        <v>1</v>
      </c>
      <c r="Q965" s="849">
        <v>2393</v>
      </c>
      <c r="R965" s="837"/>
      <c r="S965" s="850">
        <v>2393</v>
      </c>
    </row>
    <row r="966" spans="1:19" ht="14.4" customHeight="1" x14ac:dyDescent="0.3">
      <c r="A966" s="831" t="s">
        <v>3384</v>
      </c>
      <c r="B966" s="832" t="s">
        <v>3385</v>
      </c>
      <c r="C966" s="832" t="s">
        <v>2810</v>
      </c>
      <c r="D966" s="832" t="s">
        <v>1233</v>
      </c>
      <c r="E966" s="832" t="s">
        <v>3371</v>
      </c>
      <c r="F966" s="832" t="s">
        <v>3481</v>
      </c>
      <c r="G966" s="832" t="s">
        <v>3482</v>
      </c>
      <c r="H966" s="849"/>
      <c r="I966" s="849"/>
      <c r="J966" s="832"/>
      <c r="K966" s="832"/>
      <c r="L966" s="849">
        <v>1</v>
      </c>
      <c r="M966" s="849">
        <v>206</v>
      </c>
      <c r="N966" s="832">
        <v>1</v>
      </c>
      <c r="O966" s="832">
        <v>206</v>
      </c>
      <c r="P966" s="849">
        <v>1</v>
      </c>
      <c r="Q966" s="849">
        <v>207</v>
      </c>
      <c r="R966" s="837">
        <v>1.0048543689320388</v>
      </c>
      <c r="S966" s="850">
        <v>207</v>
      </c>
    </row>
    <row r="967" spans="1:19" ht="14.4" customHeight="1" x14ac:dyDescent="0.3">
      <c r="A967" s="831" t="s">
        <v>3384</v>
      </c>
      <c r="B967" s="832" t="s">
        <v>3385</v>
      </c>
      <c r="C967" s="832" t="s">
        <v>2810</v>
      </c>
      <c r="D967" s="832" t="s">
        <v>1233</v>
      </c>
      <c r="E967" s="832" t="s">
        <v>3371</v>
      </c>
      <c r="F967" s="832" t="s">
        <v>3491</v>
      </c>
      <c r="G967" s="832" t="s">
        <v>3492</v>
      </c>
      <c r="H967" s="849">
        <v>1</v>
      </c>
      <c r="I967" s="849">
        <v>37</v>
      </c>
      <c r="J967" s="832">
        <v>1</v>
      </c>
      <c r="K967" s="832">
        <v>37</v>
      </c>
      <c r="L967" s="849">
        <v>1</v>
      </c>
      <c r="M967" s="849">
        <v>37</v>
      </c>
      <c r="N967" s="832">
        <v>1</v>
      </c>
      <c r="O967" s="832">
        <v>37</v>
      </c>
      <c r="P967" s="849">
        <v>3</v>
      </c>
      <c r="Q967" s="849">
        <v>114</v>
      </c>
      <c r="R967" s="837">
        <v>3.0810810810810811</v>
      </c>
      <c r="S967" s="850">
        <v>38</v>
      </c>
    </row>
    <row r="968" spans="1:19" ht="14.4" customHeight="1" x14ac:dyDescent="0.3">
      <c r="A968" s="831" t="s">
        <v>3384</v>
      </c>
      <c r="B968" s="832" t="s">
        <v>3385</v>
      </c>
      <c r="C968" s="832" t="s">
        <v>2810</v>
      </c>
      <c r="D968" s="832" t="s">
        <v>1233</v>
      </c>
      <c r="E968" s="832" t="s">
        <v>3371</v>
      </c>
      <c r="F968" s="832" t="s">
        <v>3493</v>
      </c>
      <c r="G968" s="832" t="s">
        <v>3494</v>
      </c>
      <c r="H968" s="849">
        <v>18</v>
      </c>
      <c r="I968" s="849">
        <v>180</v>
      </c>
      <c r="J968" s="832">
        <v>1.8</v>
      </c>
      <c r="K968" s="832">
        <v>10</v>
      </c>
      <c r="L968" s="849">
        <v>10</v>
      </c>
      <c r="M968" s="849">
        <v>100</v>
      </c>
      <c r="N968" s="832">
        <v>1</v>
      </c>
      <c r="O968" s="832">
        <v>10</v>
      </c>
      <c r="P968" s="849">
        <v>5</v>
      </c>
      <c r="Q968" s="849">
        <v>50</v>
      </c>
      <c r="R968" s="837">
        <v>0.5</v>
      </c>
      <c r="S968" s="850">
        <v>10</v>
      </c>
    </row>
    <row r="969" spans="1:19" ht="14.4" customHeight="1" x14ac:dyDescent="0.3">
      <c r="A969" s="831" t="s">
        <v>3384</v>
      </c>
      <c r="B969" s="832" t="s">
        <v>3385</v>
      </c>
      <c r="C969" s="832" t="s">
        <v>2810</v>
      </c>
      <c r="D969" s="832" t="s">
        <v>1233</v>
      </c>
      <c r="E969" s="832" t="s">
        <v>3371</v>
      </c>
      <c r="F969" s="832" t="s">
        <v>3372</v>
      </c>
      <c r="G969" s="832" t="s">
        <v>3373</v>
      </c>
      <c r="H969" s="849">
        <v>26</v>
      </c>
      <c r="I969" s="849">
        <v>6526</v>
      </c>
      <c r="J969" s="832">
        <v>1.1259489302967565</v>
      </c>
      <c r="K969" s="832">
        <v>251</v>
      </c>
      <c r="L969" s="849">
        <v>23</v>
      </c>
      <c r="M969" s="849">
        <v>5796</v>
      </c>
      <c r="N969" s="832">
        <v>1</v>
      </c>
      <c r="O969" s="832">
        <v>252</v>
      </c>
      <c r="P969" s="849">
        <v>31</v>
      </c>
      <c r="Q969" s="849">
        <v>7874</v>
      </c>
      <c r="R969" s="837">
        <v>1.3585231193926846</v>
      </c>
      <c r="S969" s="850">
        <v>254</v>
      </c>
    </row>
    <row r="970" spans="1:19" ht="14.4" customHeight="1" x14ac:dyDescent="0.3">
      <c r="A970" s="831" t="s">
        <v>3384</v>
      </c>
      <c r="B970" s="832" t="s">
        <v>3385</v>
      </c>
      <c r="C970" s="832" t="s">
        <v>2810</v>
      </c>
      <c r="D970" s="832" t="s">
        <v>1233</v>
      </c>
      <c r="E970" s="832" t="s">
        <v>3371</v>
      </c>
      <c r="F970" s="832" t="s">
        <v>3499</v>
      </c>
      <c r="G970" s="832" t="s">
        <v>3500</v>
      </c>
      <c r="H970" s="849">
        <v>1</v>
      </c>
      <c r="I970" s="849">
        <v>126</v>
      </c>
      <c r="J970" s="832">
        <v>0.49606299212598426</v>
      </c>
      <c r="K970" s="832">
        <v>126</v>
      </c>
      <c r="L970" s="849">
        <v>2</v>
      </c>
      <c r="M970" s="849">
        <v>254</v>
      </c>
      <c r="N970" s="832">
        <v>1</v>
      </c>
      <c r="O970" s="832">
        <v>127</v>
      </c>
      <c r="P970" s="849">
        <v>5</v>
      </c>
      <c r="Q970" s="849">
        <v>630</v>
      </c>
      <c r="R970" s="837">
        <v>2.4803149606299213</v>
      </c>
      <c r="S970" s="850">
        <v>126</v>
      </c>
    </row>
    <row r="971" spans="1:19" ht="14.4" customHeight="1" x14ac:dyDescent="0.3">
      <c r="A971" s="831" t="s">
        <v>3384</v>
      </c>
      <c r="B971" s="832" t="s">
        <v>3385</v>
      </c>
      <c r="C971" s="832" t="s">
        <v>2810</v>
      </c>
      <c r="D971" s="832" t="s">
        <v>1233</v>
      </c>
      <c r="E971" s="832" t="s">
        <v>3371</v>
      </c>
      <c r="F971" s="832" t="s">
        <v>3374</v>
      </c>
      <c r="G971" s="832" t="s">
        <v>3375</v>
      </c>
      <c r="H971" s="849">
        <v>1</v>
      </c>
      <c r="I971" s="849">
        <v>198</v>
      </c>
      <c r="J971" s="832">
        <v>0.49748743718592964</v>
      </c>
      <c r="K971" s="832">
        <v>198</v>
      </c>
      <c r="L971" s="849">
        <v>2</v>
      </c>
      <c r="M971" s="849">
        <v>398</v>
      </c>
      <c r="N971" s="832">
        <v>1</v>
      </c>
      <c r="O971" s="832">
        <v>199</v>
      </c>
      <c r="P971" s="849">
        <v>3</v>
      </c>
      <c r="Q971" s="849">
        <v>600</v>
      </c>
      <c r="R971" s="837">
        <v>1.5075376884422111</v>
      </c>
      <c r="S971" s="850">
        <v>200</v>
      </c>
    </row>
    <row r="972" spans="1:19" ht="14.4" customHeight="1" x14ac:dyDescent="0.3">
      <c r="A972" s="831" t="s">
        <v>3384</v>
      </c>
      <c r="B972" s="832" t="s">
        <v>3385</v>
      </c>
      <c r="C972" s="832" t="s">
        <v>2810</v>
      </c>
      <c r="D972" s="832" t="s">
        <v>1233</v>
      </c>
      <c r="E972" s="832" t="s">
        <v>3371</v>
      </c>
      <c r="F972" s="832" t="s">
        <v>3376</v>
      </c>
      <c r="G972" s="832" t="s">
        <v>3377</v>
      </c>
      <c r="H972" s="849">
        <v>27</v>
      </c>
      <c r="I972" s="849">
        <v>900</v>
      </c>
      <c r="J972" s="832">
        <v>1.2273117781020304</v>
      </c>
      <c r="K972" s="832">
        <v>33.333333333333336</v>
      </c>
      <c r="L972" s="849">
        <v>22</v>
      </c>
      <c r="M972" s="849">
        <v>733.31000000000006</v>
      </c>
      <c r="N972" s="832">
        <v>1</v>
      </c>
      <c r="O972" s="832">
        <v>33.332272727272731</v>
      </c>
      <c r="P972" s="849">
        <v>36</v>
      </c>
      <c r="Q972" s="849">
        <v>1199.9899999999998</v>
      </c>
      <c r="R972" s="837">
        <v>1.6364020673385058</v>
      </c>
      <c r="S972" s="850">
        <v>33.333055555555546</v>
      </c>
    </row>
    <row r="973" spans="1:19" ht="14.4" customHeight="1" x14ac:dyDescent="0.3">
      <c r="A973" s="831" t="s">
        <v>3384</v>
      </c>
      <c r="B973" s="832" t="s">
        <v>3385</v>
      </c>
      <c r="C973" s="832" t="s">
        <v>2810</v>
      </c>
      <c r="D973" s="832" t="s">
        <v>1233</v>
      </c>
      <c r="E973" s="832" t="s">
        <v>3371</v>
      </c>
      <c r="F973" s="832" t="s">
        <v>3529</v>
      </c>
      <c r="G973" s="832" t="s">
        <v>3530</v>
      </c>
      <c r="H973" s="849"/>
      <c r="I973" s="849"/>
      <c r="J973" s="832"/>
      <c r="K973" s="832"/>
      <c r="L973" s="849"/>
      <c r="M973" s="849"/>
      <c r="N973" s="832"/>
      <c r="O973" s="832"/>
      <c r="P973" s="849">
        <v>1</v>
      </c>
      <c r="Q973" s="849">
        <v>263</v>
      </c>
      <c r="R973" s="837"/>
      <c r="S973" s="850">
        <v>263</v>
      </c>
    </row>
    <row r="974" spans="1:19" ht="14.4" customHeight="1" x14ac:dyDescent="0.3">
      <c r="A974" s="831" t="s">
        <v>3384</v>
      </c>
      <c r="B974" s="832" t="s">
        <v>3385</v>
      </c>
      <c r="C974" s="832" t="s">
        <v>2810</v>
      </c>
      <c r="D974" s="832" t="s">
        <v>1233</v>
      </c>
      <c r="E974" s="832" t="s">
        <v>3371</v>
      </c>
      <c r="F974" s="832" t="s">
        <v>3535</v>
      </c>
      <c r="G974" s="832" t="s">
        <v>3536</v>
      </c>
      <c r="H974" s="849">
        <v>2</v>
      </c>
      <c r="I974" s="849">
        <v>308</v>
      </c>
      <c r="J974" s="832">
        <v>1.9870967741935484</v>
      </c>
      <c r="K974" s="832">
        <v>154</v>
      </c>
      <c r="L974" s="849">
        <v>1</v>
      </c>
      <c r="M974" s="849">
        <v>155</v>
      </c>
      <c r="N974" s="832">
        <v>1</v>
      </c>
      <c r="O974" s="832">
        <v>155</v>
      </c>
      <c r="P974" s="849">
        <v>1</v>
      </c>
      <c r="Q974" s="849">
        <v>156</v>
      </c>
      <c r="R974" s="837">
        <v>1.0064516129032257</v>
      </c>
      <c r="S974" s="850">
        <v>156</v>
      </c>
    </row>
    <row r="975" spans="1:19" ht="14.4" customHeight="1" x14ac:dyDescent="0.3">
      <c r="A975" s="831" t="s">
        <v>3384</v>
      </c>
      <c r="B975" s="832" t="s">
        <v>3385</v>
      </c>
      <c r="C975" s="832" t="s">
        <v>2810</v>
      </c>
      <c r="D975" s="832" t="s">
        <v>1233</v>
      </c>
      <c r="E975" s="832" t="s">
        <v>3371</v>
      </c>
      <c r="F975" s="832" t="s">
        <v>3537</v>
      </c>
      <c r="G975" s="832" t="s">
        <v>3538</v>
      </c>
      <c r="H975" s="849">
        <v>1</v>
      </c>
      <c r="I975" s="849">
        <v>32</v>
      </c>
      <c r="J975" s="832"/>
      <c r="K975" s="832">
        <v>32</v>
      </c>
      <c r="L975" s="849"/>
      <c r="M975" s="849"/>
      <c r="N975" s="832"/>
      <c r="O975" s="832"/>
      <c r="P975" s="849"/>
      <c r="Q975" s="849"/>
      <c r="R975" s="837"/>
      <c r="S975" s="850"/>
    </row>
    <row r="976" spans="1:19" ht="14.4" customHeight="1" x14ac:dyDescent="0.3">
      <c r="A976" s="831" t="s">
        <v>3384</v>
      </c>
      <c r="B976" s="832" t="s">
        <v>3385</v>
      </c>
      <c r="C976" s="832" t="s">
        <v>2810</v>
      </c>
      <c r="D976" s="832" t="s">
        <v>1233</v>
      </c>
      <c r="E976" s="832" t="s">
        <v>3371</v>
      </c>
      <c r="F976" s="832" t="s">
        <v>3545</v>
      </c>
      <c r="G976" s="832" t="s">
        <v>3546</v>
      </c>
      <c r="H976" s="849"/>
      <c r="I976" s="849"/>
      <c r="J976" s="832"/>
      <c r="K976" s="832"/>
      <c r="L976" s="849">
        <v>1</v>
      </c>
      <c r="M976" s="849">
        <v>868</v>
      </c>
      <c r="N976" s="832">
        <v>1</v>
      </c>
      <c r="O976" s="832">
        <v>868</v>
      </c>
      <c r="P976" s="849">
        <v>1</v>
      </c>
      <c r="Q976" s="849">
        <v>870</v>
      </c>
      <c r="R976" s="837">
        <v>1.0023041474654377</v>
      </c>
      <c r="S976" s="850">
        <v>870</v>
      </c>
    </row>
    <row r="977" spans="1:19" ht="14.4" customHeight="1" x14ac:dyDescent="0.3">
      <c r="A977" s="831" t="s">
        <v>3384</v>
      </c>
      <c r="B977" s="832" t="s">
        <v>3385</v>
      </c>
      <c r="C977" s="832" t="s">
        <v>2810</v>
      </c>
      <c r="D977" s="832" t="s">
        <v>1233</v>
      </c>
      <c r="E977" s="832" t="s">
        <v>3371</v>
      </c>
      <c r="F977" s="832" t="s">
        <v>3378</v>
      </c>
      <c r="G977" s="832" t="s">
        <v>3379</v>
      </c>
      <c r="H977" s="849">
        <v>11</v>
      </c>
      <c r="I977" s="849">
        <v>6512</v>
      </c>
      <c r="J977" s="832">
        <v>1.2201611392167884</v>
      </c>
      <c r="K977" s="832">
        <v>592</v>
      </c>
      <c r="L977" s="849">
        <v>9</v>
      </c>
      <c r="M977" s="849">
        <v>5337</v>
      </c>
      <c r="N977" s="832">
        <v>1</v>
      </c>
      <c r="O977" s="832">
        <v>593</v>
      </c>
      <c r="P977" s="849">
        <v>31</v>
      </c>
      <c r="Q977" s="849">
        <v>18445</v>
      </c>
      <c r="R977" s="837">
        <v>3.4560614577477984</v>
      </c>
      <c r="S977" s="850">
        <v>595</v>
      </c>
    </row>
    <row r="978" spans="1:19" ht="14.4" customHeight="1" x14ac:dyDescent="0.3">
      <c r="A978" s="831" t="s">
        <v>3384</v>
      </c>
      <c r="B978" s="832" t="s">
        <v>3385</v>
      </c>
      <c r="C978" s="832" t="s">
        <v>2810</v>
      </c>
      <c r="D978" s="832" t="s">
        <v>1233</v>
      </c>
      <c r="E978" s="832" t="s">
        <v>3371</v>
      </c>
      <c r="F978" s="832" t="s">
        <v>3549</v>
      </c>
      <c r="G978" s="832" t="s">
        <v>3550</v>
      </c>
      <c r="H978" s="849">
        <v>1</v>
      </c>
      <c r="I978" s="849">
        <v>767</v>
      </c>
      <c r="J978" s="832"/>
      <c r="K978" s="832">
        <v>767</v>
      </c>
      <c r="L978" s="849"/>
      <c r="M978" s="849"/>
      <c r="N978" s="832"/>
      <c r="O978" s="832"/>
      <c r="P978" s="849">
        <v>1</v>
      </c>
      <c r="Q978" s="849">
        <v>770</v>
      </c>
      <c r="R978" s="837"/>
      <c r="S978" s="850">
        <v>770</v>
      </c>
    </row>
    <row r="979" spans="1:19" ht="14.4" customHeight="1" x14ac:dyDescent="0.3">
      <c r="A979" s="831" t="s">
        <v>3384</v>
      </c>
      <c r="B979" s="832" t="s">
        <v>3385</v>
      </c>
      <c r="C979" s="832" t="s">
        <v>2810</v>
      </c>
      <c r="D979" s="832" t="s">
        <v>1233</v>
      </c>
      <c r="E979" s="832" t="s">
        <v>3371</v>
      </c>
      <c r="F979" s="832" t="s">
        <v>3559</v>
      </c>
      <c r="G979" s="832" t="s">
        <v>3560</v>
      </c>
      <c r="H979" s="849">
        <v>1</v>
      </c>
      <c r="I979" s="849">
        <v>160</v>
      </c>
      <c r="J979" s="832"/>
      <c r="K979" s="832">
        <v>160</v>
      </c>
      <c r="L979" s="849"/>
      <c r="M979" s="849"/>
      <c r="N979" s="832"/>
      <c r="O979" s="832"/>
      <c r="P979" s="849">
        <v>1</v>
      </c>
      <c r="Q979" s="849">
        <v>162</v>
      </c>
      <c r="R979" s="837"/>
      <c r="S979" s="850">
        <v>162</v>
      </c>
    </row>
    <row r="980" spans="1:19" ht="14.4" customHeight="1" x14ac:dyDescent="0.3">
      <c r="A980" s="831" t="s">
        <v>3384</v>
      </c>
      <c r="B980" s="832" t="s">
        <v>3385</v>
      </c>
      <c r="C980" s="832" t="s">
        <v>2810</v>
      </c>
      <c r="D980" s="832" t="s">
        <v>1233</v>
      </c>
      <c r="E980" s="832" t="s">
        <v>3371</v>
      </c>
      <c r="F980" s="832" t="s">
        <v>3380</v>
      </c>
      <c r="G980" s="832" t="s">
        <v>3381</v>
      </c>
      <c r="H980" s="849">
        <v>21</v>
      </c>
      <c r="I980" s="849">
        <v>28077</v>
      </c>
      <c r="J980" s="832">
        <v>1.3105395817774459</v>
      </c>
      <c r="K980" s="832">
        <v>1337</v>
      </c>
      <c r="L980" s="849">
        <v>16</v>
      </c>
      <c r="M980" s="849">
        <v>21424</v>
      </c>
      <c r="N980" s="832">
        <v>1</v>
      </c>
      <c r="O980" s="832">
        <v>1339</v>
      </c>
      <c r="P980" s="849">
        <v>6</v>
      </c>
      <c r="Q980" s="849">
        <v>8064</v>
      </c>
      <c r="R980" s="837">
        <v>0.37640029873039582</v>
      </c>
      <c r="S980" s="850">
        <v>1344</v>
      </c>
    </row>
    <row r="981" spans="1:19" ht="14.4" customHeight="1" x14ac:dyDescent="0.3">
      <c r="A981" s="831" t="s">
        <v>3384</v>
      </c>
      <c r="B981" s="832" t="s">
        <v>3385</v>
      </c>
      <c r="C981" s="832" t="s">
        <v>2810</v>
      </c>
      <c r="D981" s="832" t="s">
        <v>1233</v>
      </c>
      <c r="E981" s="832" t="s">
        <v>3371</v>
      </c>
      <c r="F981" s="832" t="s">
        <v>3382</v>
      </c>
      <c r="G981" s="832" t="s">
        <v>3383</v>
      </c>
      <c r="H981" s="849">
        <v>3</v>
      </c>
      <c r="I981" s="849">
        <v>1086</v>
      </c>
      <c r="J981" s="832">
        <v>0.99724517906336085</v>
      </c>
      <c r="K981" s="832">
        <v>362</v>
      </c>
      <c r="L981" s="849">
        <v>3</v>
      </c>
      <c r="M981" s="849">
        <v>1089</v>
      </c>
      <c r="N981" s="832">
        <v>1</v>
      </c>
      <c r="O981" s="832">
        <v>363</v>
      </c>
      <c r="P981" s="849">
        <v>7</v>
      </c>
      <c r="Q981" s="849">
        <v>2548</v>
      </c>
      <c r="R981" s="837">
        <v>2.3397612488521577</v>
      </c>
      <c r="S981" s="850">
        <v>364</v>
      </c>
    </row>
    <row r="982" spans="1:19" ht="14.4" customHeight="1" x14ac:dyDescent="0.3">
      <c r="A982" s="831" t="s">
        <v>3384</v>
      </c>
      <c r="B982" s="832" t="s">
        <v>3385</v>
      </c>
      <c r="C982" s="832" t="s">
        <v>2810</v>
      </c>
      <c r="D982" s="832" t="s">
        <v>1235</v>
      </c>
      <c r="E982" s="832" t="s">
        <v>3386</v>
      </c>
      <c r="F982" s="832" t="s">
        <v>3397</v>
      </c>
      <c r="G982" s="832" t="s">
        <v>619</v>
      </c>
      <c r="H982" s="849"/>
      <c r="I982" s="849"/>
      <c r="J982" s="832"/>
      <c r="K982" s="832"/>
      <c r="L982" s="849"/>
      <c r="M982" s="849"/>
      <c r="N982" s="832"/>
      <c r="O982" s="832"/>
      <c r="P982" s="849">
        <v>0.1</v>
      </c>
      <c r="Q982" s="849">
        <v>4.71</v>
      </c>
      <c r="R982" s="837"/>
      <c r="S982" s="850">
        <v>47.099999999999994</v>
      </c>
    </row>
    <row r="983" spans="1:19" ht="14.4" customHeight="1" x14ac:dyDescent="0.3">
      <c r="A983" s="831" t="s">
        <v>3384</v>
      </c>
      <c r="B983" s="832" t="s">
        <v>3385</v>
      </c>
      <c r="C983" s="832" t="s">
        <v>2810</v>
      </c>
      <c r="D983" s="832" t="s">
        <v>1235</v>
      </c>
      <c r="E983" s="832" t="s">
        <v>3386</v>
      </c>
      <c r="F983" s="832" t="s">
        <v>3423</v>
      </c>
      <c r="G983" s="832" t="s">
        <v>3399</v>
      </c>
      <c r="H983" s="849"/>
      <c r="I983" s="849"/>
      <c r="J983" s="832"/>
      <c r="K983" s="832"/>
      <c r="L983" s="849"/>
      <c r="M983" s="849"/>
      <c r="N983" s="832"/>
      <c r="O983" s="832"/>
      <c r="P983" s="849">
        <v>0.2</v>
      </c>
      <c r="Q983" s="849">
        <v>327.9</v>
      </c>
      <c r="R983" s="837"/>
      <c r="S983" s="850">
        <v>1639.4999999999998</v>
      </c>
    </row>
    <row r="984" spans="1:19" ht="14.4" customHeight="1" x14ac:dyDescent="0.3">
      <c r="A984" s="831" t="s">
        <v>3384</v>
      </c>
      <c r="B984" s="832" t="s">
        <v>3385</v>
      </c>
      <c r="C984" s="832" t="s">
        <v>2810</v>
      </c>
      <c r="D984" s="832" t="s">
        <v>1235</v>
      </c>
      <c r="E984" s="832" t="s">
        <v>3424</v>
      </c>
      <c r="F984" s="832" t="s">
        <v>3427</v>
      </c>
      <c r="G984" s="832" t="s">
        <v>3428</v>
      </c>
      <c r="H984" s="849"/>
      <c r="I984" s="849"/>
      <c r="J984" s="832"/>
      <c r="K984" s="832"/>
      <c r="L984" s="849"/>
      <c r="M984" s="849"/>
      <c r="N984" s="832"/>
      <c r="O984" s="832"/>
      <c r="P984" s="849">
        <v>1</v>
      </c>
      <c r="Q984" s="849">
        <v>2625.11</v>
      </c>
      <c r="R984" s="837"/>
      <c r="S984" s="850">
        <v>2625.11</v>
      </c>
    </row>
    <row r="985" spans="1:19" ht="14.4" customHeight="1" x14ac:dyDescent="0.3">
      <c r="A985" s="831" t="s">
        <v>3384</v>
      </c>
      <c r="B985" s="832" t="s">
        <v>3385</v>
      </c>
      <c r="C985" s="832" t="s">
        <v>2810</v>
      </c>
      <c r="D985" s="832" t="s">
        <v>1235</v>
      </c>
      <c r="E985" s="832" t="s">
        <v>3424</v>
      </c>
      <c r="F985" s="832" t="s">
        <v>3437</v>
      </c>
      <c r="G985" s="832" t="s">
        <v>3438</v>
      </c>
      <c r="H985" s="849">
        <v>1</v>
      </c>
      <c r="I985" s="849">
        <v>408.74</v>
      </c>
      <c r="J985" s="832"/>
      <c r="K985" s="832">
        <v>408.74</v>
      </c>
      <c r="L985" s="849"/>
      <c r="M985" s="849"/>
      <c r="N985" s="832"/>
      <c r="O985" s="832"/>
      <c r="P985" s="849">
        <v>2</v>
      </c>
      <c r="Q985" s="849">
        <v>817.48</v>
      </c>
      <c r="R985" s="837"/>
      <c r="S985" s="850">
        <v>408.74</v>
      </c>
    </row>
    <row r="986" spans="1:19" ht="14.4" customHeight="1" x14ac:dyDescent="0.3">
      <c r="A986" s="831" t="s">
        <v>3384</v>
      </c>
      <c r="B986" s="832" t="s">
        <v>3385</v>
      </c>
      <c r="C986" s="832" t="s">
        <v>2810</v>
      </c>
      <c r="D986" s="832" t="s">
        <v>1235</v>
      </c>
      <c r="E986" s="832" t="s">
        <v>3424</v>
      </c>
      <c r="F986" s="832" t="s">
        <v>3439</v>
      </c>
      <c r="G986" s="832" t="s">
        <v>3440</v>
      </c>
      <c r="H986" s="849"/>
      <c r="I986" s="849"/>
      <c r="J986" s="832"/>
      <c r="K986" s="832"/>
      <c r="L986" s="849"/>
      <c r="M986" s="849"/>
      <c r="N986" s="832"/>
      <c r="O986" s="832"/>
      <c r="P986" s="849">
        <v>1</v>
      </c>
      <c r="Q986" s="849">
        <v>187.97</v>
      </c>
      <c r="R986" s="837"/>
      <c r="S986" s="850">
        <v>187.97</v>
      </c>
    </row>
    <row r="987" spans="1:19" ht="14.4" customHeight="1" x14ac:dyDescent="0.3">
      <c r="A987" s="831" t="s">
        <v>3384</v>
      </c>
      <c r="B987" s="832" t="s">
        <v>3385</v>
      </c>
      <c r="C987" s="832" t="s">
        <v>2810</v>
      </c>
      <c r="D987" s="832" t="s">
        <v>1235</v>
      </c>
      <c r="E987" s="832" t="s">
        <v>3424</v>
      </c>
      <c r="F987" s="832" t="s">
        <v>3443</v>
      </c>
      <c r="G987" s="832" t="s">
        <v>3444</v>
      </c>
      <c r="H987" s="849"/>
      <c r="I987" s="849"/>
      <c r="J987" s="832"/>
      <c r="K987" s="832"/>
      <c r="L987" s="849"/>
      <c r="M987" s="849"/>
      <c r="N987" s="832"/>
      <c r="O987" s="832"/>
      <c r="P987" s="849">
        <v>1</v>
      </c>
      <c r="Q987" s="849">
        <v>1665</v>
      </c>
      <c r="R987" s="837"/>
      <c r="S987" s="850">
        <v>1665</v>
      </c>
    </row>
    <row r="988" spans="1:19" ht="14.4" customHeight="1" x14ac:dyDescent="0.3">
      <c r="A988" s="831" t="s">
        <v>3384</v>
      </c>
      <c r="B988" s="832" t="s">
        <v>3385</v>
      </c>
      <c r="C988" s="832" t="s">
        <v>2810</v>
      </c>
      <c r="D988" s="832" t="s">
        <v>1235</v>
      </c>
      <c r="E988" s="832" t="s">
        <v>3424</v>
      </c>
      <c r="F988" s="832" t="s">
        <v>3445</v>
      </c>
      <c r="G988" s="832" t="s">
        <v>3446</v>
      </c>
      <c r="H988" s="849"/>
      <c r="I988" s="849"/>
      <c r="J988" s="832"/>
      <c r="K988" s="832"/>
      <c r="L988" s="849"/>
      <c r="M988" s="849"/>
      <c r="N988" s="832"/>
      <c r="O988" s="832"/>
      <c r="P988" s="849">
        <v>2</v>
      </c>
      <c r="Q988" s="849">
        <v>4340.0600000000004</v>
      </c>
      <c r="R988" s="837"/>
      <c r="S988" s="850">
        <v>2170.0300000000002</v>
      </c>
    </row>
    <row r="989" spans="1:19" ht="14.4" customHeight="1" x14ac:dyDescent="0.3">
      <c r="A989" s="831" t="s">
        <v>3384</v>
      </c>
      <c r="B989" s="832" t="s">
        <v>3385</v>
      </c>
      <c r="C989" s="832" t="s">
        <v>2810</v>
      </c>
      <c r="D989" s="832" t="s">
        <v>1235</v>
      </c>
      <c r="E989" s="832" t="s">
        <v>3424</v>
      </c>
      <c r="F989" s="832" t="s">
        <v>3447</v>
      </c>
      <c r="G989" s="832" t="s">
        <v>3448</v>
      </c>
      <c r="H989" s="849"/>
      <c r="I989" s="849"/>
      <c r="J989" s="832"/>
      <c r="K989" s="832"/>
      <c r="L989" s="849"/>
      <c r="M989" s="849"/>
      <c r="N989" s="832"/>
      <c r="O989" s="832"/>
      <c r="P989" s="849">
        <v>1</v>
      </c>
      <c r="Q989" s="849">
        <v>740</v>
      </c>
      <c r="R989" s="837"/>
      <c r="S989" s="850">
        <v>740</v>
      </c>
    </row>
    <row r="990" spans="1:19" ht="14.4" customHeight="1" x14ac:dyDescent="0.3">
      <c r="A990" s="831" t="s">
        <v>3384</v>
      </c>
      <c r="B990" s="832" t="s">
        <v>3385</v>
      </c>
      <c r="C990" s="832" t="s">
        <v>2810</v>
      </c>
      <c r="D990" s="832" t="s">
        <v>1235</v>
      </c>
      <c r="E990" s="832" t="s">
        <v>3424</v>
      </c>
      <c r="F990" s="832" t="s">
        <v>3453</v>
      </c>
      <c r="G990" s="832" t="s">
        <v>3454</v>
      </c>
      <c r="H990" s="849"/>
      <c r="I990" s="849"/>
      <c r="J990" s="832"/>
      <c r="K990" s="832"/>
      <c r="L990" s="849">
        <v>1</v>
      </c>
      <c r="M990" s="849">
        <v>1400</v>
      </c>
      <c r="N990" s="832">
        <v>1</v>
      </c>
      <c r="O990" s="832">
        <v>1400</v>
      </c>
      <c r="P990" s="849"/>
      <c r="Q990" s="849"/>
      <c r="R990" s="837"/>
      <c r="S990" s="850"/>
    </row>
    <row r="991" spans="1:19" ht="14.4" customHeight="1" x14ac:dyDescent="0.3">
      <c r="A991" s="831" t="s">
        <v>3384</v>
      </c>
      <c r="B991" s="832" t="s">
        <v>3385</v>
      </c>
      <c r="C991" s="832" t="s">
        <v>2810</v>
      </c>
      <c r="D991" s="832" t="s">
        <v>1235</v>
      </c>
      <c r="E991" s="832" t="s">
        <v>3424</v>
      </c>
      <c r="F991" s="832" t="s">
        <v>3463</v>
      </c>
      <c r="G991" s="832" t="s">
        <v>3464</v>
      </c>
      <c r="H991" s="849">
        <v>1</v>
      </c>
      <c r="I991" s="849">
        <v>2631.6</v>
      </c>
      <c r="J991" s="832"/>
      <c r="K991" s="832">
        <v>2631.6</v>
      </c>
      <c r="L991" s="849"/>
      <c r="M991" s="849"/>
      <c r="N991" s="832"/>
      <c r="O991" s="832"/>
      <c r="P991" s="849">
        <v>1</v>
      </c>
      <c r="Q991" s="849">
        <v>2631.6</v>
      </c>
      <c r="R991" s="837"/>
      <c r="S991" s="850">
        <v>2631.6</v>
      </c>
    </row>
    <row r="992" spans="1:19" ht="14.4" customHeight="1" x14ac:dyDescent="0.3">
      <c r="A992" s="831" t="s">
        <v>3384</v>
      </c>
      <c r="B992" s="832" t="s">
        <v>3385</v>
      </c>
      <c r="C992" s="832" t="s">
        <v>2810</v>
      </c>
      <c r="D992" s="832" t="s">
        <v>1235</v>
      </c>
      <c r="E992" s="832" t="s">
        <v>3424</v>
      </c>
      <c r="F992" s="832" t="s">
        <v>3475</v>
      </c>
      <c r="G992" s="832" t="s">
        <v>3476</v>
      </c>
      <c r="H992" s="849"/>
      <c r="I992" s="849"/>
      <c r="J992" s="832"/>
      <c r="K992" s="832"/>
      <c r="L992" s="849"/>
      <c r="M992" s="849"/>
      <c r="N992" s="832"/>
      <c r="O992" s="832"/>
      <c r="P992" s="849">
        <v>4</v>
      </c>
      <c r="Q992" s="849">
        <v>2568</v>
      </c>
      <c r="R992" s="837"/>
      <c r="S992" s="850">
        <v>642</v>
      </c>
    </row>
    <row r="993" spans="1:19" ht="14.4" customHeight="1" x14ac:dyDescent="0.3">
      <c r="A993" s="831" t="s">
        <v>3384</v>
      </c>
      <c r="B993" s="832" t="s">
        <v>3385</v>
      </c>
      <c r="C993" s="832" t="s">
        <v>2810</v>
      </c>
      <c r="D993" s="832" t="s">
        <v>1235</v>
      </c>
      <c r="E993" s="832" t="s">
        <v>3371</v>
      </c>
      <c r="F993" s="832" t="s">
        <v>3491</v>
      </c>
      <c r="G993" s="832" t="s">
        <v>3492</v>
      </c>
      <c r="H993" s="849">
        <v>1</v>
      </c>
      <c r="I993" s="849">
        <v>37</v>
      </c>
      <c r="J993" s="832"/>
      <c r="K993" s="832">
        <v>37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" customHeight="1" x14ac:dyDescent="0.3">
      <c r="A994" s="831" t="s">
        <v>3384</v>
      </c>
      <c r="B994" s="832" t="s">
        <v>3385</v>
      </c>
      <c r="C994" s="832" t="s">
        <v>2810</v>
      </c>
      <c r="D994" s="832" t="s">
        <v>1235</v>
      </c>
      <c r="E994" s="832" t="s">
        <v>3371</v>
      </c>
      <c r="F994" s="832" t="s">
        <v>3493</v>
      </c>
      <c r="G994" s="832" t="s">
        <v>3494</v>
      </c>
      <c r="H994" s="849">
        <v>3</v>
      </c>
      <c r="I994" s="849">
        <v>30</v>
      </c>
      <c r="J994" s="832"/>
      <c r="K994" s="832">
        <v>10</v>
      </c>
      <c r="L994" s="849"/>
      <c r="M994" s="849"/>
      <c r="N994" s="832"/>
      <c r="O994" s="832"/>
      <c r="P994" s="849"/>
      <c r="Q994" s="849"/>
      <c r="R994" s="837"/>
      <c r="S994" s="850"/>
    </row>
    <row r="995" spans="1:19" ht="14.4" customHeight="1" x14ac:dyDescent="0.3">
      <c r="A995" s="831" t="s">
        <v>3384</v>
      </c>
      <c r="B995" s="832" t="s">
        <v>3385</v>
      </c>
      <c r="C995" s="832" t="s">
        <v>2810</v>
      </c>
      <c r="D995" s="832" t="s">
        <v>1235</v>
      </c>
      <c r="E995" s="832" t="s">
        <v>3371</v>
      </c>
      <c r="F995" s="832" t="s">
        <v>3499</v>
      </c>
      <c r="G995" s="832" t="s">
        <v>3500</v>
      </c>
      <c r="H995" s="849"/>
      <c r="I995" s="849"/>
      <c r="J995" s="832"/>
      <c r="K995" s="832"/>
      <c r="L995" s="849">
        <v>1</v>
      </c>
      <c r="M995" s="849">
        <v>127</v>
      </c>
      <c r="N995" s="832">
        <v>1</v>
      </c>
      <c r="O995" s="832">
        <v>127</v>
      </c>
      <c r="P995" s="849"/>
      <c r="Q995" s="849"/>
      <c r="R995" s="837"/>
      <c r="S995" s="850"/>
    </row>
    <row r="996" spans="1:19" ht="14.4" customHeight="1" x14ac:dyDescent="0.3">
      <c r="A996" s="831" t="s">
        <v>3384</v>
      </c>
      <c r="B996" s="832" t="s">
        <v>3385</v>
      </c>
      <c r="C996" s="832" t="s">
        <v>2810</v>
      </c>
      <c r="D996" s="832" t="s">
        <v>1235</v>
      </c>
      <c r="E996" s="832" t="s">
        <v>3371</v>
      </c>
      <c r="F996" s="832" t="s">
        <v>3374</v>
      </c>
      <c r="G996" s="832" t="s">
        <v>3375</v>
      </c>
      <c r="H996" s="849">
        <v>1</v>
      </c>
      <c r="I996" s="849">
        <v>198</v>
      </c>
      <c r="J996" s="832"/>
      <c r="K996" s="832">
        <v>198</v>
      </c>
      <c r="L996" s="849"/>
      <c r="M996" s="849"/>
      <c r="N996" s="832"/>
      <c r="O996" s="832"/>
      <c r="P996" s="849"/>
      <c r="Q996" s="849"/>
      <c r="R996" s="837"/>
      <c r="S996" s="850"/>
    </row>
    <row r="997" spans="1:19" ht="14.4" customHeight="1" x14ac:dyDescent="0.3">
      <c r="A997" s="831" t="s">
        <v>3384</v>
      </c>
      <c r="B997" s="832" t="s">
        <v>3385</v>
      </c>
      <c r="C997" s="832" t="s">
        <v>2810</v>
      </c>
      <c r="D997" s="832" t="s">
        <v>1235</v>
      </c>
      <c r="E997" s="832" t="s">
        <v>3371</v>
      </c>
      <c r="F997" s="832" t="s">
        <v>3525</v>
      </c>
      <c r="G997" s="832" t="s">
        <v>3526</v>
      </c>
      <c r="H997" s="849"/>
      <c r="I997" s="849"/>
      <c r="J997" s="832"/>
      <c r="K997" s="832"/>
      <c r="L997" s="849"/>
      <c r="M997" s="849"/>
      <c r="N997" s="832"/>
      <c r="O997" s="832"/>
      <c r="P997" s="849">
        <v>1</v>
      </c>
      <c r="Q997" s="849">
        <v>715</v>
      </c>
      <c r="R997" s="837"/>
      <c r="S997" s="850">
        <v>715</v>
      </c>
    </row>
    <row r="998" spans="1:19" ht="14.4" customHeight="1" x14ac:dyDescent="0.3">
      <c r="A998" s="831" t="s">
        <v>3384</v>
      </c>
      <c r="B998" s="832" t="s">
        <v>3385</v>
      </c>
      <c r="C998" s="832" t="s">
        <v>2810</v>
      </c>
      <c r="D998" s="832" t="s">
        <v>1235</v>
      </c>
      <c r="E998" s="832" t="s">
        <v>3371</v>
      </c>
      <c r="F998" s="832" t="s">
        <v>3376</v>
      </c>
      <c r="G998" s="832" t="s">
        <v>3377</v>
      </c>
      <c r="H998" s="849"/>
      <c r="I998" s="849"/>
      <c r="J998" s="832"/>
      <c r="K998" s="832"/>
      <c r="L998" s="849">
        <v>1</v>
      </c>
      <c r="M998" s="849">
        <v>33.33</v>
      </c>
      <c r="N998" s="832">
        <v>1</v>
      </c>
      <c r="O998" s="832">
        <v>33.33</v>
      </c>
      <c r="P998" s="849"/>
      <c r="Q998" s="849"/>
      <c r="R998" s="837"/>
      <c r="S998" s="850"/>
    </row>
    <row r="999" spans="1:19" ht="14.4" customHeight="1" x14ac:dyDescent="0.3">
      <c r="A999" s="831" t="s">
        <v>3384</v>
      </c>
      <c r="B999" s="832" t="s">
        <v>3385</v>
      </c>
      <c r="C999" s="832" t="s">
        <v>2810</v>
      </c>
      <c r="D999" s="832" t="s">
        <v>1235</v>
      </c>
      <c r="E999" s="832" t="s">
        <v>3371</v>
      </c>
      <c r="F999" s="832" t="s">
        <v>3529</v>
      </c>
      <c r="G999" s="832" t="s">
        <v>3530</v>
      </c>
      <c r="H999" s="849"/>
      <c r="I999" s="849"/>
      <c r="J999" s="832"/>
      <c r="K999" s="832"/>
      <c r="L999" s="849"/>
      <c r="M999" s="849"/>
      <c r="N999" s="832"/>
      <c r="O999" s="832"/>
      <c r="P999" s="849">
        <v>1</v>
      </c>
      <c r="Q999" s="849">
        <v>263</v>
      </c>
      <c r="R999" s="837"/>
      <c r="S999" s="850">
        <v>263</v>
      </c>
    </row>
    <row r="1000" spans="1:19" ht="14.4" customHeight="1" x14ac:dyDescent="0.3">
      <c r="A1000" s="831" t="s">
        <v>3384</v>
      </c>
      <c r="B1000" s="832" t="s">
        <v>3385</v>
      </c>
      <c r="C1000" s="832" t="s">
        <v>2810</v>
      </c>
      <c r="D1000" s="832" t="s">
        <v>1235</v>
      </c>
      <c r="E1000" s="832" t="s">
        <v>3371</v>
      </c>
      <c r="F1000" s="832" t="s">
        <v>3378</v>
      </c>
      <c r="G1000" s="832" t="s">
        <v>3379</v>
      </c>
      <c r="H1000" s="849">
        <v>4</v>
      </c>
      <c r="I1000" s="849">
        <v>2368</v>
      </c>
      <c r="J1000" s="832"/>
      <c r="K1000" s="832">
        <v>592</v>
      </c>
      <c r="L1000" s="849"/>
      <c r="M1000" s="849"/>
      <c r="N1000" s="832"/>
      <c r="O1000" s="832"/>
      <c r="P1000" s="849">
        <v>4</v>
      </c>
      <c r="Q1000" s="849">
        <v>2380</v>
      </c>
      <c r="R1000" s="837"/>
      <c r="S1000" s="850">
        <v>595</v>
      </c>
    </row>
    <row r="1001" spans="1:19" ht="14.4" customHeight="1" x14ac:dyDescent="0.3">
      <c r="A1001" s="831" t="s">
        <v>3384</v>
      </c>
      <c r="B1001" s="832" t="s">
        <v>3385</v>
      </c>
      <c r="C1001" s="832" t="s">
        <v>2810</v>
      </c>
      <c r="D1001" s="832" t="s">
        <v>1235</v>
      </c>
      <c r="E1001" s="832" t="s">
        <v>3371</v>
      </c>
      <c r="F1001" s="832" t="s">
        <v>3549</v>
      </c>
      <c r="G1001" s="832" t="s">
        <v>3550</v>
      </c>
      <c r="H1001" s="849">
        <v>1</v>
      </c>
      <c r="I1001" s="849">
        <v>767</v>
      </c>
      <c r="J1001" s="832">
        <v>0.99869791666666663</v>
      </c>
      <c r="K1001" s="832">
        <v>767</v>
      </c>
      <c r="L1001" s="849">
        <v>1</v>
      </c>
      <c r="M1001" s="849">
        <v>768</v>
      </c>
      <c r="N1001" s="832">
        <v>1</v>
      </c>
      <c r="O1001" s="832">
        <v>768</v>
      </c>
      <c r="P1001" s="849">
        <v>5</v>
      </c>
      <c r="Q1001" s="849">
        <v>3850</v>
      </c>
      <c r="R1001" s="837">
        <v>5.013020833333333</v>
      </c>
      <c r="S1001" s="850">
        <v>770</v>
      </c>
    </row>
    <row r="1002" spans="1:19" ht="14.4" customHeight="1" x14ac:dyDescent="0.3">
      <c r="A1002" s="831" t="s">
        <v>3384</v>
      </c>
      <c r="B1002" s="832" t="s">
        <v>3385</v>
      </c>
      <c r="C1002" s="832" t="s">
        <v>2810</v>
      </c>
      <c r="D1002" s="832" t="s">
        <v>1235</v>
      </c>
      <c r="E1002" s="832" t="s">
        <v>3371</v>
      </c>
      <c r="F1002" s="832" t="s">
        <v>3380</v>
      </c>
      <c r="G1002" s="832" t="s">
        <v>3381</v>
      </c>
      <c r="H1002" s="849">
        <v>5</v>
      </c>
      <c r="I1002" s="849">
        <v>6685</v>
      </c>
      <c r="J1002" s="832"/>
      <c r="K1002" s="832">
        <v>1337</v>
      </c>
      <c r="L1002" s="849"/>
      <c r="M1002" s="849"/>
      <c r="N1002" s="832"/>
      <c r="O1002" s="832"/>
      <c r="P1002" s="849"/>
      <c r="Q1002" s="849"/>
      <c r="R1002" s="837"/>
      <c r="S1002" s="850"/>
    </row>
    <row r="1003" spans="1:19" ht="14.4" customHeight="1" x14ac:dyDescent="0.3">
      <c r="A1003" s="831" t="s">
        <v>3384</v>
      </c>
      <c r="B1003" s="832" t="s">
        <v>3385</v>
      </c>
      <c r="C1003" s="832" t="s">
        <v>2810</v>
      </c>
      <c r="D1003" s="832" t="s">
        <v>1235</v>
      </c>
      <c r="E1003" s="832" t="s">
        <v>3371</v>
      </c>
      <c r="F1003" s="832" t="s">
        <v>3382</v>
      </c>
      <c r="G1003" s="832" t="s">
        <v>3383</v>
      </c>
      <c r="H1003" s="849"/>
      <c r="I1003" s="849"/>
      <c r="J1003" s="832"/>
      <c r="K1003" s="832"/>
      <c r="L1003" s="849">
        <v>1</v>
      </c>
      <c r="M1003" s="849">
        <v>363</v>
      </c>
      <c r="N1003" s="832">
        <v>1</v>
      </c>
      <c r="O1003" s="832">
        <v>363</v>
      </c>
      <c r="P1003" s="849"/>
      <c r="Q1003" s="849"/>
      <c r="R1003" s="837"/>
      <c r="S1003" s="850"/>
    </row>
    <row r="1004" spans="1:19" ht="14.4" customHeight="1" x14ac:dyDescent="0.3">
      <c r="A1004" s="831" t="s">
        <v>3384</v>
      </c>
      <c r="B1004" s="832" t="s">
        <v>3385</v>
      </c>
      <c r="C1004" s="832" t="s">
        <v>2810</v>
      </c>
      <c r="D1004" s="832" t="s">
        <v>1237</v>
      </c>
      <c r="E1004" s="832" t="s">
        <v>3386</v>
      </c>
      <c r="F1004" s="832" t="s">
        <v>3423</v>
      </c>
      <c r="G1004" s="832" t="s">
        <v>3399</v>
      </c>
      <c r="H1004" s="849"/>
      <c r="I1004" s="849"/>
      <c r="J1004" s="832"/>
      <c r="K1004" s="832"/>
      <c r="L1004" s="849"/>
      <c r="M1004" s="849"/>
      <c r="N1004" s="832"/>
      <c r="O1004" s="832"/>
      <c r="P1004" s="849">
        <v>0.1</v>
      </c>
      <c r="Q1004" s="849">
        <v>163.95</v>
      </c>
      <c r="R1004" s="837"/>
      <c r="S1004" s="850">
        <v>1639.4999999999998</v>
      </c>
    </row>
    <row r="1005" spans="1:19" ht="14.4" customHeight="1" x14ac:dyDescent="0.3">
      <c r="A1005" s="831" t="s">
        <v>3384</v>
      </c>
      <c r="B1005" s="832" t="s">
        <v>3385</v>
      </c>
      <c r="C1005" s="832" t="s">
        <v>2810</v>
      </c>
      <c r="D1005" s="832" t="s">
        <v>1237</v>
      </c>
      <c r="E1005" s="832" t="s">
        <v>3424</v>
      </c>
      <c r="F1005" s="832" t="s">
        <v>3435</v>
      </c>
      <c r="G1005" s="832" t="s">
        <v>3436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1</v>
      </c>
      <c r="Q1005" s="849">
        <v>901.64</v>
      </c>
      <c r="R1005" s="837"/>
      <c r="S1005" s="850">
        <v>901.64</v>
      </c>
    </row>
    <row r="1006" spans="1:19" ht="14.4" customHeight="1" x14ac:dyDescent="0.3">
      <c r="A1006" s="831" t="s">
        <v>3384</v>
      </c>
      <c r="B1006" s="832" t="s">
        <v>3385</v>
      </c>
      <c r="C1006" s="832" t="s">
        <v>2810</v>
      </c>
      <c r="D1006" s="832" t="s">
        <v>1237</v>
      </c>
      <c r="E1006" s="832" t="s">
        <v>3424</v>
      </c>
      <c r="F1006" s="832" t="s">
        <v>3437</v>
      </c>
      <c r="G1006" s="832" t="s">
        <v>3438</v>
      </c>
      <c r="H1006" s="849"/>
      <c r="I1006" s="849"/>
      <c r="J1006" s="832"/>
      <c r="K1006" s="832"/>
      <c r="L1006" s="849"/>
      <c r="M1006" s="849"/>
      <c r="N1006" s="832"/>
      <c r="O1006" s="832"/>
      <c r="P1006" s="849">
        <v>1</v>
      </c>
      <c r="Q1006" s="849">
        <v>408.74</v>
      </c>
      <c r="R1006" s="837"/>
      <c r="S1006" s="850">
        <v>408.74</v>
      </c>
    </row>
    <row r="1007" spans="1:19" ht="14.4" customHeight="1" x14ac:dyDescent="0.3">
      <c r="A1007" s="831" t="s">
        <v>3384</v>
      </c>
      <c r="B1007" s="832" t="s">
        <v>3385</v>
      </c>
      <c r="C1007" s="832" t="s">
        <v>2810</v>
      </c>
      <c r="D1007" s="832" t="s">
        <v>1237</v>
      </c>
      <c r="E1007" s="832" t="s">
        <v>3424</v>
      </c>
      <c r="F1007" s="832" t="s">
        <v>3439</v>
      </c>
      <c r="G1007" s="832" t="s">
        <v>3440</v>
      </c>
      <c r="H1007" s="849"/>
      <c r="I1007" s="849"/>
      <c r="J1007" s="832"/>
      <c r="K1007" s="832"/>
      <c r="L1007" s="849"/>
      <c r="M1007" s="849"/>
      <c r="N1007" s="832"/>
      <c r="O1007" s="832"/>
      <c r="P1007" s="849">
        <v>1</v>
      </c>
      <c r="Q1007" s="849">
        <v>187.97</v>
      </c>
      <c r="R1007" s="837"/>
      <c r="S1007" s="850">
        <v>187.97</v>
      </c>
    </row>
    <row r="1008" spans="1:19" ht="14.4" customHeight="1" x14ac:dyDescent="0.3">
      <c r="A1008" s="831" t="s">
        <v>3384</v>
      </c>
      <c r="B1008" s="832" t="s">
        <v>3385</v>
      </c>
      <c r="C1008" s="832" t="s">
        <v>2810</v>
      </c>
      <c r="D1008" s="832" t="s">
        <v>1237</v>
      </c>
      <c r="E1008" s="832" t="s">
        <v>3424</v>
      </c>
      <c r="F1008" s="832" t="s">
        <v>3445</v>
      </c>
      <c r="G1008" s="832" t="s">
        <v>3446</v>
      </c>
      <c r="H1008" s="849"/>
      <c r="I1008" s="849"/>
      <c r="J1008" s="832"/>
      <c r="K1008" s="832"/>
      <c r="L1008" s="849"/>
      <c r="M1008" s="849"/>
      <c r="N1008" s="832"/>
      <c r="O1008" s="832"/>
      <c r="P1008" s="849">
        <v>1</v>
      </c>
      <c r="Q1008" s="849">
        <v>2170.0300000000002</v>
      </c>
      <c r="R1008" s="837"/>
      <c r="S1008" s="850">
        <v>2170.0300000000002</v>
      </c>
    </row>
    <row r="1009" spans="1:19" ht="14.4" customHeight="1" x14ac:dyDescent="0.3">
      <c r="A1009" s="831" t="s">
        <v>3384</v>
      </c>
      <c r="B1009" s="832" t="s">
        <v>3385</v>
      </c>
      <c r="C1009" s="832" t="s">
        <v>2810</v>
      </c>
      <c r="D1009" s="832" t="s">
        <v>1237</v>
      </c>
      <c r="E1009" s="832" t="s">
        <v>3424</v>
      </c>
      <c r="F1009" s="832" t="s">
        <v>3467</v>
      </c>
      <c r="G1009" s="832" t="s">
        <v>3468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1</v>
      </c>
      <c r="Q1009" s="849">
        <v>2200</v>
      </c>
      <c r="R1009" s="837"/>
      <c r="S1009" s="850">
        <v>2200</v>
      </c>
    </row>
    <row r="1010" spans="1:19" ht="14.4" customHeight="1" x14ac:dyDescent="0.3">
      <c r="A1010" s="831" t="s">
        <v>3384</v>
      </c>
      <c r="B1010" s="832" t="s">
        <v>3385</v>
      </c>
      <c r="C1010" s="832" t="s">
        <v>2810</v>
      </c>
      <c r="D1010" s="832" t="s">
        <v>1237</v>
      </c>
      <c r="E1010" s="832" t="s">
        <v>3371</v>
      </c>
      <c r="F1010" s="832" t="s">
        <v>3378</v>
      </c>
      <c r="G1010" s="832" t="s">
        <v>3379</v>
      </c>
      <c r="H1010" s="849"/>
      <c r="I1010" s="849"/>
      <c r="J1010" s="832"/>
      <c r="K1010" s="832"/>
      <c r="L1010" s="849"/>
      <c r="M1010" s="849"/>
      <c r="N1010" s="832"/>
      <c r="O1010" s="832"/>
      <c r="P1010" s="849">
        <v>2</v>
      </c>
      <c r="Q1010" s="849">
        <v>1190</v>
      </c>
      <c r="R1010" s="837"/>
      <c r="S1010" s="850">
        <v>595</v>
      </c>
    </row>
    <row r="1011" spans="1:19" ht="14.4" customHeight="1" x14ac:dyDescent="0.3">
      <c r="A1011" s="831" t="s">
        <v>3384</v>
      </c>
      <c r="B1011" s="832" t="s">
        <v>3385</v>
      </c>
      <c r="C1011" s="832" t="s">
        <v>2810</v>
      </c>
      <c r="D1011" s="832" t="s">
        <v>1237</v>
      </c>
      <c r="E1011" s="832" t="s">
        <v>3371</v>
      </c>
      <c r="F1011" s="832" t="s">
        <v>3549</v>
      </c>
      <c r="G1011" s="832" t="s">
        <v>3550</v>
      </c>
      <c r="H1011" s="849"/>
      <c r="I1011" s="849"/>
      <c r="J1011" s="832"/>
      <c r="K1011" s="832"/>
      <c r="L1011" s="849"/>
      <c r="M1011" s="849"/>
      <c r="N1011" s="832"/>
      <c r="O1011" s="832"/>
      <c r="P1011" s="849">
        <v>1</v>
      </c>
      <c r="Q1011" s="849">
        <v>770</v>
      </c>
      <c r="R1011" s="837"/>
      <c r="S1011" s="850">
        <v>770</v>
      </c>
    </row>
    <row r="1012" spans="1:19" ht="14.4" customHeight="1" x14ac:dyDescent="0.3">
      <c r="A1012" s="831" t="s">
        <v>3384</v>
      </c>
      <c r="B1012" s="832" t="s">
        <v>3385</v>
      </c>
      <c r="C1012" s="832" t="s">
        <v>2810</v>
      </c>
      <c r="D1012" s="832" t="s">
        <v>1237</v>
      </c>
      <c r="E1012" s="832" t="s">
        <v>3371</v>
      </c>
      <c r="F1012" s="832" t="s">
        <v>3382</v>
      </c>
      <c r="G1012" s="832" t="s">
        <v>3383</v>
      </c>
      <c r="H1012" s="849"/>
      <c r="I1012" s="849"/>
      <c r="J1012" s="832"/>
      <c r="K1012" s="832"/>
      <c r="L1012" s="849"/>
      <c r="M1012" s="849"/>
      <c r="N1012" s="832"/>
      <c r="O1012" s="832"/>
      <c r="P1012" s="849">
        <v>1</v>
      </c>
      <c r="Q1012" s="849">
        <v>364</v>
      </c>
      <c r="R1012" s="837"/>
      <c r="S1012" s="850">
        <v>364</v>
      </c>
    </row>
    <row r="1013" spans="1:19" ht="14.4" customHeight="1" x14ac:dyDescent="0.3">
      <c r="A1013" s="831" t="s">
        <v>3384</v>
      </c>
      <c r="B1013" s="832" t="s">
        <v>3385</v>
      </c>
      <c r="C1013" s="832" t="s">
        <v>2810</v>
      </c>
      <c r="D1013" s="832" t="s">
        <v>1241</v>
      </c>
      <c r="E1013" s="832" t="s">
        <v>3371</v>
      </c>
      <c r="F1013" s="832" t="s">
        <v>3380</v>
      </c>
      <c r="G1013" s="832" t="s">
        <v>3381</v>
      </c>
      <c r="H1013" s="849">
        <v>3</v>
      </c>
      <c r="I1013" s="849">
        <v>4011</v>
      </c>
      <c r="J1013" s="832"/>
      <c r="K1013" s="832">
        <v>1337</v>
      </c>
      <c r="L1013" s="849"/>
      <c r="M1013" s="849"/>
      <c r="N1013" s="832"/>
      <c r="O1013" s="832"/>
      <c r="P1013" s="849"/>
      <c r="Q1013" s="849"/>
      <c r="R1013" s="837"/>
      <c r="S1013" s="850"/>
    </row>
    <row r="1014" spans="1:19" ht="14.4" customHeight="1" x14ac:dyDescent="0.3">
      <c r="A1014" s="831" t="s">
        <v>3384</v>
      </c>
      <c r="B1014" s="832" t="s">
        <v>3385</v>
      </c>
      <c r="C1014" s="832" t="s">
        <v>2810</v>
      </c>
      <c r="D1014" s="832" t="s">
        <v>1234</v>
      </c>
      <c r="E1014" s="832" t="s">
        <v>3371</v>
      </c>
      <c r="F1014" s="832" t="s">
        <v>3491</v>
      </c>
      <c r="G1014" s="832" t="s">
        <v>3492</v>
      </c>
      <c r="H1014" s="849">
        <v>1</v>
      </c>
      <c r="I1014" s="849">
        <v>37</v>
      </c>
      <c r="J1014" s="832">
        <v>1</v>
      </c>
      <c r="K1014" s="832">
        <v>37</v>
      </c>
      <c r="L1014" s="849">
        <v>1</v>
      </c>
      <c r="M1014" s="849">
        <v>37</v>
      </c>
      <c r="N1014" s="832">
        <v>1</v>
      </c>
      <c r="O1014" s="832">
        <v>37</v>
      </c>
      <c r="P1014" s="849"/>
      <c r="Q1014" s="849"/>
      <c r="R1014" s="837"/>
      <c r="S1014" s="850"/>
    </row>
    <row r="1015" spans="1:19" ht="14.4" customHeight="1" x14ac:dyDescent="0.3">
      <c r="A1015" s="831" t="s">
        <v>3384</v>
      </c>
      <c r="B1015" s="832" t="s">
        <v>3385</v>
      </c>
      <c r="C1015" s="832" t="s">
        <v>2810</v>
      </c>
      <c r="D1015" s="832" t="s">
        <v>1234</v>
      </c>
      <c r="E1015" s="832" t="s">
        <v>3371</v>
      </c>
      <c r="F1015" s="832" t="s">
        <v>3499</v>
      </c>
      <c r="G1015" s="832" t="s">
        <v>3500</v>
      </c>
      <c r="H1015" s="849">
        <v>2</v>
      </c>
      <c r="I1015" s="849">
        <v>252</v>
      </c>
      <c r="J1015" s="832"/>
      <c r="K1015" s="832">
        <v>126</v>
      </c>
      <c r="L1015" s="849"/>
      <c r="M1015" s="849"/>
      <c r="N1015" s="832"/>
      <c r="O1015" s="832"/>
      <c r="P1015" s="849">
        <v>1</v>
      </c>
      <c r="Q1015" s="849">
        <v>126</v>
      </c>
      <c r="R1015" s="837"/>
      <c r="S1015" s="850">
        <v>126</v>
      </c>
    </row>
    <row r="1016" spans="1:19" ht="14.4" customHeight="1" x14ac:dyDescent="0.3">
      <c r="A1016" s="831" t="s">
        <v>3384</v>
      </c>
      <c r="B1016" s="832" t="s">
        <v>3385</v>
      </c>
      <c r="C1016" s="832" t="s">
        <v>2810</v>
      </c>
      <c r="D1016" s="832" t="s">
        <v>1234</v>
      </c>
      <c r="E1016" s="832" t="s">
        <v>3371</v>
      </c>
      <c r="F1016" s="832" t="s">
        <v>3501</v>
      </c>
      <c r="G1016" s="832" t="s">
        <v>3502</v>
      </c>
      <c r="H1016" s="849"/>
      <c r="I1016" s="849"/>
      <c r="J1016" s="832"/>
      <c r="K1016" s="832"/>
      <c r="L1016" s="849"/>
      <c r="M1016" s="849"/>
      <c r="N1016" s="832"/>
      <c r="O1016" s="832"/>
      <c r="P1016" s="849">
        <v>1</v>
      </c>
      <c r="Q1016" s="849">
        <v>314</v>
      </c>
      <c r="R1016" s="837"/>
      <c r="S1016" s="850">
        <v>314</v>
      </c>
    </row>
    <row r="1017" spans="1:19" ht="14.4" customHeight="1" x14ac:dyDescent="0.3">
      <c r="A1017" s="831" t="s">
        <v>3384</v>
      </c>
      <c r="B1017" s="832" t="s">
        <v>3385</v>
      </c>
      <c r="C1017" s="832" t="s">
        <v>2810</v>
      </c>
      <c r="D1017" s="832" t="s">
        <v>1234</v>
      </c>
      <c r="E1017" s="832" t="s">
        <v>3371</v>
      </c>
      <c r="F1017" s="832" t="s">
        <v>3374</v>
      </c>
      <c r="G1017" s="832" t="s">
        <v>3375</v>
      </c>
      <c r="H1017" s="849"/>
      <c r="I1017" s="849"/>
      <c r="J1017" s="832"/>
      <c r="K1017" s="832"/>
      <c r="L1017" s="849">
        <v>1</v>
      </c>
      <c r="M1017" s="849">
        <v>199</v>
      </c>
      <c r="N1017" s="832">
        <v>1</v>
      </c>
      <c r="O1017" s="832">
        <v>199</v>
      </c>
      <c r="P1017" s="849"/>
      <c r="Q1017" s="849"/>
      <c r="R1017" s="837"/>
      <c r="S1017" s="850"/>
    </row>
    <row r="1018" spans="1:19" ht="14.4" customHeight="1" x14ac:dyDescent="0.3">
      <c r="A1018" s="831" t="s">
        <v>3384</v>
      </c>
      <c r="B1018" s="832" t="s">
        <v>3385</v>
      </c>
      <c r="C1018" s="832" t="s">
        <v>2810</v>
      </c>
      <c r="D1018" s="832" t="s">
        <v>1234</v>
      </c>
      <c r="E1018" s="832" t="s">
        <v>3371</v>
      </c>
      <c r="F1018" s="832" t="s">
        <v>3511</v>
      </c>
      <c r="G1018" s="832" t="s">
        <v>3512</v>
      </c>
      <c r="H1018" s="849">
        <v>1</v>
      </c>
      <c r="I1018" s="849">
        <v>351</v>
      </c>
      <c r="J1018" s="832"/>
      <c r="K1018" s="832">
        <v>351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 t="s">
        <v>3384</v>
      </c>
      <c r="B1019" s="832" t="s">
        <v>3385</v>
      </c>
      <c r="C1019" s="832" t="s">
        <v>2810</v>
      </c>
      <c r="D1019" s="832" t="s">
        <v>1234</v>
      </c>
      <c r="E1019" s="832" t="s">
        <v>3371</v>
      </c>
      <c r="F1019" s="832" t="s">
        <v>3376</v>
      </c>
      <c r="G1019" s="832" t="s">
        <v>3377</v>
      </c>
      <c r="H1019" s="849">
        <v>2</v>
      </c>
      <c r="I1019" s="849">
        <v>66.66</v>
      </c>
      <c r="J1019" s="832"/>
      <c r="K1019" s="832">
        <v>33.33</v>
      </c>
      <c r="L1019" s="849"/>
      <c r="M1019" s="849"/>
      <c r="N1019" s="832"/>
      <c r="O1019" s="832"/>
      <c r="P1019" s="849">
        <v>1</v>
      </c>
      <c r="Q1019" s="849">
        <v>33.33</v>
      </c>
      <c r="R1019" s="837"/>
      <c r="S1019" s="850">
        <v>33.33</v>
      </c>
    </row>
    <row r="1020" spans="1:19" ht="14.4" customHeight="1" x14ac:dyDescent="0.3">
      <c r="A1020" s="831" t="s">
        <v>3384</v>
      </c>
      <c r="B1020" s="832" t="s">
        <v>3385</v>
      </c>
      <c r="C1020" s="832" t="s">
        <v>2810</v>
      </c>
      <c r="D1020" s="832" t="s">
        <v>1234</v>
      </c>
      <c r="E1020" s="832" t="s">
        <v>3371</v>
      </c>
      <c r="F1020" s="832" t="s">
        <v>3535</v>
      </c>
      <c r="G1020" s="832" t="s">
        <v>3536</v>
      </c>
      <c r="H1020" s="849"/>
      <c r="I1020" s="849"/>
      <c r="J1020" s="832"/>
      <c r="K1020" s="832"/>
      <c r="L1020" s="849"/>
      <c r="M1020" s="849"/>
      <c r="N1020" s="832"/>
      <c r="O1020" s="832"/>
      <c r="P1020" s="849">
        <v>1</v>
      </c>
      <c r="Q1020" s="849">
        <v>156</v>
      </c>
      <c r="R1020" s="837"/>
      <c r="S1020" s="850">
        <v>156</v>
      </c>
    </row>
    <row r="1021" spans="1:19" ht="14.4" customHeight="1" x14ac:dyDescent="0.3">
      <c r="A1021" s="831" t="s">
        <v>3384</v>
      </c>
      <c r="B1021" s="832" t="s">
        <v>3385</v>
      </c>
      <c r="C1021" s="832" t="s">
        <v>2810</v>
      </c>
      <c r="D1021" s="832" t="s">
        <v>1234</v>
      </c>
      <c r="E1021" s="832" t="s">
        <v>3371</v>
      </c>
      <c r="F1021" s="832" t="s">
        <v>3378</v>
      </c>
      <c r="G1021" s="832" t="s">
        <v>3379</v>
      </c>
      <c r="H1021" s="849">
        <v>2</v>
      </c>
      <c r="I1021" s="849">
        <v>1184</v>
      </c>
      <c r="J1021" s="832">
        <v>0.28523247410262587</v>
      </c>
      <c r="K1021" s="832">
        <v>592</v>
      </c>
      <c r="L1021" s="849">
        <v>7</v>
      </c>
      <c r="M1021" s="849">
        <v>4151</v>
      </c>
      <c r="N1021" s="832">
        <v>1</v>
      </c>
      <c r="O1021" s="832">
        <v>593</v>
      </c>
      <c r="P1021" s="849">
        <v>3</v>
      </c>
      <c r="Q1021" s="849">
        <v>1785</v>
      </c>
      <c r="R1021" s="837">
        <v>0.4300168634064081</v>
      </c>
      <c r="S1021" s="850">
        <v>595</v>
      </c>
    </row>
    <row r="1022" spans="1:19" ht="14.4" customHeight="1" x14ac:dyDescent="0.3">
      <c r="A1022" s="831" t="s">
        <v>3384</v>
      </c>
      <c r="B1022" s="832" t="s">
        <v>3385</v>
      </c>
      <c r="C1022" s="832" t="s">
        <v>2810</v>
      </c>
      <c r="D1022" s="832" t="s">
        <v>1234</v>
      </c>
      <c r="E1022" s="832" t="s">
        <v>3371</v>
      </c>
      <c r="F1022" s="832" t="s">
        <v>3549</v>
      </c>
      <c r="G1022" s="832" t="s">
        <v>3550</v>
      </c>
      <c r="H1022" s="849"/>
      <c r="I1022" s="849"/>
      <c r="J1022" s="832"/>
      <c r="K1022" s="832"/>
      <c r="L1022" s="849">
        <v>1</v>
      </c>
      <c r="M1022" s="849">
        <v>768</v>
      </c>
      <c r="N1022" s="832">
        <v>1</v>
      </c>
      <c r="O1022" s="832">
        <v>768</v>
      </c>
      <c r="P1022" s="849"/>
      <c r="Q1022" s="849"/>
      <c r="R1022" s="837"/>
      <c r="S1022" s="850"/>
    </row>
    <row r="1023" spans="1:19" ht="14.4" customHeight="1" x14ac:dyDescent="0.3">
      <c r="A1023" s="831" t="s">
        <v>3384</v>
      </c>
      <c r="B1023" s="832" t="s">
        <v>3385</v>
      </c>
      <c r="C1023" s="832" t="s">
        <v>2810</v>
      </c>
      <c r="D1023" s="832" t="s">
        <v>1234</v>
      </c>
      <c r="E1023" s="832" t="s">
        <v>3371</v>
      </c>
      <c r="F1023" s="832" t="s">
        <v>3559</v>
      </c>
      <c r="G1023" s="832" t="s">
        <v>3560</v>
      </c>
      <c r="H1023" s="849"/>
      <c r="I1023" s="849"/>
      <c r="J1023" s="832"/>
      <c r="K1023" s="832"/>
      <c r="L1023" s="849"/>
      <c r="M1023" s="849"/>
      <c r="N1023" s="832"/>
      <c r="O1023" s="832"/>
      <c r="P1023" s="849">
        <v>1</v>
      </c>
      <c r="Q1023" s="849">
        <v>162</v>
      </c>
      <c r="R1023" s="837"/>
      <c r="S1023" s="850">
        <v>162</v>
      </c>
    </row>
    <row r="1024" spans="1:19" ht="14.4" customHeight="1" x14ac:dyDescent="0.3">
      <c r="A1024" s="831" t="s">
        <v>3384</v>
      </c>
      <c r="B1024" s="832" t="s">
        <v>3385</v>
      </c>
      <c r="C1024" s="832" t="s">
        <v>2810</v>
      </c>
      <c r="D1024" s="832" t="s">
        <v>1234</v>
      </c>
      <c r="E1024" s="832" t="s">
        <v>3371</v>
      </c>
      <c r="F1024" s="832" t="s">
        <v>3380</v>
      </c>
      <c r="G1024" s="832" t="s">
        <v>3381</v>
      </c>
      <c r="H1024" s="849">
        <v>8</v>
      </c>
      <c r="I1024" s="849">
        <v>10696</v>
      </c>
      <c r="J1024" s="832">
        <v>0.46988534024513468</v>
      </c>
      <c r="K1024" s="832">
        <v>1337</v>
      </c>
      <c r="L1024" s="849">
        <v>17</v>
      </c>
      <c r="M1024" s="849">
        <v>22763</v>
      </c>
      <c r="N1024" s="832">
        <v>1</v>
      </c>
      <c r="O1024" s="832">
        <v>1339</v>
      </c>
      <c r="P1024" s="849"/>
      <c r="Q1024" s="849"/>
      <c r="R1024" s="837"/>
      <c r="S1024" s="850"/>
    </row>
    <row r="1025" spans="1:19" ht="14.4" customHeight="1" x14ac:dyDescent="0.3">
      <c r="A1025" s="831" t="s">
        <v>3384</v>
      </c>
      <c r="B1025" s="832" t="s">
        <v>3385</v>
      </c>
      <c r="C1025" s="832" t="s">
        <v>2810</v>
      </c>
      <c r="D1025" s="832" t="s">
        <v>1234</v>
      </c>
      <c r="E1025" s="832" t="s">
        <v>3371</v>
      </c>
      <c r="F1025" s="832" t="s">
        <v>3382</v>
      </c>
      <c r="G1025" s="832" t="s">
        <v>3383</v>
      </c>
      <c r="H1025" s="849">
        <v>2</v>
      </c>
      <c r="I1025" s="849">
        <v>724</v>
      </c>
      <c r="J1025" s="832"/>
      <c r="K1025" s="832">
        <v>362</v>
      </c>
      <c r="L1025" s="849"/>
      <c r="M1025" s="849"/>
      <c r="N1025" s="832"/>
      <c r="O1025" s="832"/>
      <c r="P1025" s="849"/>
      <c r="Q1025" s="849"/>
      <c r="R1025" s="837"/>
      <c r="S1025" s="850"/>
    </row>
    <row r="1026" spans="1:19" ht="14.4" customHeight="1" x14ac:dyDescent="0.3">
      <c r="A1026" s="831" t="s">
        <v>3384</v>
      </c>
      <c r="B1026" s="832" t="s">
        <v>3385</v>
      </c>
      <c r="C1026" s="832" t="s">
        <v>2810</v>
      </c>
      <c r="D1026" s="832" t="s">
        <v>1226</v>
      </c>
      <c r="E1026" s="832" t="s">
        <v>3371</v>
      </c>
      <c r="F1026" s="832" t="s">
        <v>3493</v>
      </c>
      <c r="G1026" s="832" t="s">
        <v>3494</v>
      </c>
      <c r="H1026" s="849"/>
      <c r="I1026" s="849"/>
      <c r="J1026" s="832"/>
      <c r="K1026" s="832"/>
      <c r="L1026" s="849">
        <v>14</v>
      </c>
      <c r="M1026" s="849">
        <v>140</v>
      </c>
      <c r="N1026" s="832">
        <v>1</v>
      </c>
      <c r="O1026" s="832">
        <v>10</v>
      </c>
      <c r="P1026" s="849">
        <v>8</v>
      </c>
      <c r="Q1026" s="849">
        <v>80</v>
      </c>
      <c r="R1026" s="837">
        <v>0.5714285714285714</v>
      </c>
      <c r="S1026" s="850">
        <v>10</v>
      </c>
    </row>
    <row r="1027" spans="1:19" ht="14.4" customHeight="1" x14ac:dyDescent="0.3">
      <c r="A1027" s="831" t="s">
        <v>3384</v>
      </c>
      <c r="B1027" s="832" t="s">
        <v>3385</v>
      </c>
      <c r="C1027" s="832" t="s">
        <v>2810</v>
      </c>
      <c r="D1027" s="832" t="s">
        <v>1226</v>
      </c>
      <c r="E1027" s="832" t="s">
        <v>3371</v>
      </c>
      <c r="F1027" s="832" t="s">
        <v>3372</v>
      </c>
      <c r="G1027" s="832" t="s">
        <v>3373</v>
      </c>
      <c r="H1027" s="849"/>
      <c r="I1027" s="849"/>
      <c r="J1027" s="832"/>
      <c r="K1027" s="832"/>
      <c r="L1027" s="849">
        <v>10</v>
      </c>
      <c r="M1027" s="849">
        <v>2520</v>
      </c>
      <c r="N1027" s="832">
        <v>1</v>
      </c>
      <c r="O1027" s="832">
        <v>252</v>
      </c>
      <c r="P1027" s="849">
        <v>17</v>
      </c>
      <c r="Q1027" s="849">
        <v>4318</v>
      </c>
      <c r="R1027" s="837">
        <v>1.7134920634920634</v>
      </c>
      <c r="S1027" s="850">
        <v>254</v>
      </c>
    </row>
    <row r="1028" spans="1:19" ht="14.4" customHeight="1" x14ac:dyDescent="0.3">
      <c r="A1028" s="831" t="s">
        <v>3384</v>
      </c>
      <c r="B1028" s="832" t="s">
        <v>3385</v>
      </c>
      <c r="C1028" s="832" t="s">
        <v>2810</v>
      </c>
      <c r="D1028" s="832" t="s">
        <v>1226</v>
      </c>
      <c r="E1028" s="832" t="s">
        <v>3371</v>
      </c>
      <c r="F1028" s="832" t="s">
        <v>3374</v>
      </c>
      <c r="G1028" s="832" t="s">
        <v>3375</v>
      </c>
      <c r="H1028" s="849"/>
      <c r="I1028" s="849"/>
      <c r="J1028" s="832"/>
      <c r="K1028" s="832"/>
      <c r="L1028" s="849"/>
      <c r="M1028" s="849"/>
      <c r="N1028" s="832"/>
      <c r="O1028" s="832"/>
      <c r="P1028" s="849">
        <v>1</v>
      </c>
      <c r="Q1028" s="849">
        <v>200</v>
      </c>
      <c r="R1028" s="837"/>
      <c r="S1028" s="850">
        <v>200</v>
      </c>
    </row>
    <row r="1029" spans="1:19" ht="14.4" customHeight="1" x14ac:dyDescent="0.3">
      <c r="A1029" s="831" t="s">
        <v>3384</v>
      </c>
      <c r="B1029" s="832" t="s">
        <v>3385</v>
      </c>
      <c r="C1029" s="832" t="s">
        <v>2810</v>
      </c>
      <c r="D1029" s="832" t="s">
        <v>1226</v>
      </c>
      <c r="E1029" s="832" t="s">
        <v>3371</v>
      </c>
      <c r="F1029" s="832" t="s">
        <v>3507</v>
      </c>
      <c r="G1029" s="832" t="s">
        <v>3508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1</v>
      </c>
      <c r="Q1029" s="849">
        <v>335</v>
      </c>
      <c r="R1029" s="837"/>
      <c r="S1029" s="850">
        <v>335</v>
      </c>
    </row>
    <row r="1030" spans="1:19" ht="14.4" customHeight="1" x14ac:dyDescent="0.3">
      <c r="A1030" s="831" t="s">
        <v>3384</v>
      </c>
      <c r="B1030" s="832" t="s">
        <v>3385</v>
      </c>
      <c r="C1030" s="832" t="s">
        <v>2810</v>
      </c>
      <c r="D1030" s="832" t="s">
        <v>1226</v>
      </c>
      <c r="E1030" s="832" t="s">
        <v>3371</v>
      </c>
      <c r="F1030" s="832" t="s">
        <v>3376</v>
      </c>
      <c r="G1030" s="832" t="s">
        <v>3377</v>
      </c>
      <c r="H1030" s="849"/>
      <c r="I1030" s="849"/>
      <c r="J1030" s="832"/>
      <c r="K1030" s="832"/>
      <c r="L1030" s="849">
        <v>10</v>
      </c>
      <c r="M1030" s="849">
        <v>333.33</v>
      </c>
      <c r="N1030" s="832">
        <v>1</v>
      </c>
      <c r="O1030" s="832">
        <v>33.332999999999998</v>
      </c>
      <c r="P1030" s="849">
        <v>17</v>
      </c>
      <c r="Q1030" s="849">
        <v>566.66000000000008</v>
      </c>
      <c r="R1030" s="837">
        <v>1.69999699997</v>
      </c>
      <c r="S1030" s="850">
        <v>33.332941176470591</v>
      </c>
    </row>
    <row r="1031" spans="1:19" ht="14.4" customHeight="1" x14ac:dyDescent="0.3">
      <c r="A1031" s="831" t="s">
        <v>3384</v>
      </c>
      <c r="B1031" s="832" t="s">
        <v>3385</v>
      </c>
      <c r="C1031" s="832" t="s">
        <v>2810</v>
      </c>
      <c r="D1031" s="832" t="s">
        <v>1226</v>
      </c>
      <c r="E1031" s="832" t="s">
        <v>3371</v>
      </c>
      <c r="F1031" s="832" t="s">
        <v>3545</v>
      </c>
      <c r="G1031" s="832" t="s">
        <v>3546</v>
      </c>
      <c r="H1031" s="849"/>
      <c r="I1031" s="849"/>
      <c r="J1031" s="832"/>
      <c r="K1031" s="832"/>
      <c r="L1031" s="849"/>
      <c r="M1031" s="849"/>
      <c r="N1031" s="832"/>
      <c r="O1031" s="832"/>
      <c r="P1031" s="849">
        <v>1</v>
      </c>
      <c r="Q1031" s="849">
        <v>870</v>
      </c>
      <c r="R1031" s="837"/>
      <c r="S1031" s="850">
        <v>870</v>
      </c>
    </row>
    <row r="1032" spans="1:19" ht="14.4" customHeight="1" x14ac:dyDescent="0.3">
      <c r="A1032" s="831" t="s">
        <v>3384</v>
      </c>
      <c r="B1032" s="832" t="s">
        <v>3385</v>
      </c>
      <c r="C1032" s="832" t="s">
        <v>2810</v>
      </c>
      <c r="D1032" s="832" t="s">
        <v>1226</v>
      </c>
      <c r="E1032" s="832" t="s">
        <v>3371</v>
      </c>
      <c r="F1032" s="832" t="s">
        <v>3378</v>
      </c>
      <c r="G1032" s="832" t="s">
        <v>3379</v>
      </c>
      <c r="H1032" s="849"/>
      <c r="I1032" s="849"/>
      <c r="J1032" s="832"/>
      <c r="K1032" s="832"/>
      <c r="L1032" s="849">
        <v>5</v>
      </c>
      <c r="M1032" s="849">
        <v>2965</v>
      </c>
      <c r="N1032" s="832">
        <v>1</v>
      </c>
      <c r="O1032" s="832">
        <v>593</v>
      </c>
      <c r="P1032" s="849">
        <v>10</v>
      </c>
      <c r="Q1032" s="849">
        <v>5950</v>
      </c>
      <c r="R1032" s="837">
        <v>2.0067453625632377</v>
      </c>
      <c r="S1032" s="850">
        <v>595</v>
      </c>
    </row>
    <row r="1033" spans="1:19" ht="14.4" customHeight="1" x14ac:dyDescent="0.3">
      <c r="A1033" s="831" t="s">
        <v>3384</v>
      </c>
      <c r="B1033" s="832" t="s">
        <v>3385</v>
      </c>
      <c r="C1033" s="832" t="s">
        <v>2810</v>
      </c>
      <c r="D1033" s="832" t="s">
        <v>1226</v>
      </c>
      <c r="E1033" s="832" t="s">
        <v>3371</v>
      </c>
      <c r="F1033" s="832" t="s">
        <v>3380</v>
      </c>
      <c r="G1033" s="832" t="s">
        <v>3381</v>
      </c>
      <c r="H1033" s="849"/>
      <c r="I1033" s="849"/>
      <c r="J1033" s="832"/>
      <c r="K1033" s="832"/>
      <c r="L1033" s="849">
        <v>9</v>
      </c>
      <c r="M1033" s="849">
        <v>12051</v>
      </c>
      <c r="N1033" s="832">
        <v>1</v>
      </c>
      <c r="O1033" s="832">
        <v>1339</v>
      </c>
      <c r="P1033" s="849">
        <v>6</v>
      </c>
      <c r="Q1033" s="849">
        <v>8064</v>
      </c>
      <c r="R1033" s="837">
        <v>0.66915608663181481</v>
      </c>
      <c r="S1033" s="850">
        <v>1344</v>
      </c>
    </row>
    <row r="1034" spans="1:19" ht="14.4" customHeight="1" x14ac:dyDescent="0.3">
      <c r="A1034" s="831" t="s">
        <v>3384</v>
      </c>
      <c r="B1034" s="832" t="s">
        <v>3385</v>
      </c>
      <c r="C1034" s="832" t="s">
        <v>2810</v>
      </c>
      <c r="D1034" s="832" t="s">
        <v>1226</v>
      </c>
      <c r="E1034" s="832" t="s">
        <v>3371</v>
      </c>
      <c r="F1034" s="832" t="s">
        <v>3382</v>
      </c>
      <c r="G1034" s="832" t="s">
        <v>3383</v>
      </c>
      <c r="H1034" s="849"/>
      <c r="I1034" s="849"/>
      <c r="J1034" s="832"/>
      <c r="K1034" s="832"/>
      <c r="L1034" s="849">
        <v>2</v>
      </c>
      <c r="M1034" s="849">
        <v>726</v>
      </c>
      <c r="N1034" s="832">
        <v>1</v>
      </c>
      <c r="O1034" s="832">
        <v>363</v>
      </c>
      <c r="P1034" s="849">
        <v>2</v>
      </c>
      <c r="Q1034" s="849">
        <v>728</v>
      </c>
      <c r="R1034" s="837">
        <v>1.002754820936639</v>
      </c>
      <c r="S1034" s="850">
        <v>364</v>
      </c>
    </row>
    <row r="1035" spans="1:19" ht="14.4" customHeight="1" x14ac:dyDescent="0.3">
      <c r="A1035" s="831" t="s">
        <v>3384</v>
      </c>
      <c r="B1035" s="832" t="s">
        <v>3385</v>
      </c>
      <c r="C1035" s="832" t="s">
        <v>2810</v>
      </c>
      <c r="D1035" s="832" t="s">
        <v>1224</v>
      </c>
      <c r="E1035" s="832" t="s">
        <v>3386</v>
      </c>
      <c r="F1035" s="832" t="s">
        <v>3423</v>
      </c>
      <c r="G1035" s="832" t="s">
        <v>3399</v>
      </c>
      <c r="H1035" s="849"/>
      <c r="I1035" s="849"/>
      <c r="J1035" s="832"/>
      <c r="K1035" s="832"/>
      <c r="L1035" s="849"/>
      <c r="M1035" s="849"/>
      <c r="N1035" s="832"/>
      <c r="O1035" s="832"/>
      <c r="P1035" s="849">
        <v>0.1</v>
      </c>
      <c r="Q1035" s="849">
        <v>163.95</v>
      </c>
      <c r="R1035" s="837"/>
      <c r="S1035" s="850">
        <v>1639.4999999999998</v>
      </c>
    </row>
    <row r="1036" spans="1:19" ht="14.4" customHeight="1" x14ac:dyDescent="0.3">
      <c r="A1036" s="831" t="s">
        <v>3384</v>
      </c>
      <c r="B1036" s="832" t="s">
        <v>3385</v>
      </c>
      <c r="C1036" s="832" t="s">
        <v>2810</v>
      </c>
      <c r="D1036" s="832" t="s">
        <v>1224</v>
      </c>
      <c r="E1036" s="832" t="s">
        <v>3424</v>
      </c>
      <c r="F1036" s="832" t="s">
        <v>3437</v>
      </c>
      <c r="G1036" s="832" t="s">
        <v>3438</v>
      </c>
      <c r="H1036" s="849"/>
      <c r="I1036" s="849"/>
      <c r="J1036" s="832"/>
      <c r="K1036" s="832"/>
      <c r="L1036" s="849"/>
      <c r="M1036" s="849"/>
      <c r="N1036" s="832"/>
      <c r="O1036" s="832"/>
      <c r="P1036" s="849">
        <v>1</v>
      </c>
      <c r="Q1036" s="849">
        <v>408.74</v>
      </c>
      <c r="R1036" s="837"/>
      <c r="S1036" s="850">
        <v>408.74</v>
      </c>
    </row>
    <row r="1037" spans="1:19" ht="14.4" customHeight="1" x14ac:dyDescent="0.3">
      <c r="A1037" s="831" t="s">
        <v>3384</v>
      </c>
      <c r="B1037" s="832" t="s">
        <v>3385</v>
      </c>
      <c r="C1037" s="832" t="s">
        <v>2810</v>
      </c>
      <c r="D1037" s="832" t="s">
        <v>1224</v>
      </c>
      <c r="E1037" s="832" t="s">
        <v>3424</v>
      </c>
      <c r="F1037" s="832" t="s">
        <v>3443</v>
      </c>
      <c r="G1037" s="832" t="s">
        <v>3444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1</v>
      </c>
      <c r="Q1037" s="849">
        <v>1665</v>
      </c>
      <c r="R1037" s="837"/>
      <c r="S1037" s="850">
        <v>1665</v>
      </c>
    </row>
    <row r="1038" spans="1:19" ht="14.4" customHeight="1" x14ac:dyDescent="0.3">
      <c r="A1038" s="831" t="s">
        <v>3384</v>
      </c>
      <c r="B1038" s="832" t="s">
        <v>3385</v>
      </c>
      <c r="C1038" s="832" t="s">
        <v>2810</v>
      </c>
      <c r="D1038" s="832" t="s">
        <v>1224</v>
      </c>
      <c r="E1038" s="832" t="s">
        <v>3424</v>
      </c>
      <c r="F1038" s="832" t="s">
        <v>3475</v>
      </c>
      <c r="G1038" s="832" t="s">
        <v>3476</v>
      </c>
      <c r="H1038" s="849"/>
      <c r="I1038" s="849"/>
      <c r="J1038" s="832"/>
      <c r="K1038" s="832"/>
      <c r="L1038" s="849"/>
      <c r="M1038" s="849"/>
      <c r="N1038" s="832"/>
      <c r="O1038" s="832"/>
      <c r="P1038" s="849">
        <v>1</v>
      </c>
      <c r="Q1038" s="849">
        <v>642</v>
      </c>
      <c r="R1038" s="837"/>
      <c r="S1038" s="850">
        <v>642</v>
      </c>
    </row>
    <row r="1039" spans="1:19" ht="14.4" customHeight="1" x14ac:dyDescent="0.3">
      <c r="A1039" s="831" t="s">
        <v>3384</v>
      </c>
      <c r="B1039" s="832" t="s">
        <v>3385</v>
      </c>
      <c r="C1039" s="832" t="s">
        <v>2810</v>
      </c>
      <c r="D1039" s="832" t="s">
        <v>1224</v>
      </c>
      <c r="E1039" s="832" t="s">
        <v>3371</v>
      </c>
      <c r="F1039" s="832" t="s">
        <v>3372</v>
      </c>
      <c r="G1039" s="832" t="s">
        <v>3373</v>
      </c>
      <c r="H1039" s="849"/>
      <c r="I1039" s="849"/>
      <c r="J1039" s="832"/>
      <c r="K1039" s="832"/>
      <c r="L1039" s="849"/>
      <c r="M1039" s="849"/>
      <c r="N1039" s="832"/>
      <c r="O1039" s="832"/>
      <c r="P1039" s="849">
        <v>1</v>
      </c>
      <c r="Q1039" s="849">
        <v>254</v>
      </c>
      <c r="R1039" s="837"/>
      <c r="S1039" s="850">
        <v>254</v>
      </c>
    </row>
    <row r="1040" spans="1:19" ht="14.4" customHeight="1" x14ac:dyDescent="0.3">
      <c r="A1040" s="831" t="s">
        <v>3384</v>
      </c>
      <c r="B1040" s="832" t="s">
        <v>3385</v>
      </c>
      <c r="C1040" s="832" t="s">
        <v>2810</v>
      </c>
      <c r="D1040" s="832" t="s">
        <v>1224</v>
      </c>
      <c r="E1040" s="832" t="s">
        <v>3371</v>
      </c>
      <c r="F1040" s="832" t="s">
        <v>3499</v>
      </c>
      <c r="G1040" s="832" t="s">
        <v>3500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1</v>
      </c>
      <c r="Q1040" s="849">
        <v>126</v>
      </c>
      <c r="R1040" s="837"/>
      <c r="S1040" s="850">
        <v>126</v>
      </c>
    </row>
    <row r="1041" spans="1:19" ht="14.4" customHeight="1" x14ac:dyDescent="0.3">
      <c r="A1041" s="831" t="s">
        <v>3384</v>
      </c>
      <c r="B1041" s="832" t="s">
        <v>3385</v>
      </c>
      <c r="C1041" s="832" t="s">
        <v>2810</v>
      </c>
      <c r="D1041" s="832" t="s">
        <v>1224</v>
      </c>
      <c r="E1041" s="832" t="s">
        <v>3371</v>
      </c>
      <c r="F1041" s="832" t="s">
        <v>3511</v>
      </c>
      <c r="G1041" s="832" t="s">
        <v>3512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1</v>
      </c>
      <c r="Q1041" s="849">
        <v>357</v>
      </c>
      <c r="R1041" s="837"/>
      <c r="S1041" s="850">
        <v>357</v>
      </c>
    </row>
    <row r="1042" spans="1:19" ht="14.4" customHeight="1" x14ac:dyDescent="0.3">
      <c r="A1042" s="831" t="s">
        <v>3384</v>
      </c>
      <c r="B1042" s="832" t="s">
        <v>3385</v>
      </c>
      <c r="C1042" s="832" t="s">
        <v>2810</v>
      </c>
      <c r="D1042" s="832" t="s">
        <v>1224</v>
      </c>
      <c r="E1042" s="832" t="s">
        <v>3371</v>
      </c>
      <c r="F1042" s="832" t="s">
        <v>3376</v>
      </c>
      <c r="G1042" s="832" t="s">
        <v>3377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2</v>
      </c>
      <c r="Q1042" s="849">
        <v>66.66</v>
      </c>
      <c r="R1042" s="837"/>
      <c r="S1042" s="850">
        <v>33.33</v>
      </c>
    </row>
    <row r="1043" spans="1:19" ht="14.4" customHeight="1" x14ac:dyDescent="0.3">
      <c r="A1043" s="831" t="s">
        <v>3384</v>
      </c>
      <c r="B1043" s="832" t="s">
        <v>3385</v>
      </c>
      <c r="C1043" s="832" t="s">
        <v>2810</v>
      </c>
      <c r="D1043" s="832" t="s">
        <v>1224</v>
      </c>
      <c r="E1043" s="832" t="s">
        <v>3371</v>
      </c>
      <c r="F1043" s="832" t="s">
        <v>3545</v>
      </c>
      <c r="G1043" s="832" t="s">
        <v>3546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1</v>
      </c>
      <c r="Q1043" s="849">
        <v>870</v>
      </c>
      <c r="R1043" s="837"/>
      <c r="S1043" s="850">
        <v>870</v>
      </c>
    </row>
    <row r="1044" spans="1:19" ht="14.4" customHeight="1" x14ac:dyDescent="0.3">
      <c r="A1044" s="831" t="s">
        <v>3384</v>
      </c>
      <c r="B1044" s="832" t="s">
        <v>3385</v>
      </c>
      <c r="C1044" s="832" t="s">
        <v>2810</v>
      </c>
      <c r="D1044" s="832" t="s">
        <v>1224</v>
      </c>
      <c r="E1044" s="832" t="s">
        <v>3371</v>
      </c>
      <c r="F1044" s="832" t="s">
        <v>3378</v>
      </c>
      <c r="G1044" s="832" t="s">
        <v>3379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15</v>
      </c>
      <c r="Q1044" s="849">
        <v>8925</v>
      </c>
      <c r="R1044" s="837"/>
      <c r="S1044" s="850">
        <v>595</v>
      </c>
    </row>
    <row r="1045" spans="1:19" ht="14.4" customHeight="1" x14ac:dyDescent="0.3">
      <c r="A1045" s="831" t="s">
        <v>3384</v>
      </c>
      <c r="B1045" s="832" t="s">
        <v>3385</v>
      </c>
      <c r="C1045" s="832" t="s">
        <v>2810</v>
      </c>
      <c r="D1045" s="832" t="s">
        <v>1224</v>
      </c>
      <c r="E1045" s="832" t="s">
        <v>3371</v>
      </c>
      <c r="F1045" s="832" t="s">
        <v>3549</v>
      </c>
      <c r="G1045" s="832" t="s">
        <v>3550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2</v>
      </c>
      <c r="Q1045" s="849">
        <v>1540</v>
      </c>
      <c r="R1045" s="837"/>
      <c r="S1045" s="850">
        <v>770</v>
      </c>
    </row>
    <row r="1046" spans="1:19" ht="14.4" customHeight="1" x14ac:dyDescent="0.3">
      <c r="A1046" s="831" t="s">
        <v>3384</v>
      </c>
      <c r="B1046" s="832" t="s">
        <v>3385</v>
      </c>
      <c r="C1046" s="832" t="s">
        <v>2810</v>
      </c>
      <c r="D1046" s="832" t="s">
        <v>1224</v>
      </c>
      <c r="E1046" s="832" t="s">
        <v>3371</v>
      </c>
      <c r="F1046" s="832" t="s">
        <v>3380</v>
      </c>
      <c r="G1046" s="832" t="s">
        <v>3381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19</v>
      </c>
      <c r="Q1046" s="849">
        <v>25536</v>
      </c>
      <c r="R1046" s="837"/>
      <c r="S1046" s="850">
        <v>1344</v>
      </c>
    </row>
    <row r="1047" spans="1:19" ht="14.4" customHeight="1" x14ac:dyDescent="0.3">
      <c r="A1047" s="831" t="s">
        <v>3384</v>
      </c>
      <c r="B1047" s="832" t="s">
        <v>3385</v>
      </c>
      <c r="C1047" s="832" t="s">
        <v>2810</v>
      </c>
      <c r="D1047" s="832" t="s">
        <v>1224</v>
      </c>
      <c r="E1047" s="832" t="s">
        <v>3371</v>
      </c>
      <c r="F1047" s="832" t="s">
        <v>3382</v>
      </c>
      <c r="G1047" s="832" t="s">
        <v>3383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3</v>
      </c>
      <c r="Q1047" s="849">
        <v>1092</v>
      </c>
      <c r="R1047" s="837"/>
      <c r="S1047" s="850">
        <v>364</v>
      </c>
    </row>
    <row r="1048" spans="1:19" ht="14.4" customHeight="1" x14ac:dyDescent="0.3">
      <c r="A1048" s="831" t="s">
        <v>3384</v>
      </c>
      <c r="B1048" s="832" t="s">
        <v>3385</v>
      </c>
      <c r="C1048" s="832" t="s">
        <v>2810</v>
      </c>
      <c r="D1048" s="832" t="s">
        <v>1229</v>
      </c>
      <c r="E1048" s="832" t="s">
        <v>3371</v>
      </c>
      <c r="F1048" s="832" t="s">
        <v>3493</v>
      </c>
      <c r="G1048" s="832" t="s">
        <v>3494</v>
      </c>
      <c r="H1048" s="849"/>
      <c r="I1048" s="849"/>
      <c r="J1048" s="832"/>
      <c r="K1048" s="832"/>
      <c r="L1048" s="849"/>
      <c r="M1048" s="849"/>
      <c r="N1048" s="832"/>
      <c r="O1048" s="832"/>
      <c r="P1048" s="849">
        <v>18</v>
      </c>
      <c r="Q1048" s="849">
        <v>180</v>
      </c>
      <c r="R1048" s="837"/>
      <c r="S1048" s="850">
        <v>10</v>
      </c>
    </row>
    <row r="1049" spans="1:19" ht="14.4" customHeight="1" x14ac:dyDescent="0.3">
      <c r="A1049" s="831" t="s">
        <v>3384</v>
      </c>
      <c r="B1049" s="832" t="s">
        <v>3385</v>
      </c>
      <c r="C1049" s="832" t="s">
        <v>2810</v>
      </c>
      <c r="D1049" s="832" t="s">
        <v>1229</v>
      </c>
      <c r="E1049" s="832" t="s">
        <v>3371</v>
      </c>
      <c r="F1049" s="832" t="s">
        <v>3372</v>
      </c>
      <c r="G1049" s="832" t="s">
        <v>3373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1</v>
      </c>
      <c r="Q1049" s="849">
        <v>254</v>
      </c>
      <c r="R1049" s="837"/>
      <c r="S1049" s="850">
        <v>254</v>
      </c>
    </row>
    <row r="1050" spans="1:19" ht="14.4" customHeight="1" x14ac:dyDescent="0.3">
      <c r="A1050" s="831" t="s">
        <v>3384</v>
      </c>
      <c r="B1050" s="832" t="s">
        <v>3385</v>
      </c>
      <c r="C1050" s="832" t="s">
        <v>2810</v>
      </c>
      <c r="D1050" s="832" t="s">
        <v>1229</v>
      </c>
      <c r="E1050" s="832" t="s">
        <v>3371</v>
      </c>
      <c r="F1050" s="832" t="s">
        <v>3499</v>
      </c>
      <c r="G1050" s="832" t="s">
        <v>3500</v>
      </c>
      <c r="H1050" s="849"/>
      <c r="I1050" s="849"/>
      <c r="J1050" s="832"/>
      <c r="K1050" s="832"/>
      <c r="L1050" s="849"/>
      <c r="M1050" s="849"/>
      <c r="N1050" s="832"/>
      <c r="O1050" s="832"/>
      <c r="P1050" s="849">
        <v>30</v>
      </c>
      <c r="Q1050" s="849">
        <v>3780</v>
      </c>
      <c r="R1050" s="837"/>
      <c r="S1050" s="850">
        <v>126</v>
      </c>
    </row>
    <row r="1051" spans="1:19" ht="14.4" customHeight="1" x14ac:dyDescent="0.3">
      <c r="A1051" s="831" t="s">
        <v>3384</v>
      </c>
      <c r="B1051" s="832" t="s">
        <v>3385</v>
      </c>
      <c r="C1051" s="832" t="s">
        <v>2810</v>
      </c>
      <c r="D1051" s="832" t="s">
        <v>1229</v>
      </c>
      <c r="E1051" s="832" t="s">
        <v>3371</v>
      </c>
      <c r="F1051" s="832" t="s">
        <v>3507</v>
      </c>
      <c r="G1051" s="832" t="s">
        <v>3508</v>
      </c>
      <c r="H1051" s="849"/>
      <c r="I1051" s="849"/>
      <c r="J1051" s="832"/>
      <c r="K1051" s="832"/>
      <c r="L1051" s="849"/>
      <c r="M1051" s="849"/>
      <c r="N1051" s="832"/>
      <c r="O1051" s="832"/>
      <c r="P1051" s="849">
        <v>2</v>
      </c>
      <c r="Q1051" s="849">
        <v>670</v>
      </c>
      <c r="R1051" s="837"/>
      <c r="S1051" s="850">
        <v>335</v>
      </c>
    </row>
    <row r="1052" spans="1:19" ht="14.4" customHeight="1" x14ac:dyDescent="0.3">
      <c r="A1052" s="831" t="s">
        <v>3384</v>
      </c>
      <c r="B1052" s="832" t="s">
        <v>3385</v>
      </c>
      <c r="C1052" s="832" t="s">
        <v>2810</v>
      </c>
      <c r="D1052" s="832" t="s">
        <v>1229</v>
      </c>
      <c r="E1052" s="832" t="s">
        <v>3371</v>
      </c>
      <c r="F1052" s="832" t="s">
        <v>3376</v>
      </c>
      <c r="G1052" s="832" t="s">
        <v>3377</v>
      </c>
      <c r="H1052" s="849"/>
      <c r="I1052" s="849"/>
      <c r="J1052" s="832"/>
      <c r="K1052" s="832"/>
      <c r="L1052" s="849"/>
      <c r="M1052" s="849"/>
      <c r="N1052" s="832"/>
      <c r="O1052" s="832"/>
      <c r="P1052" s="849">
        <v>31</v>
      </c>
      <c r="Q1052" s="849">
        <v>1033.32</v>
      </c>
      <c r="R1052" s="837"/>
      <c r="S1052" s="850">
        <v>33.332903225806447</v>
      </c>
    </row>
    <row r="1053" spans="1:19" ht="14.4" customHeight="1" x14ac:dyDescent="0.3">
      <c r="A1053" s="831" t="s">
        <v>3384</v>
      </c>
      <c r="B1053" s="832" t="s">
        <v>3385</v>
      </c>
      <c r="C1053" s="832" t="s">
        <v>2810</v>
      </c>
      <c r="D1053" s="832" t="s">
        <v>1229</v>
      </c>
      <c r="E1053" s="832" t="s">
        <v>3371</v>
      </c>
      <c r="F1053" s="832" t="s">
        <v>3527</v>
      </c>
      <c r="G1053" s="832" t="s">
        <v>3528</v>
      </c>
      <c r="H1053" s="849"/>
      <c r="I1053" s="849"/>
      <c r="J1053" s="832"/>
      <c r="K1053" s="832"/>
      <c r="L1053" s="849"/>
      <c r="M1053" s="849"/>
      <c r="N1053" s="832"/>
      <c r="O1053" s="832"/>
      <c r="P1053" s="849">
        <v>1</v>
      </c>
      <c r="Q1053" s="849">
        <v>311</v>
      </c>
      <c r="R1053" s="837"/>
      <c r="S1053" s="850">
        <v>311</v>
      </c>
    </row>
    <row r="1054" spans="1:19" ht="14.4" customHeight="1" x14ac:dyDescent="0.3">
      <c r="A1054" s="831" t="s">
        <v>3384</v>
      </c>
      <c r="B1054" s="832" t="s">
        <v>3385</v>
      </c>
      <c r="C1054" s="832" t="s">
        <v>2810</v>
      </c>
      <c r="D1054" s="832" t="s">
        <v>1229</v>
      </c>
      <c r="E1054" s="832" t="s">
        <v>3371</v>
      </c>
      <c r="F1054" s="832" t="s">
        <v>3378</v>
      </c>
      <c r="G1054" s="832" t="s">
        <v>3379</v>
      </c>
      <c r="H1054" s="849"/>
      <c r="I1054" s="849"/>
      <c r="J1054" s="832"/>
      <c r="K1054" s="832"/>
      <c r="L1054" s="849"/>
      <c r="M1054" s="849"/>
      <c r="N1054" s="832"/>
      <c r="O1054" s="832"/>
      <c r="P1054" s="849">
        <v>23</v>
      </c>
      <c r="Q1054" s="849">
        <v>13685</v>
      </c>
      <c r="R1054" s="837"/>
      <c r="S1054" s="850">
        <v>595</v>
      </c>
    </row>
    <row r="1055" spans="1:19" ht="14.4" customHeight="1" x14ac:dyDescent="0.3">
      <c r="A1055" s="831" t="s">
        <v>3384</v>
      </c>
      <c r="B1055" s="832" t="s">
        <v>3385</v>
      </c>
      <c r="C1055" s="832" t="s">
        <v>2810</v>
      </c>
      <c r="D1055" s="832" t="s">
        <v>1229</v>
      </c>
      <c r="E1055" s="832" t="s">
        <v>3371</v>
      </c>
      <c r="F1055" s="832" t="s">
        <v>3380</v>
      </c>
      <c r="G1055" s="832" t="s">
        <v>3381</v>
      </c>
      <c r="H1055" s="849"/>
      <c r="I1055" s="849"/>
      <c r="J1055" s="832"/>
      <c r="K1055" s="832"/>
      <c r="L1055" s="849"/>
      <c r="M1055" s="849"/>
      <c r="N1055" s="832"/>
      <c r="O1055" s="832"/>
      <c r="P1055" s="849">
        <v>10</v>
      </c>
      <c r="Q1055" s="849">
        <v>13440</v>
      </c>
      <c r="R1055" s="837"/>
      <c r="S1055" s="850">
        <v>1344</v>
      </c>
    </row>
    <row r="1056" spans="1:19" ht="14.4" customHeight="1" x14ac:dyDescent="0.3">
      <c r="A1056" s="831" t="s">
        <v>3384</v>
      </c>
      <c r="B1056" s="832" t="s">
        <v>3385</v>
      </c>
      <c r="C1056" s="832" t="s">
        <v>2810</v>
      </c>
      <c r="D1056" s="832" t="s">
        <v>1229</v>
      </c>
      <c r="E1056" s="832" t="s">
        <v>3371</v>
      </c>
      <c r="F1056" s="832" t="s">
        <v>3382</v>
      </c>
      <c r="G1056" s="832" t="s">
        <v>3383</v>
      </c>
      <c r="H1056" s="849"/>
      <c r="I1056" s="849"/>
      <c r="J1056" s="832"/>
      <c r="K1056" s="832"/>
      <c r="L1056" s="849"/>
      <c r="M1056" s="849"/>
      <c r="N1056" s="832"/>
      <c r="O1056" s="832"/>
      <c r="P1056" s="849">
        <v>1</v>
      </c>
      <c r="Q1056" s="849">
        <v>364</v>
      </c>
      <c r="R1056" s="837"/>
      <c r="S1056" s="850">
        <v>364</v>
      </c>
    </row>
    <row r="1057" spans="1:19" ht="14.4" customHeight="1" x14ac:dyDescent="0.3">
      <c r="A1057" s="831" t="s">
        <v>3384</v>
      </c>
      <c r="B1057" s="832" t="s">
        <v>3588</v>
      </c>
      <c r="C1057" s="832" t="s">
        <v>602</v>
      </c>
      <c r="D1057" s="832" t="s">
        <v>3363</v>
      </c>
      <c r="E1057" s="832" t="s">
        <v>3371</v>
      </c>
      <c r="F1057" s="832" t="s">
        <v>3491</v>
      </c>
      <c r="G1057" s="832" t="s">
        <v>3492</v>
      </c>
      <c r="H1057" s="849">
        <v>12</v>
      </c>
      <c r="I1057" s="849">
        <v>444</v>
      </c>
      <c r="J1057" s="832">
        <v>1.5</v>
      </c>
      <c r="K1057" s="832">
        <v>37</v>
      </c>
      <c r="L1057" s="849">
        <v>8</v>
      </c>
      <c r="M1057" s="849">
        <v>296</v>
      </c>
      <c r="N1057" s="832">
        <v>1</v>
      </c>
      <c r="O1057" s="832">
        <v>37</v>
      </c>
      <c r="P1057" s="849">
        <v>6</v>
      </c>
      <c r="Q1057" s="849">
        <v>228</v>
      </c>
      <c r="R1057" s="837">
        <v>0.77027027027027029</v>
      </c>
      <c r="S1057" s="850">
        <v>38</v>
      </c>
    </row>
    <row r="1058" spans="1:19" ht="14.4" customHeight="1" x14ac:dyDescent="0.3">
      <c r="A1058" s="831" t="s">
        <v>3384</v>
      </c>
      <c r="B1058" s="832" t="s">
        <v>3588</v>
      </c>
      <c r="C1058" s="832" t="s">
        <v>602</v>
      </c>
      <c r="D1058" s="832" t="s">
        <v>3363</v>
      </c>
      <c r="E1058" s="832" t="s">
        <v>3371</v>
      </c>
      <c r="F1058" s="832" t="s">
        <v>3597</v>
      </c>
      <c r="G1058" s="832" t="s">
        <v>3598</v>
      </c>
      <c r="H1058" s="849">
        <v>314</v>
      </c>
      <c r="I1058" s="849">
        <v>36424</v>
      </c>
      <c r="J1058" s="832">
        <v>0.88700564971751417</v>
      </c>
      <c r="K1058" s="832">
        <v>116</v>
      </c>
      <c r="L1058" s="849">
        <v>354</v>
      </c>
      <c r="M1058" s="849">
        <v>41064</v>
      </c>
      <c r="N1058" s="832">
        <v>1</v>
      </c>
      <c r="O1058" s="832">
        <v>116</v>
      </c>
      <c r="P1058" s="849">
        <v>332</v>
      </c>
      <c r="Q1058" s="849">
        <v>38512</v>
      </c>
      <c r="R1058" s="837">
        <v>0.93785310734463279</v>
      </c>
      <c r="S1058" s="850">
        <v>116</v>
      </c>
    </row>
    <row r="1059" spans="1:19" ht="14.4" customHeight="1" x14ac:dyDescent="0.3">
      <c r="A1059" s="831" t="s">
        <v>3384</v>
      </c>
      <c r="B1059" s="832" t="s">
        <v>3588</v>
      </c>
      <c r="C1059" s="832" t="s">
        <v>602</v>
      </c>
      <c r="D1059" s="832" t="s">
        <v>1220</v>
      </c>
      <c r="E1059" s="832" t="s">
        <v>3371</v>
      </c>
      <c r="F1059" s="832" t="s">
        <v>3589</v>
      </c>
      <c r="G1059" s="832" t="s">
        <v>3590</v>
      </c>
      <c r="H1059" s="849"/>
      <c r="I1059" s="849"/>
      <c r="J1059" s="832"/>
      <c r="K1059" s="832"/>
      <c r="L1059" s="849">
        <v>1</v>
      </c>
      <c r="M1059" s="849">
        <v>252</v>
      </c>
      <c r="N1059" s="832">
        <v>1</v>
      </c>
      <c r="O1059" s="832">
        <v>252</v>
      </c>
      <c r="P1059" s="849"/>
      <c r="Q1059" s="849"/>
      <c r="R1059" s="837"/>
      <c r="S1059" s="850"/>
    </row>
    <row r="1060" spans="1:19" ht="14.4" customHeight="1" x14ac:dyDescent="0.3">
      <c r="A1060" s="831" t="s">
        <v>3384</v>
      </c>
      <c r="B1060" s="832" t="s">
        <v>3588</v>
      </c>
      <c r="C1060" s="832" t="s">
        <v>602</v>
      </c>
      <c r="D1060" s="832" t="s">
        <v>1221</v>
      </c>
      <c r="E1060" s="832" t="s">
        <v>3371</v>
      </c>
      <c r="F1060" s="832" t="s">
        <v>3589</v>
      </c>
      <c r="G1060" s="832" t="s">
        <v>3590</v>
      </c>
      <c r="H1060" s="849">
        <v>1</v>
      </c>
      <c r="I1060" s="849">
        <v>251</v>
      </c>
      <c r="J1060" s="832"/>
      <c r="K1060" s="832">
        <v>251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" customHeight="1" x14ac:dyDescent="0.3">
      <c r="A1061" s="831" t="s">
        <v>3384</v>
      </c>
      <c r="B1061" s="832" t="s">
        <v>3588</v>
      </c>
      <c r="C1061" s="832" t="s">
        <v>602</v>
      </c>
      <c r="D1061" s="832" t="s">
        <v>1227</v>
      </c>
      <c r="E1061" s="832" t="s">
        <v>3371</v>
      </c>
      <c r="F1061" s="832" t="s">
        <v>3491</v>
      </c>
      <c r="G1061" s="832" t="s">
        <v>3492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1</v>
      </c>
      <c r="Q1061" s="849">
        <v>38</v>
      </c>
      <c r="R1061" s="837"/>
      <c r="S1061" s="850">
        <v>38</v>
      </c>
    </row>
    <row r="1062" spans="1:19" ht="14.4" customHeight="1" x14ac:dyDescent="0.3">
      <c r="A1062" s="831" t="s">
        <v>3384</v>
      </c>
      <c r="B1062" s="832" t="s">
        <v>3588</v>
      </c>
      <c r="C1062" s="832" t="s">
        <v>602</v>
      </c>
      <c r="D1062" s="832" t="s">
        <v>1228</v>
      </c>
      <c r="E1062" s="832" t="s">
        <v>3371</v>
      </c>
      <c r="F1062" s="832" t="s">
        <v>3481</v>
      </c>
      <c r="G1062" s="832" t="s">
        <v>3482</v>
      </c>
      <c r="H1062" s="849">
        <v>9</v>
      </c>
      <c r="I1062" s="849">
        <v>1845</v>
      </c>
      <c r="J1062" s="832"/>
      <c r="K1062" s="832">
        <v>205</v>
      </c>
      <c r="L1062" s="849"/>
      <c r="M1062" s="849"/>
      <c r="N1062" s="832"/>
      <c r="O1062" s="832"/>
      <c r="P1062" s="849"/>
      <c r="Q1062" s="849"/>
      <c r="R1062" s="837"/>
      <c r="S1062" s="850"/>
    </row>
    <row r="1063" spans="1:19" ht="14.4" customHeight="1" x14ac:dyDescent="0.3">
      <c r="A1063" s="831" t="s">
        <v>3384</v>
      </c>
      <c r="B1063" s="832" t="s">
        <v>3588</v>
      </c>
      <c r="C1063" s="832" t="s">
        <v>602</v>
      </c>
      <c r="D1063" s="832" t="s">
        <v>1228</v>
      </c>
      <c r="E1063" s="832" t="s">
        <v>3371</v>
      </c>
      <c r="F1063" s="832" t="s">
        <v>3491</v>
      </c>
      <c r="G1063" s="832" t="s">
        <v>3492</v>
      </c>
      <c r="H1063" s="849">
        <v>4</v>
      </c>
      <c r="I1063" s="849">
        <v>148</v>
      </c>
      <c r="J1063" s="832"/>
      <c r="K1063" s="832">
        <v>37</v>
      </c>
      <c r="L1063" s="849"/>
      <c r="M1063" s="849"/>
      <c r="N1063" s="832"/>
      <c r="O1063" s="832"/>
      <c r="P1063" s="849"/>
      <c r="Q1063" s="849"/>
      <c r="R1063" s="837"/>
      <c r="S1063" s="850"/>
    </row>
    <row r="1064" spans="1:19" ht="14.4" customHeight="1" x14ac:dyDescent="0.3">
      <c r="A1064" s="831" t="s">
        <v>3384</v>
      </c>
      <c r="B1064" s="832" t="s">
        <v>3588</v>
      </c>
      <c r="C1064" s="832" t="s">
        <v>602</v>
      </c>
      <c r="D1064" s="832" t="s">
        <v>1228</v>
      </c>
      <c r="E1064" s="832" t="s">
        <v>3371</v>
      </c>
      <c r="F1064" s="832" t="s">
        <v>3519</v>
      </c>
      <c r="G1064" s="832" t="s">
        <v>3520</v>
      </c>
      <c r="H1064" s="849">
        <v>1</v>
      </c>
      <c r="I1064" s="849">
        <v>296</v>
      </c>
      <c r="J1064" s="832"/>
      <c r="K1064" s="832">
        <v>296</v>
      </c>
      <c r="L1064" s="849"/>
      <c r="M1064" s="849"/>
      <c r="N1064" s="832"/>
      <c r="O1064" s="832"/>
      <c r="P1064" s="849"/>
      <c r="Q1064" s="849"/>
      <c r="R1064" s="837"/>
      <c r="S1064" s="850"/>
    </row>
    <row r="1065" spans="1:19" ht="14.4" customHeight="1" x14ac:dyDescent="0.3">
      <c r="A1065" s="831" t="s">
        <v>3384</v>
      </c>
      <c r="B1065" s="832" t="s">
        <v>3588</v>
      </c>
      <c r="C1065" s="832" t="s">
        <v>602</v>
      </c>
      <c r="D1065" s="832" t="s">
        <v>1228</v>
      </c>
      <c r="E1065" s="832" t="s">
        <v>3371</v>
      </c>
      <c r="F1065" s="832" t="s">
        <v>3589</v>
      </c>
      <c r="G1065" s="832" t="s">
        <v>3590</v>
      </c>
      <c r="H1065" s="849">
        <v>15</v>
      </c>
      <c r="I1065" s="849">
        <v>3765</v>
      </c>
      <c r="J1065" s="832">
        <v>14.94047619047619</v>
      </c>
      <c r="K1065" s="832">
        <v>251</v>
      </c>
      <c r="L1065" s="849">
        <v>1</v>
      </c>
      <c r="M1065" s="849">
        <v>252</v>
      </c>
      <c r="N1065" s="832">
        <v>1</v>
      </c>
      <c r="O1065" s="832">
        <v>252</v>
      </c>
      <c r="P1065" s="849"/>
      <c r="Q1065" s="849"/>
      <c r="R1065" s="837"/>
      <c r="S1065" s="850"/>
    </row>
    <row r="1066" spans="1:19" ht="14.4" customHeight="1" x14ac:dyDescent="0.3">
      <c r="A1066" s="831" t="s">
        <v>3384</v>
      </c>
      <c r="B1066" s="832" t="s">
        <v>3588</v>
      </c>
      <c r="C1066" s="832" t="s">
        <v>602</v>
      </c>
      <c r="D1066" s="832" t="s">
        <v>1228</v>
      </c>
      <c r="E1066" s="832" t="s">
        <v>3371</v>
      </c>
      <c r="F1066" s="832" t="s">
        <v>3591</v>
      </c>
      <c r="G1066" s="832" t="s">
        <v>3592</v>
      </c>
      <c r="H1066" s="849">
        <v>33</v>
      </c>
      <c r="I1066" s="849">
        <v>4158</v>
      </c>
      <c r="J1066" s="832">
        <v>32.740157480314963</v>
      </c>
      <c r="K1066" s="832">
        <v>126</v>
      </c>
      <c r="L1066" s="849">
        <v>1</v>
      </c>
      <c r="M1066" s="849">
        <v>127</v>
      </c>
      <c r="N1066" s="832">
        <v>1</v>
      </c>
      <c r="O1066" s="832">
        <v>127</v>
      </c>
      <c r="P1066" s="849"/>
      <c r="Q1066" s="849"/>
      <c r="R1066" s="837"/>
      <c r="S1066" s="850"/>
    </row>
    <row r="1067" spans="1:19" ht="14.4" customHeight="1" x14ac:dyDescent="0.3">
      <c r="A1067" s="831" t="s">
        <v>3384</v>
      </c>
      <c r="B1067" s="832" t="s">
        <v>3588</v>
      </c>
      <c r="C1067" s="832" t="s">
        <v>602</v>
      </c>
      <c r="D1067" s="832" t="s">
        <v>1228</v>
      </c>
      <c r="E1067" s="832" t="s">
        <v>3371</v>
      </c>
      <c r="F1067" s="832" t="s">
        <v>3376</v>
      </c>
      <c r="G1067" s="832" t="s">
        <v>3377</v>
      </c>
      <c r="H1067" s="849">
        <v>1</v>
      </c>
      <c r="I1067" s="849">
        <v>33.33</v>
      </c>
      <c r="J1067" s="832"/>
      <c r="K1067" s="832">
        <v>33.33</v>
      </c>
      <c r="L1067" s="849"/>
      <c r="M1067" s="849"/>
      <c r="N1067" s="832"/>
      <c r="O1067" s="832"/>
      <c r="P1067" s="849"/>
      <c r="Q1067" s="849"/>
      <c r="R1067" s="837"/>
      <c r="S1067" s="850"/>
    </row>
    <row r="1068" spans="1:19" ht="14.4" customHeight="1" x14ac:dyDescent="0.3">
      <c r="A1068" s="831" t="s">
        <v>3384</v>
      </c>
      <c r="B1068" s="832" t="s">
        <v>3588</v>
      </c>
      <c r="C1068" s="832" t="s">
        <v>602</v>
      </c>
      <c r="D1068" s="832" t="s">
        <v>1228</v>
      </c>
      <c r="E1068" s="832" t="s">
        <v>3371</v>
      </c>
      <c r="F1068" s="832" t="s">
        <v>3527</v>
      </c>
      <c r="G1068" s="832" t="s">
        <v>3528</v>
      </c>
      <c r="H1068" s="849">
        <v>53</v>
      </c>
      <c r="I1068" s="849">
        <v>16324</v>
      </c>
      <c r="J1068" s="832">
        <v>13.25</v>
      </c>
      <c r="K1068" s="832">
        <v>308</v>
      </c>
      <c r="L1068" s="849">
        <v>4</v>
      </c>
      <c r="M1068" s="849">
        <v>1232</v>
      </c>
      <c r="N1068" s="832">
        <v>1</v>
      </c>
      <c r="O1068" s="832">
        <v>308</v>
      </c>
      <c r="P1068" s="849"/>
      <c r="Q1068" s="849"/>
      <c r="R1068" s="837"/>
      <c r="S1068" s="850"/>
    </row>
    <row r="1069" spans="1:19" ht="14.4" customHeight="1" x14ac:dyDescent="0.3">
      <c r="A1069" s="831" t="s">
        <v>3384</v>
      </c>
      <c r="B1069" s="832" t="s">
        <v>3588</v>
      </c>
      <c r="C1069" s="832" t="s">
        <v>602</v>
      </c>
      <c r="D1069" s="832" t="s">
        <v>1228</v>
      </c>
      <c r="E1069" s="832" t="s">
        <v>3371</v>
      </c>
      <c r="F1069" s="832" t="s">
        <v>3535</v>
      </c>
      <c r="G1069" s="832" t="s">
        <v>3536</v>
      </c>
      <c r="H1069" s="849">
        <v>11</v>
      </c>
      <c r="I1069" s="849">
        <v>1694</v>
      </c>
      <c r="J1069" s="832"/>
      <c r="K1069" s="832">
        <v>154</v>
      </c>
      <c r="L1069" s="849"/>
      <c r="M1069" s="849"/>
      <c r="N1069" s="832"/>
      <c r="O1069" s="832"/>
      <c r="P1069" s="849"/>
      <c r="Q1069" s="849"/>
      <c r="R1069" s="837"/>
      <c r="S1069" s="850"/>
    </row>
    <row r="1070" spans="1:19" ht="14.4" customHeight="1" x14ac:dyDescent="0.3">
      <c r="A1070" s="831" t="s">
        <v>3384</v>
      </c>
      <c r="B1070" s="832" t="s">
        <v>3588</v>
      </c>
      <c r="C1070" s="832" t="s">
        <v>602</v>
      </c>
      <c r="D1070" s="832" t="s">
        <v>1228</v>
      </c>
      <c r="E1070" s="832" t="s">
        <v>3371</v>
      </c>
      <c r="F1070" s="832" t="s">
        <v>3601</v>
      </c>
      <c r="G1070" s="832" t="s">
        <v>3602</v>
      </c>
      <c r="H1070" s="849">
        <v>48</v>
      </c>
      <c r="I1070" s="849">
        <v>17904</v>
      </c>
      <c r="J1070" s="832">
        <v>15.957219251336898</v>
      </c>
      <c r="K1070" s="832">
        <v>373</v>
      </c>
      <c r="L1070" s="849">
        <v>3</v>
      </c>
      <c r="M1070" s="849">
        <v>1122</v>
      </c>
      <c r="N1070" s="832">
        <v>1</v>
      </c>
      <c r="O1070" s="832">
        <v>374</v>
      </c>
      <c r="P1070" s="849"/>
      <c r="Q1070" s="849"/>
      <c r="R1070" s="837"/>
      <c r="S1070" s="850"/>
    </row>
    <row r="1071" spans="1:19" ht="14.4" customHeight="1" x14ac:dyDescent="0.3">
      <c r="A1071" s="831" t="s">
        <v>3384</v>
      </c>
      <c r="B1071" s="832" t="s">
        <v>3588</v>
      </c>
      <c r="C1071" s="832" t="s">
        <v>602</v>
      </c>
      <c r="D1071" s="832" t="s">
        <v>1228</v>
      </c>
      <c r="E1071" s="832" t="s">
        <v>3371</v>
      </c>
      <c r="F1071" s="832" t="s">
        <v>3559</v>
      </c>
      <c r="G1071" s="832" t="s">
        <v>3560</v>
      </c>
      <c r="H1071" s="849">
        <v>14</v>
      </c>
      <c r="I1071" s="849">
        <v>2240</v>
      </c>
      <c r="J1071" s="832">
        <v>4.63768115942029</v>
      </c>
      <c r="K1071" s="832">
        <v>160</v>
      </c>
      <c r="L1071" s="849">
        <v>3</v>
      </c>
      <c r="M1071" s="849">
        <v>483</v>
      </c>
      <c r="N1071" s="832">
        <v>1</v>
      </c>
      <c r="O1071" s="832">
        <v>161</v>
      </c>
      <c r="P1071" s="849"/>
      <c r="Q1071" s="849"/>
      <c r="R1071" s="837"/>
      <c r="S1071" s="850"/>
    </row>
    <row r="1072" spans="1:19" ht="14.4" customHeight="1" x14ac:dyDescent="0.3">
      <c r="A1072" s="831" t="s">
        <v>3384</v>
      </c>
      <c r="B1072" s="832" t="s">
        <v>3588</v>
      </c>
      <c r="C1072" s="832" t="s">
        <v>602</v>
      </c>
      <c r="D1072" s="832" t="s">
        <v>1232</v>
      </c>
      <c r="E1072" s="832" t="s">
        <v>3371</v>
      </c>
      <c r="F1072" s="832" t="s">
        <v>3601</v>
      </c>
      <c r="G1072" s="832" t="s">
        <v>3602</v>
      </c>
      <c r="H1072" s="849"/>
      <c r="I1072" s="849"/>
      <c r="J1072" s="832"/>
      <c r="K1072" s="832"/>
      <c r="L1072" s="849"/>
      <c r="M1072" s="849"/>
      <c r="N1072" s="832"/>
      <c r="O1072" s="832"/>
      <c r="P1072" s="849">
        <v>1</v>
      </c>
      <c r="Q1072" s="849">
        <v>376</v>
      </c>
      <c r="R1072" s="837"/>
      <c r="S1072" s="850">
        <v>376</v>
      </c>
    </row>
    <row r="1073" spans="1:19" ht="14.4" customHeight="1" x14ac:dyDescent="0.3">
      <c r="A1073" s="831" t="s">
        <v>3384</v>
      </c>
      <c r="B1073" s="832" t="s">
        <v>3588</v>
      </c>
      <c r="C1073" s="832" t="s">
        <v>602</v>
      </c>
      <c r="D1073" s="832" t="s">
        <v>1235</v>
      </c>
      <c r="E1073" s="832" t="s">
        <v>3371</v>
      </c>
      <c r="F1073" s="832" t="s">
        <v>3481</v>
      </c>
      <c r="G1073" s="832" t="s">
        <v>3482</v>
      </c>
      <c r="H1073" s="849">
        <v>2</v>
      </c>
      <c r="I1073" s="849">
        <v>410</v>
      </c>
      <c r="J1073" s="832">
        <v>9.4775774387424877E-2</v>
      </c>
      <c r="K1073" s="832">
        <v>205</v>
      </c>
      <c r="L1073" s="849">
        <v>21</v>
      </c>
      <c r="M1073" s="849">
        <v>4326</v>
      </c>
      <c r="N1073" s="832">
        <v>1</v>
      </c>
      <c r="O1073" s="832">
        <v>206</v>
      </c>
      <c r="P1073" s="849">
        <v>37</v>
      </c>
      <c r="Q1073" s="849">
        <v>7659</v>
      </c>
      <c r="R1073" s="837">
        <v>1.7704576976421638</v>
      </c>
      <c r="S1073" s="850">
        <v>207</v>
      </c>
    </row>
    <row r="1074" spans="1:19" ht="14.4" customHeight="1" x14ac:dyDescent="0.3">
      <c r="A1074" s="831" t="s">
        <v>3384</v>
      </c>
      <c r="B1074" s="832" t="s">
        <v>3588</v>
      </c>
      <c r="C1074" s="832" t="s">
        <v>602</v>
      </c>
      <c r="D1074" s="832" t="s">
        <v>1235</v>
      </c>
      <c r="E1074" s="832" t="s">
        <v>3371</v>
      </c>
      <c r="F1074" s="832" t="s">
        <v>3491</v>
      </c>
      <c r="G1074" s="832" t="s">
        <v>3492</v>
      </c>
      <c r="H1074" s="849">
        <v>3</v>
      </c>
      <c r="I1074" s="849">
        <v>111</v>
      </c>
      <c r="J1074" s="832">
        <v>1</v>
      </c>
      <c r="K1074" s="832">
        <v>37</v>
      </c>
      <c r="L1074" s="849">
        <v>3</v>
      </c>
      <c r="M1074" s="849">
        <v>111</v>
      </c>
      <c r="N1074" s="832">
        <v>1</v>
      </c>
      <c r="O1074" s="832">
        <v>37</v>
      </c>
      <c r="P1074" s="849">
        <v>14</v>
      </c>
      <c r="Q1074" s="849">
        <v>532</v>
      </c>
      <c r="R1074" s="837">
        <v>4.7927927927927927</v>
      </c>
      <c r="S1074" s="850">
        <v>38</v>
      </c>
    </row>
    <row r="1075" spans="1:19" ht="14.4" customHeight="1" x14ac:dyDescent="0.3">
      <c r="A1075" s="831" t="s">
        <v>3384</v>
      </c>
      <c r="B1075" s="832" t="s">
        <v>3588</v>
      </c>
      <c r="C1075" s="832" t="s">
        <v>602</v>
      </c>
      <c r="D1075" s="832" t="s">
        <v>1235</v>
      </c>
      <c r="E1075" s="832" t="s">
        <v>3371</v>
      </c>
      <c r="F1075" s="832" t="s">
        <v>3589</v>
      </c>
      <c r="G1075" s="832" t="s">
        <v>3590</v>
      </c>
      <c r="H1075" s="849">
        <v>5</v>
      </c>
      <c r="I1075" s="849">
        <v>1255</v>
      </c>
      <c r="J1075" s="832">
        <v>0.24900793650793651</v>
      </c>
      <c r="K1075" s="832">
        <v>251</v>
      </c>
      <c r="L1075" s="849">
        <v>20</v>
      </c>
      <c r="M1075" s="849">
        <v>5040</v>
      </c>
      <c r="N1075" s="832">
        <v>1</v>
      </c>
      <c r="O1075" s="832">
        <v>252</v>
      </c>
      <c r="P1075" s="849">
        <v>59</v>
      </c>
      <c r="Q1075" s="849">
        <v>14986</v>
      </c>
      <c r="R1075" s="837">
        <v>2.9734126984126985</v>
      </c>
      <c r="S1075" s="850">
        <v>254</v>
      </c>
    </row>
    <row r="1076" spans="1:19" ht="14.4" customHeight="1" x14ac:dyDescent="0.3">
      <c r="A1076" s="831" t="s">
        <v>3384</v>
      </c>
      <c r="B1076" s="832" t="s">
        <v>3588</v>
      </c>
      <c r="C1076" s="832" t="s">
        <v>602</v>
      </c>
      <c r="D1076" s="832" t="s">
        <v>1235</v>
      </c>
      <c r="E1076" s="832" t="s">
        <v>3371</v>
      </c>
      <c r="F1076" s="832" t="s">
        <v>3591</v>
      </c>
      <c r="G1076" s="832" t="s">
        <v>3592</v>
      </c>
      <c r="H1076" s="849">
        <v>3</v>
      </c>
      <c r="I1076" s="849">
        <v>378</v>
      </c>
      <c r="J1076" s="832">
        <v>0.13528990694345025</v>
      </c>
      <c r="K1076" s="832">
        <v>126</v>
      </c>
      <c r="L1076" s="849">
        <v>22</v>
      </c>
      <c r="M1076" s="849">
        <v>2794</v>
      </c>
      <c r="N1076" s="832">
        <v>1</v>
      </c>
      <c r="O1076" s="832">
        <v>127</v>
      </c>
      <c r="P1076" s="849">
        <v>51</v>
      </c>
      <c r="Q1076" s="849">
        <v>6426</v>
      </c>
      <c r="R1076" s="837">
        <v>2.2999284180386543</v>
      </c>
      <c r="S1076" s="850">
        <v>126</v>
      </c>
    </row>
    <row r="1077" spans="1:19" ht="14.4" customHeight="1" x14ac:dyDescent="0.3">
      <c r="A1077" s="831" t="s">
        <v>3384</v>
      </c>
      <c r="B1077" s="832" t="s">
        <v>3588</v>
      </c>
      <c r="C1077" s="832" t="s">
        <v>602</v>
      </c>
      <c r="D1077" s="832" t="s">
        <v>1235</v>
      </c>
      <c r="E1077" s="832" t="s">
        <v>3371</v>
      </c>
      <c r="F1077" s="832" t="s">
        <v>3376</v>
      </c>
      <c r="G1077" s="832" t="s">
        <v>3377</v>
      </c>
      <c r="H1077" s="849"/>
      <c r="I1077" s="849"/>
      <c r="J1077" s="832"/>
      <c r="K1077" s="832"/>
      <c r="L1077" s="849"/>
      <c r="M1077" s="849"/>
      <c r="N1077" s="832"/>
      <c r="O1077" s="832"/>
      <c r="P1077" s="849">
        <v>1</v>
      </c>
      <c r="Q1077" s="849">
        <v>33.33</v>
      </c>
      <c r="R1077" s="837"/>
      <c r="S1077" s="850">
        <v>33.33</v>
      </c>
    </row>
    <row r="1078" spans="1:19" ht="14.4" customHeight="1" x14ac:dyDescent="0.3">
      <c r="A1078" s="831" t="s">
        <v>3384</v>
      </c>
      <c r="B1078" s="832" t="s">
        <v>3588</v>
      </c>
      <c r="C1078" s="832" t="s">
        <v>602</v>
      </c>
      <c r="D1078" s="832" t="s">
        <v>1235</v>
      </c>
      <c r="E1078" s="832" t="s">
        <v>3371</v>
      </c>
      <c r="F1078" s="832" t="s">
        <v>3527</v>
      </c>
      <c r="G1078" s="832" t="s">
        <v>3528</v>
      </c>
      <c r="H1078" s="849">
        <v>5</v>
      </c>
      <c r="I1078" s="849">
        <v>1540</v>
      </c>
      <c r="J1078" s="832">
        <v>0.18518518518518517</v>
      </c>
      <c r="K1078" s="832">
        <v>308</v>
      </c>
      <c r="L1078" s="849">
        <v>27</v>
      </c>
      <c r="M1078" s="849">
        <v>8316</v>
      </c>
      <c r="N1078" s="832">
        <v>1</v>
      </c>
      <c r="O1078" s="832">
        <v>308</v>
      </c>
      <c r="P1078" s="849">
        <v>44</v>
      </c>
      <c r="Q1078" s="849">
        <v>13684</v>
      </c>
      <c r="R1078" s="837">
        <v>1.6455026455026456</v>
      </c>
      <c r="S1078" s="850">
        <v>311</v>
      </c>
    </row>
    <row r="1079" spans="1:19" ht="14.4" customHeight="1" x14ac:dyDescent="0.3">
      <c r="A1079" s="831" t="s">
        <v>3384</v>
      </c>
      <c r="B1079" s="832" t="s">
        <v>3588</v>
      </c>
      <c r="C1079" s="832" t="s">
        <v>602</v>
      </c>
      <c r="D1079" s="832" t="s">
        <v>1235</v>
      </c>
      <c r="E1079" s="832" t="s">
        <v>3371</v>
      </c>
      <c r="F1079" s="832" t="s">
        <v>3535</v>
      </c>
      <c r="G1079" s="832" t="s">
        <v>3536</v>
      </c>
      <c r="H1079" s="849"/>
      <c r="I1079" s="849"/>
      <c r="J1079" s="832"/>
      <c r="K1079" s="832"/>
      <c r="L1079" s="849">
        <v>2</v>
      </c>
      <c r="M1079" s="849">
        <v>310</v>
      </c>
      <c r="N1079" s="832">
        <v>1</v>
      </c>
      <c r="O1079" s="832">
        <v>155</v>
      </c>
      <c r="P1079" s="849">
        <v>9</v>
      </c>
      <c r="Q1079" s="849">
        <v>1404</v>
      </c>
      <c r="R1079" s="837">
        <v>4.5290322580645164</v>
      </c>
      <c r="S1079" s="850">
        <v>156</v>
      </c>
    </row>
    <row r="1080" spans="1:19" ht="14.4" customHeight="1" x14ac:dyDescent="0.3">
      <c r="A1080" s="831" t="s">
        <v>3384</v>
      </c>
      <c r="B1080" s="832" t="s">
        <v>3588</v>
      </c>
      <c r="C1080" s="832" t="s">
        <v>602</v>
      </c>
      <c r="D1080" s="832" t="s">
        <v>1235</v>
      </c>
      <c r="E1080" s="832" t="s">
        <v>3371</v>
      </c>
      <c r="F1080" s="832" t="s">
        <v>3601</v>
      </c>
      <c r="G1080" s="832" t="s">
        <v>3602</v>
      </c>
      <c r="H1080" s="849">
        <v>4</v>
      </c>
      <c r="I1080" s="849">
        <v>1492</v>
      </c>
      <c r="J1080" s="832">
        <v>0.13297682709447414</v>
      </c>
      <c r="K1080" s="832">
        <v>373</v>
      </c>
      <c r="L1080" s="849">
        <v>30</v>
      </c>
      <c r="M1080" s="849">
        <v>11220</v>
      </c>
      <c r="N1080" s="832">
        <v>1</v>
      </c>
      <c r="O1080" s="832">
        <v>374</v>
      </c>
      <c r="P1080" s="849">
        <v>20</v>
      </c>
      <c r="Q1080" s="849">
        <v>7520</v>
      </c>
      <c r="R1080" s="837">
        <v>0.67023172905525852</v>
      </c>
      <c r="S1080" s="850">
        <v>376</v>
      </c>
    </row>
    <row r="1081" spans="1:19" ht="14.4" customHeight="1" x14ac:dyDescent="0.3">
      <c r="A1081" s="831" t="s">
        <v>3384</v>
      </c>
      <c r="B1081" s="832" t="s">
        <v>3588</v>
      </c>
      <c r="C1081" s="832" t="s">
        <v>602</v>
      </c>
      <c r="D1081" s="832" t="s">
        <v>1235</v>
      </c>
      <c r="E1081" s="832" t="s">
        <v>3371</v>
      </c>
      <c r="F1081" s="832" t="s">
        <v>3559</v>
      </c>
      <c r="G1081" s="832" t="s">
        <v>3560</v>
      </c>
      <c r="H1081" s="849"/>
      <c r="I1081" s="849"/>
      <c r="J1081" s="832"/>
      <c r="K1081" s="832"/>
      <c r="L1081" s="849">
        <v>16</v>
      </c>
      <c r="M1081" s="849">
        <v>2576</v>
      </c>
      <c r="N1081" s="832">
        <v>1</v>
      </c>
      <c r="O1081" s="832">
        <v>161</v>
      </c>
      <c r="P1081" s="849">
        <v>22</v>
      </c>
      <c r="Q1081" s="849">
        <v>3564</v>
      </c>
      <c r="R1081" s="837">
        <v>1.3835403726708075</v>
      </c>
      <c r="S1081" s="850">
        <v>162</v>
      </c>
    </row>
    <row r="1082" spans="1:19" ht="14.4" customHeight="1" x14ac:dyDescent="0.3">
      <c r="A1082" s="831" t="s">
        <v>3384</v>
      </c>
      <c r="B1082" s="832" t="s">
        <v>3588</v>
      </c>
      <c r="C1082" s="832" t="s">
        <v>602</v>
      </c>
      <c r="D1082" s="832" t="s">
        <v>1236</v>
      </c>
      <c r="E1082" s="832" t="s">
        <v>3371</v>
      </c>
      <c r="F1082" s="832" t="s">
        <v>3491</v>
      </c>
      <c r="G1082" s="832" t="s">
        <v>3492</v>
      </c>
      <c r="H1082" s="849">
        <v>70</v>
      </c>
      <c r="I1082" s="849">
        <v>2590</v>
      </c>
      <c r="J1082" s="832">
        <v>0.76086956521739135</v>
      </c>
      <c r="K1082" s="832">
        <v>37</v>
      </c>
      <c r="L1082" s="849">
        <v>92</v>
      </c>
      <c r="M1082" s="849">
        <v>3404</v>
      </c>
      <c r="N1082" s="832">
        <v>1</v>
      </c>
      <c r="O1082" s="832">
        <v>37</v>
      </c>
      <c r="P1082" s="849">
        <v>99</v>
      </c>
      <c r="Q1082" s="849">
        <v>3762</v>
      </c>
      <c r="R1082" s="837">
        <v>1.1051703877790835</v>
      </c>
      <c r="S1082" s="850">
        <v>38</v>
      </c>
    </row>
    <row r="1083" spans="1:19" ht="14.4" customHeight="1" x14ac:dyDescent="0.3">
      <c r="A1083" s="831" t="s">
        <v>3384</v>
      </c>
      <c r="B1083" s="832" t="s">
        <v>3588</v>
      </c>
      <c r="C1083" s="832" t="s">
        <v>602</v>
      </c>
      <c r="D1083" s="832" t="s">
        <v>1236</v>
      </c>
      <c r="E1083" s="832" t="s">
        <v>3371</v>
      </c>
      <c r="F1083" s="832" t="s">
        <v>3589</v>
      </c>
      <c r="G1083" s="832" t="s">
        <v>3590</v>
      </c>
      <c r="H1083" s="849">
        <v>95</v>
      </c>
      <c r="I1083" s="849">
        <v>23845</v>
      </c>
      <c r="J1083" s="832">
        <v>1.1977596945951376</v>
      </c>
      <c r="K1083" s="832">
        <v>251</v>
      </c>
      <c r="L1083" s="849">
        <v>79</v>
      </c>
      <c r="M1083" s="849">
        <v>19908</v>
      </c>
      <c r="N1083" s="832">
        <v>1</v>
      </c>
      <c r="O1083" s="832">
        <v>252</v>
      </c>
      <c r="P1083" s="849">
        <v>91</v>
      </c>
      <c r="Q1083" s="849">
        <v>23114</v>
      </c>
      <c r="R1083" s="837">
        <v>1.1610407876230662</v>
      </c>
      <c r="S1083" s="850">
        <v>254</v>
      </c>
    </row>
    <row r="1084" spans="1:19" ht="14.4" customHeight="1" x14ac:dyDescent="0.3">
      <c r="A1084" s="831" t="s">
        <v>3384</v>
      </c>
      <c r="B1084" s="832" t="s">
        <v>3588</v>
      </c>
      <c r="C1084" s="832" t="s">
        <v>602</v>
      </c>
      <c r="D1084" s="832" t="s">
        <v>1236</v>
      </c>
      <c r="E1084" s="832" t="s">
        <v>3371</v>
      </c>
      <c r="F1084" s="832" t="s">
        <v>3591</v>
      </c>
      <c r="G1084" s="832" t="s">
        <v>3592</v>
      </c>
      <c r="H1084" s="849">
        <v>13</v>
      </c>
      <c r="I1084" s="849">
        <v>1638</v>
      </c>
      <c r="J1084" s="832">
        <v>3.2244094488188977</v>
      </c>
      <c r="K1084" s="832">
        <v>126</v>
      </c>
      <c r="L1084" s="849">
        <v>4</v>
      </c>
      <c r="M1084" s="849">
        <v>508</v>
      </c>
      <c r="N1084" s="832">
        <v>1</v>
      </c>
      <c r="O1084" s="832">
        <v>127</v>
      </c>
      <c r="P1084" s="849">
        <v>8</v>
      </c>
      <c r="Q1084" s="849">
        <v>1008</v>
      </c>
      <c r="R1084" s="837">
        <v>1.984251968503937</v>
      </c>
      <c r="S1084" s="850">
        <v>126</v>
      </c>
    </row>
    <row r="1085" spans="1:19" ht="14.4" customHeight="1" x14ac:dyDescent="0.3">
      <c r="A1085" s="831" t="s">
        <v>3384</v>
      </c>
      <c r="B1085" s="832" t="s">
        <v>3588</v>
      </c>
      <c r="C1085" s="832" t="s">
        <v>602</v>
      </c>
      <c r="D1085" s="832" t="s">
        <v>1236</v>
      </c>
      <c r="E1085" s="832" t="s">
        <v>3371</v>
      </c>
      <c r="F1085" s="832" t="s">
        <v>3527</v>
      </c>
      <c r="G1085" s="832" t="s">
        <v>3528</v>
      </c>
      <c r="H1085" s="849">
        <v>10</v>
      </c>
      <c r="I1085" s="849">
        <v>3080</v>
      </c>
      <c r="J1085" s="832">
        <v>2.5</v>
      </c>
      <c r="K1085" s="832">
        <v>308</v>
      </c>
      <c r="L1085" s="849">
        <v>4</v>
      </c>
      <c r="M1085" s="849">
        <v>1232</v>
      </c>
      <c r="N1085" s="832">
        <v>1</v>
      </c>
      <c r="O1085" s="832">
        <v>308</v>
      </c>
      <c r="P1085" s="849">
        <v>6</v>
      </c>
      <c r="Q1085" s="849">
        <v>1866</v>
      </c>
      <c r="R1085" s="837">
        <v>1.5146103896103895</v>
      </c>
      <c r="S1085" s="850">
        <v>311</v>
      </c>
    </row>
    <row r="1086" spans="1:19" ht="14.4" customHeight="1" x14ac:dyDescent="0.3">
      <c r="A1086" s="831" t="s">
        <v>3384</v>
      </c>
      <c r="B1086" s="832" t="s">
        <v>3588</v>
      </c>
      <c r="C1086" s="832" t="s">
        <v>602</v>
      </c>
      <c r="D1086" s="832" t="s">
        <v>1236</v>
      </c>
      <c r="E1086" s="832" t="s">
        <v>3371</v>
      </c>
      <c r="F1086" s="832" t="s">
        <v>3535</v>
      </c>
      <c r="G1086" s="832" t="s">
        <v>3536</v>
      </c>
      <c r="H1086" s="849">
        <v>1</v>
      </c>
      <c r="I1086" s="849">
        <v>154</v>
      </c>
      <c r="J1086" s="832"/>
      <c r="K1086" s="832">
        <v>154</v>
      </c>
      <c r="L1086" s="849"/>
      <c r="M1086" s="849"/>
      <c r="N1086" s="832"/>
      <c r="O1086" s="832"/>
      <c r="P1086" s="849"/>
      <c r="Q1086" s="849"/>
      <c r="R1086" s="837"/>
      <c r="S1086" s="850"/>
    </row>
    <row r="1087" spans="1:19" ht="14.4" customHeight="1" x14ac:dyDescent="0.3">
      <c r="A1087" s="831" t="s">
        <v>3384</v>
      </c>
      <c r="B1087" s="832" t="s">
        <v>3588</v>
      </c>
      <c r="C1087" s="832" t="s">
        <v>602</v>
      </c>
      <c r="D1087" s="832" t="s">
        <v>1236</v>
      </c>
      <c r="E1087" s="832" t="s">
        <v>3371</v>
      </c>
      <c r="F1087" s="832" t="s">
        <v>3601</v>
      </c>
      <c r="G1087" s="832" t="s">
        <v>3602</v>
      </c>
      <c r="H1087" s="849">
        <v>33</v>
      </c>
      <c r="I1087" s="849">
        <v>12309</v>
      </c>
      <c r="J1087" s="832">
        <v>1.3713235294117647</v>
      </c>
      <c r="K1087" s="832">
        <v>373</v>
      </c>
      <c r="L1087" s="849">
        <v>24</v>
      </c>
      <c r="M1087" s="849">
        <v>8976</v>
      </c>
      <c r="N1087" s="832">
        <v>1</v>
      </c>
      <c r="O1087" s="832">
        <v>374</v>
      </c>
      <c r="P1087" s="849">
        <v>49</v>
      </c>
      <c r="Q1087" s="849">
        <v>18424</v>
      </c>
      <c r="R1087" s="837">
        <v>2.0525846702317292</v>
      </c>
      <c r="S1087" s="850">
        <v>376</v>
      </c>
    </row>
    <row r="1088" spans="1:19" ht="14.4" customHeight="1" x14ac:dyDescent="0.3">
      <c r="A1088" s="831" t="s">
        <v>3384</v>
      </c>
      <c r="B1088" s="832" t="s">
        <v>3588</v>
      </c>
      <c r="C1088" s="832" t="s">
        <v>602</v>
      </c>
      <c r="D1088" s="832" t="s">
        <v>1236</v>
      </c>
      <c r="E1088" s="832" t="s">
        <v>3371</v>
      </c>
      <c r="F1088" s="832" t="s">
        <v>3559</v>
      </c>
      <c r="G1088" s="832" t="s">
        <v>3560</v>
      </c>
      <c r="H1088" s="849">
        <v>15</v>
      </c>
      <c r="I1088" s="849">
        <v>2400</v>
      </c>
      <c r="J1088" s="832">
        <v>0.93167701863354035</v>
      </c>
      <c r="K1088" s="832">
        <v>160</v>
      </c>
      <c r="L1088" s="849">
        <v>16</v>
      </c>
      <c r="M1088" s="849">
        <v>2576</v>
      </c>
      <c r="N1088" s="832">
        <v>1</v>
      </c>
      <c r="O1088" s="832">
        <v>161</v>
      </c>
      <c r="P1088" s="849">
        <v>12</v>
      </c>
      <c r="Q1088" s="849">
        <v>1944</v>
      </c>
      <c r="R1088" s="837">
        <v>0.75465838509316774</v>
      </c>
      <c r="S1088" s="850">
        <v>162</v>
      </c>
    </row>
    <row r="1089" spans="1:19" ht="14.4" customHeight="1" x14ac:dyDescent="0.3">
      <c r="A1089" s="831" t="s">
        <v>3384</v>
      </c>
      <c r="B1089" s="832" t="s">
        <v>3588</v>
      </c>
      <c r="C1089" s="832" t="s">
        <v>602</v>
      </c>
      <c r="D1089" s="832" t="s">
        <v>1238</v>
      </c>
      <c r="E1089" s="832" t="s">
        <v>3371</v>
      </c>
      <c r="F1089" s="832" t="s">
        <v>3491</v>
      </c>
      <c r="G1089" s="832" t="s">
        <v>3492</v>
      </c>
      <c r="H1089" s="849"/>
      <c r="I1089" s="849"/>
      <c r="J1089" s="832"/>
      <c r="K1089" s="832"/>
      <c r="L1089" s="849"/>
      <c r="M1089" s="849"/>
      <c r="N1089" s="832"/>
      <c r="O1089" s="832"/>
      <c r="P1089" s="849">
        <v>1</v>
      </c>
      <c r="Q1089" s="849">
        <v>38</v>
      </c>
      <c r="R1089" s="837"/>
      <c r="S1089" s="850">
        <v>38</v>
      </c>
    </row>
    <row r="1090" spans="1:19" ht="14.4" customHeight="1" x14ac:dyDescent="0.3">
      <c r="A1090" s="831" t="s">
        <v>3384</v>
      </c>
      <c r="B1090" s="832" t="s">
        <v>3588</v>
      </c>
      <c r="C1090" s="832" t="s">
        <v>602</v>
      </c>
      <c r="D1090" s="832" t="s">
        <v>1238</v>
      </c>
      <c r="E1090" s="832" t="s">
        <v>3371</v>
      </c>
      <c r="F1090" s="832" t="s">
        <v>3591</v>
      </c>
      <c r="G1090" s="832" t="s">
        <v>3592</v>
      </c>
      <c r="H1090" s="849">
        <v>1</v>
      </c>
      <c r="I1090" s="849">
        <v>126</v>
      </c>
      <c r="J1090" s="832"/>
      <c r="K1090" s="832">
        <v>126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 t="s">
        <v>3384</v>
      </c>
      <c r="B1091" s="832" t="s">
        <v>3588</v>
      </c>
      <c r="C1091" s="832" t="s">
        <v>602</v>
      </c>
      <c r="D1091" s="832" t="s">
        <v>1239</v>
      </c>
      <c r="E1091" s="832" t="s">
        <v>3371</v>
      </c>
      <c r="F1091" s="832" t="s">
        <v>3491</v>
      </c>
      <c r="G1091" s="832" t="s">
        <v>3492</v>
      </c>
      <c r="H1091" s="849">
        <v>65</v>
      </c>
      <c r="I1091" s="849">
        <v>2405</v>
      </c>
      <c r="J1091" s="832">
        <v>0.59633027522935778</v>
      </c>
      <c r="K1091" s="832">
        <v>37</v>
      </c>
      <c r="L1091" s="849">
        <v>109</v>
      </c>
      <c r="M1091" s="849">
        <v>4033</v>
      </c>
      <c r="N1091" s="832">
        <v>1</v>
      </c>
      <c r="O1091" s="832">
        <v>37</v>
      </c>
      <c r="P1091" s="849">
        <v>108</v>
      </c>
      <c r="Q1091" s="849">
        <v>4104</v>
      </c>
      <c r="R1091" s="837">
        <v>1.0176047607240268</v>
      </c>
      <c r="S1091" s="850">
        <v>38</v>
      </c>
    </row>
    <row r="1092" spans="1:19" ht="14.4" customHeight="1" x14ac:dyDescent="0.3">
      <c r="A1092" s="831" t="s">
        <v>3384</v>
      </c>
      <c r="B1092" s="832" t="s">
        <v>3588</v>
      </c>
      <c r="C1092" s="832" t="s">
        <v>602</v>
      </c>
      <c r="D1092" s="832" t="s">
        <v>1239</v>
      </c>
      <c r="E1092" s="832" t="s">
        <v>3371</v>
      </c>
      <c r="F1092" s="832" t="s">
        <v>3589</v>
      </c>
      <c r="G1092" s="832" t="s">
        <v>3590</v>
      </c>
      <c r="H1092" s="849">
        <v>373</v>
      </c>
      <c r="I1092" s="849">
        <v>93623</v>
      </c>
      <c r="J1092" s="832">
        <v>0.90836147009741142</v>
      </c>
      <c r="K1092" s="832">
        <v>251</v>
      </c>
      <c r="L1092" s="849">
        <v>409</v>
      </c>
      <c r="M1092" s="849">
        <v>103068</v>
      </c>
      <c r="N1092" s="832">
        <v>1</v>
      </c>
      <c r="O1092" s="832">
        <v>252</v>
      </c>
      <c r="P1092" s="849">
        <v>376</v>
      </c>
      <c r="Q1092" s="849">
        <v>95504</v>
      </c>
      <c r="R1092" s="837">
        <v>0.9266115574184034</v>
      </c>
      <c r="S1092" s="850">
        <v>254</v>
      </c>
    </row>
    <row r="1093" spans="1:19" ht="14.4" customHeight="1" x14ac:dyDescent="0.3">
      <c r="A1093" s="831" t="s">
        <v>3384</v>
      </c>
      <c r="B1093" s="832" t="s">
        <v>3588</v>
      </c>
      <c r="C1093" s="832" t="s">
        <v>602</v>
      </c>
      <c r="D1093" s="832" t="s">
        <v>1239</v>
      </c>
      <c r="E1093" s="832" t="s">
        <v>3371</v>
      </c>
      <c r="F1093" s="832" t="s">
        <v>3591</v>
      </c>
      <c r="G1093" s="832" t="s">
        <v>3592</v>
      </c>
      <c r="H1093" s="849">
        <v>86</v>
      </c>
      <c r="I1093" s="849">
        <v>10836</v>
      </c>
      <c r="J1093" s="832">
        <v>1.015748031496063</v>
      </c>
      <c r="K1093" s="832">
        <v>126</v>
      </c>
      <c r="L1093" s="849">
        <v>84</v>
      </c>
      <c r="M1093" s="849">
        <v>10668</v>
      </c>
      <c r="N1093" s="832">
        <v>1</v>
      </c>
      <c r="O1093" s="832">
        <v>127</v>
      </c>
      <c r="P1093" s="849">
        <v>64</v>
      </c>
      <c r="Q1093" s="849">
        <v>8064</v>
      </c>
      <c r="R1093" s="837">
        <v>0.75590551181102361</v>
      </c>
      <c r="S1093" s="850">
        <v>126</v>
      </c>
    </row>
    <row r="1094" spans="1:19" ht="14.4" customHeight="1" x14ac:dyDescent="0.3">
      <c r="A1094" s="831" t="s">
        <v>3384</v>
      </c>
      <c r="B1094" s="832" t="s">
        <v>3588</v>
      </c>
      <c r="C1094" s="832" t="s">
        <v>602</v>
      </c>
      <c r="D1094" s="832" t="s">
        <v>1239</v>
      </c>
      <c r="E1094" s="832" t="s">
        <v>3371</v>
      </c>
      <c r="F1094" s="832" t="s">
        <v>3593</v>
      </c>
      <c r="G1094" s="832" t="s">
        <v>3594</v>
      </c>
      <c r="H1094" s="849">
        <v>1</v>
      </c>
      <c r="I1094" s="849">
        <v>873</v>
      </c>
      <c r="J1094" s="832"/>
      <c r="K1094" s="832">
        <v>873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" customHeight="1" x14ac:dyDescent="0.3">
      <c r="A1095" s="831" t="s">
        <v>3384</v>
      </c>
      <c r="B1095" s="832" t="s">
        <v>3588</v>
      </c>
      <c r="C1095" s="832" t="s">
        <v>602</v>
      </c>
      <c r="D1095" s="832" t="s">
        <v>1239</v>
      </c>
      <c r="E1095" s="832" t="s">
        <v>3371</v>
      </c>
      <c r="F1095" s="832" t="s">
        <v>3595</v>
      </c>
      <c r="G1095" s="832" t="s">
        <v>3596</v>
      </c>
      <c r="H1095" s="849">
        <v>1</v>
      </c>
      <c r="I1095" s="849">
        <v>123</v>
      </c>
      <c r="J1095" s="832">
        <v>0.99193548387096775</v>
      </c>
      <c r="K1095" s="832">
        <v>123</v>
      </c>
      <c r="L1095" s="849">
        <v>1</v>
      </c>
      <c r="M1095" s="849">
        <v>124</v>
      </c>
      <c r="N1095" s="832">
        <v>1</v>
      </c>
      <c r="O1095" s="832">
        <v>124</v>
      </c>
      <c r="P1095" s="849">
        <v>2</v>
      </c>
      <c r="Q1095" s="849">
        <v>250</v>
      </c>
      <c r="R1095" s="837">
        <v>2.0161290322580645</v>
      </c>
      <c r="S1095" s="850">
        <v>125</v>
      </c>
    </row>
    <row r="1096" spans="1:19" ht="14.4" customHeight="1" x14ac:dyDescent="0.3">
      <c r="A1096" s="831" t="s">
        <v>3384</v>
      </c>
      <c r="B1096" s="832" t="s">
        <v>3588</v>
      </c>
      <c r="C1096" s="832" t="s">
        <v>602</v>
      </c>
      <c r="D1096" s="832" t="s">
        <v>1239</v>
      </c>
      <c r="E1096" s="832" t="s">
        <v>3371</v>
      </c>
      <c r="F1096" s="832" t="s">
        <v>3376</v>
      </c>
      <c r="G1096" s="832" t="s">
        <v>3377</v>
      </c>
      <c r="H1096" s="849">
        <v>1</v>
      </c>
      <c r="I1096" s="849">
        <v>33.33</v>
      </c>
      <c r="J1096" s="832">
        <v>0.24998124953123829</v>
      </c>
      <c r="K1096" s="832">
        <v>33.33</v>
      </c>
      <c r="L1096" s="849">
        <v>4</v>
      </c>
      <c r="M1096" s="849">
        <v>133.32999999999998</v>
      </c>
      <c r="N1096" s="832">
        <v>1</v>
      </c>
      <c r="O1096" s="832">
        <v>33.332499999999996</v>
      </c>
      <c r="P1096" s="849">
        <v>10</v>
      </c>
      <c r="Q1096" s="849">
        <v>333.33</v>
      </c>
      <c r="R1096" s="837">
        <v>2.5000375009375237</v>
      </c>
      <c r="S1096" s="850">
        <v>33.332999999999998</v>
      </c>
    </row>
    <row r="1097" spans="1:19" ht="14.4" customHeight="1" x14ac:dyDescent="0.3">
      <c r="A1097" s="831" t="s">
        <v>3384</v>
      </c>
      <c r="B1097" s="832" t="s">
        <v>3588</v>
      </c>
      <c r="C1097" s="832" t="s">
        <v>602</v>
      </c>
      <c r="D1097" s="832" t="s">
        <v>1239</v>
      </c>
      <c r="E1097" s="832" t="s">
        <v>3371</v>
      </c>
      <c r="F1097" s="832" t="s">
        <v>3527</v>
      </c>
      <c r="G1097" s="832" t="s">
        <v>3528</v>
      </c>
      <c r="H1097" s="849">
        <v>440</v>
      </c>
      <c r="I1097" s="849">
        <v>135520</v>
      </c>
      <c r="J1097" s="832">
        <v>1.0551558752997603</v>
      </c>
      <c r="K1097" s="832">
        <v>308</v>
      </c>
      <c r="L1097" s="849">
        <v>417</v>
      </c>
      <c r="M1097" s="849">
        <v>128436</v>
      </c>
      <c r="N1097" s="832">
        <v>1</v>
      </c>
      <c r="O1097" s="832">
        <v>308</v>
      </c>
      <c r="P1097" s="849">
        <v>443</v>
      </c>
      <c r="Q1097" s="849">
        <v>137773</v>
      </c>
      <c r="R1097" s="837">
        <v>1.0726976860070385</v>
      </c>
      <c r="S1097" s="850">
        <v>311</v>
      </c>
    </row>
    <row r="1098" spans="1:19" ht="14.4" customHeight="1" x14ac:dyDescent="0.3">
      <c r="A1098" s="831" t="s">
        <v>3384</v>
      </c>
      <c r="B1098" s="832" t="s">
        <v>3588</v>
      </c>
      <c r="C1098" s="832" t="s">
        <v>602</v>
      </c>
      <c r="D1098" s="832" t="s">
        <v>1239</v>
      </c>
      <c r="E1098" s="832" t="s">
        <v>3371</v>
      </c>
      <c r="F1098" s="832" t="s">
        <v>3535</v>
      </c>
      <c r="G1098" s="832" t="s">
        <v>3536</v>
      </c>
      <c r="H1098" s="849">
        <v>9</v>
      </c>
      <c r="I1098" s="849">
        <v>1386</v>
      </c>
      <c r="J1098" s="832">
        <v>0.34392059553349874</v>
      </c>
      <c r="K1098" s="832">
        <v>154</v>
      </c>
      <c r="L1098" s="849">
        <v>26</v>
      </c>
      <c r="M1098" s="849">
        <v>4030</v>
      </c>
      <c r="N1098" s="832">
        <v>1</v>
      </c>
      <c r="O1098" s="832">
        <v>155</v>
      </c>
      <c r="P1098" s="849">
        <v>19</v>
      </c>
      <c r="Q1098" s="849">
        <v>2964</v>
      </c>
      <c r="R1098" s="837">
        <v>0.73548387096774193</v>
      </c>
      <c r="S1098" s="850">
        <v>156</v>
      </c>
    </row>
    <row r="1099" spans="1:19" ht="14.4" customHeight="1" x14ac:dyDescent="0.3">
      <c r="A1099" s="831" t="s">
        <v>3384</v>
      </c>
      <c r="B1099" s="832" t="s">
        <v>3588</v>
      </c>
      <c r="C1099" s="832" t="s">
        <v>602</v>
      </c>
      <c r="D1099" s="832" t="s">
        <v>1239</v>
      </c>
      <c r="E1099" s="832" t="s">
        <v>3371</v>
      </c>
      <c r="F1099" s="832" t="s">
        <v>3599</v>
      </c>
      <c r="G1099" s="832" t="s">
        <v>3600</v>
      </c>
      <c r="H1099" s="849">
        <v>2</v>
      </c>
      <c r="I1099" s="849">
        <v>614</v>
      </c>
      <c r="J1099" s="832">
        <v>0.18122786304604485</v>
      </c>
      <c r="K1099" s="832">
        <v>307</v>
      </c>
      <c r="L1099" s="849">
        <v>11</v>
      </c>
      <c r="M1099" s="849">
        <v>3388</v>
      </c>
      <c r="N1099" s="832">
        <v>1</v>
      </c>
      <c r="O1099" s="832">
        <v>308</v>
      </c>
      <c r="P1099" s="849">
        <v>14</v>
      </c>
      <c r="Q1099" s="849">
        <v>4326</v>
      </c>
      <c r="R1099" s="837">
        <v>1.2768595041322315</v>
      </c>
      <c r="S1099" s="850">
        <v>309</v>
      </c>
    </row>
    <row r="1100" spans="1:19" ht="14.4" customHeight="1" x14ac:dyDescent="0.3">
      <c r="A1100" s="831" t="s">
        <v>3384</v>
      </c>
      <c r="B1100" s="832" t="s">
        <v>3588</v>
      </c>
      <c r="C1100" s="832" t="s">
        <v>602</v>
      </c>
      <c r="D1100" s="832" t="s">
        <v>1239</v>
      </c>
      <c r="E1100" s="832" t="s">
        <v>3371</v>
      </c>
      <c r="F1100" s="832" t="s">
        <v>3601</v>
      </c>
      <c r="G1100" s="832" t="s">
        <v>3602</v>
      </c>
      <c r="H1100" s="849">
        <v>126</v>
      </c>
      <c r="I1100" s="849">
        <v>46998</v>
      </c>
      <c r="J1100" s="832">
        <v>0.7615945551774429</v>
      </c>
      <c r="K1100" s="832">
        <v>373</v>
      </c>
      <c r="L1100" s="849">
        <v>165</v>
      </c>
      <c r="M1100" s="849">
        <v>61710</v>
      </c>
      <c r="N1100" s="832">
        <v>1</v>
      </c>
      <c r="O1100" s="832">
        <v>374</v>
      </c>
      <c r="P1100" s="849">
        <v>174</v>
      </c>
      <c r="Q1100" s="849">
        <v>65424</v>
      </c>
      <c r="R1100" s="837">
        <v>1.0601847350510452</v>
      </c>
      <c r="S1100" s="850">
        <v>376</v>
      </c>
    </row>
    <row r="1101" spans="1:19" ht="14.4" customHeight="1" x14ac:dyDescent="0.3">
      <c r="A1101" s="831" t="s">
        <v>3384</v>
      </c>
      <c r="B1101" s="832" t="s">
        <v>3588</v>
      </c>
      <c r="C1101" s="832" t="s">
        <v>602</v>
      </c>
      <c r="D1101" s="832" t="s">
        <v>1239</v>
      </c>
      <c r="E1101" s="832" t="s">
        <v>3371</v>
      </c>
      <c r="F1101" s="832" t="s">
        <v>3559</v>
      </c>
      <c r="G1101" s="832" t="s">
        <v>3560</v>
      </c>
      <c r="H1101" s="849">
        <v>73</v>
      </c>
      <c r="I1101" s="849">
        <v>11680</v>
      </c>
      <c r="J1101" s="832">
        <v>0.96728778467908905</v>
      </c>
      <c r="K1101" s="832">
        <v>160</v>
      </c>
      <c r="L1101" s="849">
        <v>75</v>
      </c>
      <c r="M1101" s="849">
        <v>12075</v>
      </c>
      <c r="N1101" s="832">
        <v>1</v>
      </c>
      <c r="O1101" s="832">
        <v>161</v>
      </c>
      <c r="P1101" s="849">
        <v>94</v>
      </c>
      <c r="Q1101" s="849">
        <v>15228</v>
      </c>
      <c r="R1101" s="837">
        <v>1.2611180124223602</v>
      </c>
      <c r="S1101" s="850">
        <v>162</v>
      </c>
    </row>
    <row r="1102" spans="1:19" ht="14.4" customHeight="1" x14ac:dyDescent="0.3">
      <c r="A1102" s="831" t="s">
        <v>3384</v>
      </c>
      <c r="B1102" s="832" t="s">
        <v>3588</v>
      </c>
      <c r="C1102" s="832" t="s">
        <v>602</v>
      </c>
      <c r="D1102" s="832" t="s">
        <v>1239</v>
      </c>
      <c r="E1102" s="832" t="s">
        <v>3371</v>
      </c>
      <c r="F1102" s="832" t="s">
        <v>3561</v>
      </c>
      <c r="G1102" s="832" t="s">
        <v>3562</v>
      </c>
      <c r="H1102" s="849">
        <v>1</v>
      </c>
      <c r="I1102" s="849">
        <v>395</v>
      </c>
      <c r="J1102" s="832"/>
      <c r="K1102" s="832">
        <v>395</v>
      </c>
      <c r="L1102" s="849"/>
      <c r="M1102" s="849"/>
      <c r="N1102" s="832"/>
      <c r="O1102" s="832"/>
      <c r="P1102" s="849">
        <v>6</v>
      </c>
      <c r="Q1102" s="849">
        <v>2388</v>
      </c>
      <c r="R1102" s="837"/>
      <c r="S1102" s="850">
        <v>398</v>
      </c>
    </row>
    <row r="1103" spans="1:19" ht="14.4" customHeight="1" x14ac:dyDescent="0.3">
      <c r="A1103" s="831" t="s">
        <v>3384</v>
      </c>
      <c r="B1103" s="832" t="s">
        <v>3588</v>
      </c>
      <c r="C1103" s="832" t="s">
        <v>602</v>
      </c>
      <c r="D1103" s="832" t="s">
        <v>1231</v>
      </c>
      <c r="E1103" s="832" t="s">
        <v>3371</v>
      </c>
      <c r="F1103" s="832" t="s">
        <v>3491</v>
      </c>
      <c r="G1103" s="832" t="s">
        <v>3492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1</v>
      </c>
      <c r="Q1103" s="849">
        <v>38</v>
      </c>
      <c r="R1103" s="837"/>
      <c r="S1103" s="850">
        <v>38</v>
      </c>
    </row>
    <row r="1104" spans="1:19" ht="14.4" customHeight="1" x14ac:dyDescent="0.3">
      <c r="A1104" s="831" t="s">
        <v>3384</v>
      </c>
      <c r="B1104" s="832" t="s">
        <v>3588</v>
      </c>
      <c r="C1104" s="832" t="s">
        <v>2810</v>
      </c>
      <c r="D1104" s="832" t="s">
        <v>1241</v>
      </c>
      <c r="E1104" s="832" t="s">
        <v>3371</v>
      </c>
      <c r="F1104" s="832" t="s">
        <v>3491</v>
      </c>
      <c r="G1104" s="832" t="s">
        <v>3492</v>
      </c>
      <c r="H1104" s="849"/>
      <c r="I1104" s="849"/>
      <c r="J1104" s="832"/>
      <c r="K1104" s="832"/>
      <c r="L1104" s="849"/>
      <c r="M1104" s="849"/>
      <c r="N1104" s="832"/>
      <c r="O1104" s="832"/>
      <c r="P1104" s="849">
        <v>2</v>
      </c>
      <c r="Q1104" s="849">
        <v>76</v>
      </c>
      <c r="R1104" s="837"/>
      <c r="S1104" s="850">
        <v>38</v>
      </c>
    </row>
    <row r="1105" spans="1:19" ht="14.4" customHeight="1" x14ac:dyDescent="0.3">
      <c r="A1105" s="831" t="s">
        <v>3384</v>
      </c>
      <c r="B1105" s="832" t="s">
        <v>3588</v>
      </c>
      <c r="C1105" s="832" t="s">
        <v>2810</v>
      </c>
      <c r="D1105" s="832" t="s">
        <v>1241</v>
      </c>
      <c r="E1105" s="832" t="s">
        <v>3371</v>
      </c>
      <c r="F1105" s="832" t="s">
        <v>3378</v>
      </c>
      <c r="G1105" s="832" t="s">
        <v>3379</v>
      </c>
      <c r="H1105" s="849"/>
      <c r="I1105" s="849"/>
      <c r="J1105" s="832"/>
      <c r="K1105" s="832"/>
      <c r="L1105" s="849">
        <v>8</v>
      </c>
      <c r="M1105" s="849">
        <v>4744</v>
      </c>
      <c r="N1105" s="832">
        <v>1</v>
      </c>
      <c r="O1105" s="832">
        <v>593</v>
      </c>
      <c r="P1105" s="849">
        <v>11</v>
      </c>
      <c r="Q1105" s="849">
        <v>6545</v>
      </c>
      <c r="R1105" s="837">
        <v>1.3796374367622259</v>
      </c>
      <c r="S1105" s="850">
        <v>595</v>
      </c>
    </row>
    <row r="1106" spans="1:19" ht="14.4" customHeight="1" x14ac:dyDescent="0.3">
      <c r="A1106" s="831" t="s">
        <v>3603</v>
      </c>
      <c r="B1106" s="832" t="s">
        <v>3604</v>
      </c>
      <c r="C1106" s="832" t="s">
        <v>602</v>
      </c>
      <c r="D1106" s="832" t="s">
        <v>3363</v>
      </c>
      <c r="E1106" s="832" t="s">
        <v>3371</v>
      </c>
      <c r="F1106" s="832" t="s">
        <v>3611</v>
      </c>
      <c r="G1106" s="832" t="s">
        <v>3612</v>
      </c>
      <c r="H1106" s="849">
        <v>1</v>
      </c>
      <c r="I1106" s="849">
        <v>1136</v>
      </c>
      <c r="J1106" s="832"/>
      <c r="K1106" s="832">
        <v>1136</v>
      </c>
      <c r="L1106" s="849"/>
      <c r="M1106" s="849"/>
      <c r="N1106" s="832"/>
      <c r="O1106" s="832"/>
      <c r="P1106" s="849"/>
      <c r="Q1106" s="849"/>
      <c r="R1106" s="837"/>
      <c r="S1106" s="850"/>
    </row>
    <row r="1107" spans="1:19" ht="14.4" customHeight="1" x14ac:dyDescent="0.3">
      <c r="A1107" s="831" t="s">
        <v>3603</v>
      </c>
      <c r="B1107" s="832" t="s">
        <v>3604</v>
      </c>
      <c r="C1107" s="832" t="s">
        <v>602</v>
      </c>
      <c r="D1107" s="832" t="s">
        <v>3363</v>
      </c>
      <c r="E1107" s="832" t="s">
        <v>3371</v>
      </c>
      <c r="F1107" s="832" t="s">
        <v>3613</v>
      </c>
      <c r="G1107" s="832" t="s">
        <v>3614</v>
      </c>
      <c r="H1107" s="849"/>
      <c r="I1107" s="849"/>
      <c r="J1107" s="832"/>
      <c r="K1107" s="832"/>
      <c r="L1107" s="849">
        <v>1</v>
      </c>
      <c r="M1107" s="849">
        <v>266</v>
      </c>
      <c r="N1107" s="832">
        <v>1</v>
      </c>
      <c r="O1107" s="832">
        <v>266</v>
      </c>
      <c r="P1107" s="849"/>
      <c r="Q1107" s="849"/>
      <c r="R1107" s="837"/>
      <c r="S1107" s="850"/>
    </row>
    <row r="1108" spans="1:19" ht="14.4" customHeight="1" x14ac:dyDescent="0.3">
      <c r="A1108" s="831" t="s">
        <v>3603</v>
      </c>
      <c r="B1108" s="832" t="s">
        <v>3604</v>
      </c>
      <c r="C1108" s="832" t="s">
        <v>602</v>
      </c>
      <c r="D1108" s="832" t="s">
        <v>1219</v>
      </c>
      <c r="E1108" s="832" t="s">
        <v>3371</v>
      </c>
      <c r="F1108" s="832" t="s">
        <v>3609</v>
      </c>
      <c r="G1108" s="832" t="s">
        <v>3610</v>
      </c>
      <c r="H1108" s="849">
        <v>2</v>
      </c>
      <c r="I1108" s="849">
        <v>920</v>
      </c>
      <c r="J1108" s="832">
        <v>0.99783080260303691</v>
      </c>
      <c r="K1108" s="832">
        <v>460</v>
      </c>
      <c r="L1108" s="849">
        <v>2</v>
      </c>
      <c r="M1108" s="849">
        <v>922</v>
      </c>
      <c r="N1108" s="832">
        <v>1</v>
      </c>
      <c r="O1108" s="832">
        <v>461</v>
      </c>
      <c r="P1108" s="849"/>
      <c r="Q1108" s="849"/>
      <c r="R1108" s="837"/>
      <c r="S1108" s="850"/>
    </row>
    <row r="1109" spans="1:19" ht="14.4" customHeight="1" x14ac:dyDescent="0.3">
      <c r="A1109" s="831" t="s">
        <v>3603</v>
      </c>
      <c r="B1109" s="832" t="s">
        <v>3604</v>
      </c>
      <c r="C1109" s="832" t="s">
        <v>602</v>
      </c>
      <c r="D1109" s="832" t="s">
        <v>1219</v>
      </c>
      <c r="E1109" s="832" t="s">
        <v>3371</v>
      </c>
      <c r="F1109" s="832" t="s">
        <v>3611</v>
      </c>
      <c r="G1109" s="832" t="s">
        <v>3612</v>
      </c>
      <c r="H1109" s="849">
        <v>5</v>
      </c>
      <c r="I1109" s="849">
        <v>5680</v>
      </c>
      <c r="J1109" s="832">
        <v>4.9956024626209325</v>
      </c>
      <c r="K1109" s="832">
        <v>1136</v>
      </c>
      <c r="L1109" s="849">
        <v>1</v>
      </c>
      <c r="M1109" s="849">
        <v>1137</v>
      </c>
      <c r="N1109" s="832">
        <v>1</v>
      </c>
      <c r="O1109" s="832">
        <v>1137</v>
      </c>
      <c r="P1109" s="849"/>
      <c r="Q1109" s="849"/>
      <c r="R1109" s="837"/>
      <c r="S1109" s="850"/>
    </row>
    <row r="1110" spans="1:19" ht="14.4" customHeight="1" x14ac:dyDescent="0.3">
      <c r="A1110" s="831" t="s">
        <v>3603</v>
      </c>
      <c r="B1110" s="832" t="s">
        <v>3604</v>
      </c>
      <c r="C1110" s="832" t="s">
        <v>602</v>
      </c>
      <c r="D1110" s="832" t="s">
        <v>1219</v>
      </c>
      <c r="E1110" s="832" t="s">
        <v>3371</v>
      </c>
      <c r="F1110" s="832" t="s">
        <v>3613</v>
      </c>
      <c r="G1110" s="832" t="s">
        <v>3614</v>
      </c>
      <c r="H1110" s="849">
        <v>7</v>
      </c>
      <c r="I1110" s="849">
        <v>1855</v>
      </c>
      <c r="J1110" s="832"/>
      <c r="K1110" s="832">
        <v>265</v>
      </c>
      <c r="L1110" s="849"/>
      <c r="M1110" s="849"/>
      <c r="N1110" s="832"/>
      <c r="O1110" s="832"/>
      <c r="P1110" s="849">
        <v>2</v>
      </c>
      <c r="Q1110" s="849">
        <v>534</v>
      </c>
      <c r="R1110" s="837"/>
      <c r="S1110" s="850">
        <v>267</v>
      </c>
    </row>
    <row r="1111" spans="1:19" ht="14.4" customHeight="1" x14ac:dyDescent="0.3">
      <c r="A1111" s="831" t="s">
        <v>3603</v>
      </c>
      <c r="B1111" s="832" t="s">
        <v>3604</v>
      </c>
      <c r="C1111" s="832" t="s">
        <v>602</v>
      </c>
      <c r="D1111" s="832" t="s">
        <v>1219</v>
      </c>
      <c r="E1111" s="832" t="s">
        <v>3371</v>
      </c>
      <c r="F1111" s="832" t="s">
        <v>3617</v>
      </c>
      <c r="G1111" s="832" t="s">
        <v>3618</v>
      </c>
      <c r="H1111" s="849"/>
      <c r="I1111" s="849"/>
      <c r="J1111" s="832"/>
      <c r="K1111" s="832"/>
      <c r="L1111" s="849"/>
      <c r="M1111" s="849"/>
      <c r="N1111" s="832"/>
      <c r="O1111" s="832"/>
      <c r="P1111" s="849">
        <v>1</v>
      </c>
      <c r="Q1111" s="849">
        <v>571</v>
      </c>
      <c r="R1111" s="837"/>
      <c r="S1111" s="850">
        <v>571</v>
      </c>
    </row>
    <row r="1112" spans="1:19" ht="14.4" customHeight="1" x14ac:dyDescent="0.3">
      <c r="A1112" s="831" t="s">
        <v>3603</v>
      </c>
      <c r="B1112" s="832" t="s">
        <v>3604</v>
      </c>
      <c r="C1112" s="832" t="s">
        <v>602</v>
      </c>
      <c r="D1112" s="832" t="s">
        <v>1219</v>
      </c>
      <c r="E1112" s="832" t="s">
        <v>3371</v>
      </c>
      <c r="F1112" s="832" t="s">
        <v>3619</v>
      </c>
      <c r="G1112" s="832" t="s">
        <v>3620</v>
      </c>
      <c r="H1112" s="849">
        <v>2</v>
      </c>
      <c r="I1112" s="849">
        <v>11196</v>
      </c>
      <c r="J1112" s="832"/>
      <c r="K1112" s="832">
        <v>5598</v>
      </c>
      <c r="L1112" s="849"/>
      <c r="M1112" s="849"/>
      <c r="N1112" s="832"/>
      <c r="O1112" s="832"/>
      <c r="P1112" s="849"/>
      <c r="Q1112" s="849"/>
      <c r="R1112" s="837"/>
      <c r="S1112" s="850"/>
    </row>
    <row r="1113" spans="1:19" ht="14.4" customHeight="1" x14ac:dyDescent="0.3">
      <c r="A1113" s="831" t="s">
        <v>3603</v>
      </c>
      <c r="B1113" s="832" t="s">
        <v>3604</v>
      </c>
      <c r="C1113" s="832" t="s">
        <v>602</v>
      </c>
      <c r="D1113" s="832" t="s">
        <v>1219</v>
      </c>
      <c r="E1113" s="832" t="s">
        <v>3371</v>
      </c>
      <c r="F1113" s="832" t="s">
        <v>3621</v>
      </c>
      <c r="G1113" s="832" t="s">
        <v>3622</v>
      </c>
      <c r="H1113" s="849">
        <v>1</v>
      </c>
      <c r="I1113" s="849">
        <v>486</v>
      </c>
      <c r="J1113" s="832"/>
      <c r="K1113" s="832">
        <v>486</v>
      </c>
      <c r="L1113" s="849"/>
      <c r="M1113" s="849"/>
      <c r="N1113" s="832"/>
      <c r="O1113" s="832"/>
      <c r="P1113" s="849"/>
      <c r="Q1113" s="849"/>
      <c r="R1113" s="837"/>
      <c r="S1113" s="850"/>
    </row>
    <row r="1114" spans="1:19" ht="14.4" customHeight="1" x14ac:dyDescent="0.3">
      <c r="A1114" s="831" t="s">
        <v>3603</v>
      </c>
      <c r="B1114" s="832" t="s">
        <v>3604</v>
      </c>
      <c r="C1114" s="832" t="s">
        <v>602</v>
      </c>
      <c r="D1114" s="832" t="s">
        <v>1222</v>
      </c>
      <c r="E1114" s="832" t="s">
        <v>3371</v>
      </c>
      <c r="F1114" s="832" t="s">
        <v>3609</v>
      </c>
      <c r="G1114" s="832" t="s">
        <v>3610</v>
      </c>
      <c r="H1114" s="849">
        <v>1</v>
      </c>
      <c r="I1114" s="849">
        <v>460</v>
      </c>
      <c r="J1114" s="832"/>
      <c r="K1114" s="832">
        <v>460</v>
      </c>
      <c r="L1114" s="849"/>
      <c r="M1114" s="849"/>
      <c r="N1114" s="832"/>
      <c r="O1114" s="832"/>
      <c r="P1114" s="849">
        <v>1</v>
      </c>
      <c r="Q1114" s="849">
        <v>462</v>
      </c>
      <c r="R1114" s="837"/>
      <c r="S1114" s="850">
        <v>462</v>
      </c>
    </row>
    <row r="1115" spans="1:19" ht="14.4" customHeight="1" x14ac:dyDescent="0.3">
      <c r="A1115" s="831" t="s">
        <v>3603</v>
      </c>
      <c r="B1115" s="832" t="s">
        <v>3604</v>
      </c>
      <c r="C1115" s="832" t="s">
        <v>602</v>
      </c>
      <c r="D1115" s="832" t="s">
        <v>1222</v>
      </c>
      <c r="E1115" s="832" t="s">
        <v>3371</v>
      </c>
      <c r="F1115" s="832" t="s">
        <v>3611</v>
      </c>
      <c r="G1115" s="832" t="s">
        <v>3612</v>
      </c>
      <c r="H1115" s="849">
        <v>3</v>
      </c>
      <c r="I1115" s="849">
        <v>3408</v>
      </c>
      <c r="J1115" s="832"/>
      <c r="K1115" s="832">
        <v>1136</v>
      </c>
      <c r="L1115" s="849"/>
      <c r="M1115" s="849"/>
      <c r="N1115" s="832"/>
      <c r="O1115" s="832"/>
      <c r="P1115" s="849">
        <v>2</v>
      </c>
      <c r="Q1115" s="849">
        <v>2282</v>
      </c>
      <c r="R1115" s="837"/>
      <c r="S1115" s="850">
        <v>1141</v>
      </c>
    </row>
    <row r="1116" spans="1:19" ht="14.4" customHeight="1" x14ac:dyDescent="0.3">
      <c r="A1116" s="831" t="s">
        <v>3603</v>
      </c>
      <c r="B1116" s="832" t="s">
        <v>3604</v>
      </c>
      <c r="C1116" s="832" t="s">
        <v>602</v>
      </c>
      <c r="D1116" s="832" t="s">
        <v>1222</v>
      </c>
      <c r="E1116" s="832" t="s">
        <v>3371</v>
      </c>
      <c r="F1116" s="832" t="s">
        <v>3613</v>
      </c>
      <c r="G1116" s="832" t="s">
        <v>3614</v>
      </c>
      <c r="H1116" s="849"/>
      <c r="I1116" s="849"/>
      <c r="J1116" s="832"/>
      <c r="K1116" s="832"/>
      <c r="L1116" s="849"/>
      <c r="M1116" s="849"/>
      <c r="N1116" s="832"/>
      <c r="O1116" s="832"/>
      <c r="P1116" s="849">
        <v>2</v>
      </c>
      <c r="Q1116" s="849">
        <v>534</v>
      </c>
      <c r="R1116" s="837"/>
      <c r="S1116" s="850">
        <v>267</v>
      </c>
    </row>
    <row r="1117" spans="1:19" ht="14.4" customHeight="1" x14ac:dyDescent="0.3">
      <c r="A1117" s="831" t="s">
        <v>3603</v>
      </c>
      <c r="B1117" s="832" t="s">
        <v>3604</v>
      </c>
      <c r="C1117" s="832" t="s">
        <v>602</v>
      </c>
      <c r="D1117" s="832" t="s">
        <v>1222</v>
      </c>
      <c r="E1117" s="832" t="s">
        <v>3371</v>
      </c>
      <c r="F1117" s="832" t="s">
        <v>3617</v>
      </c>
      <c r="G1117" s="832" t="s">
        <v>3618</v>
      </c>
      <c r="H1117" s="849">
        <v>3</v>
      </c>
      <c r="I1117" s="849">
        <v>1707</v>
      </c>
      <c r="J1117" s="832">
        <v>1</v>
      </c>
      <c r="K1117" s="832">
        <v>569</v>
      </c>
      <c r="L1117" s="849">
        <v>3</v>
      </c>
      <c r="M1117" s="849">
        <v>1707</v>
      </c>
      <c r="N1117" s="832">
        <v>1</v>
      </c>
      <c r="O1117" s="832">
        <v>569</v>
      </c>
      <c r="P1117" s="849">
        <v>7</v>
      </c>
      <c r="Q1117" s="849">
        <v>3997</v>
      </c>
      <c r="R1117" s="837">
        <v>2.3415348564733449</v>
      </c>
      <c r="S1117" s="850">
        <v>571</v>
      </c>
    </row>
    <row r="1118" spans="1:19" ht="14.4" customHeight="1" x14ac:dyDescent="0.3">
      <c r="A1118" s="831" t="s">
        <v>3603</v>
      </c>
      <c r="B1118" s="832" t="s">
        <v>3604</v>
      </c>
      <c r="C1118" s="832" t="s">
        <v>602</v>
      </c>
      <c r="D1118" s="832" t="s">
        <v>1222</v>
      </c>
      <c r="E1118" s="832" t="s">
        <v>3371</v>
      </c>
      <c r="F1118" s="832" t="s">
        <v>3619</v>
      </c>
      <c r="G1118" s="832" t="s">
        <v>3620</v>
      </c>
      <c r="H1118" s="849">
        <v>1</v>
      </c>
      <c r="I1118" s="849">
        <v>5598</v>
      </c>
      <c r="J1118" s="832"/>
      <c r="K1118" s="832">
        <v>5598</v>
      </c>
      <c r="L1118" s="849"/>
      <c r="M1118" s="849"/>
      <c r="N1118" s="832"/>
      <c r="O1118" s="832"/>
      <c r="P1118" s="849"/>
      <c r="Q1118" s="849"/>
      <c r="R1118" s="837"/>
      <c r="S1118" s="850"/>
    </row>
    <row r="1119" spans="1:19" ht="14.4" customHeight="1" x14ac:dyDescent="0.3">
      <c r="A1119" s="831" t="s">
        <v>3603</v>
      </c>
      <c r="B1119" s="832" t="s">
        <v>3604</v>
      </c>
      <c r="C1119" s="832" t="s">
        <v>602</v>
      </c>
      <c r="D1119" s="832" t="s">
        <v>1222</v>
      </c>
      <c r="E1119" s="832" t="s">
        <v>3371</v>
      </c>
      <c r="F1119" s="832" t="s">
        <v>3621</v>
      </c>
      <c r="G1119" s="832" t="s">
        <v>3622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1</v>
      </c>
      <c r="Q1119" s="849">
        <v>488</v>
      </c>
      <c r="R1119" s="837"/>
      <c r="S1119" s="850">
        <v>488</v>
      </c>
    </row>
    <row r="1120" spans="1:19" ht="14.4" customHeight="1" x14ac:dyDescent="0.3">
      <c r="A1120" s="831" t="s">
        <v>3603</v>
      </c>
      <c r="B1120" s="832" t="s">
        <v>3604</v>
      </c>
      <c r="C1120" s="832" t="s">
        <v>602</v>
      </c>
      <c r="D1120" s="832" t="s">
        <v>1223</v>
      </c>
      <c r="E1120" s="832" t="s">
        <v>3386</v>
      </c>
      <c r="F1120" s="832" t="s">
        <v>3423</v>
      </c>
      <c r="G1120" s="832" t="s">
        <v>3399</v>
      </c>
      <c r="H1120" s="849"/>
      <c r="I1120" s="849"/>
      <c r="J1120" s="832"/>
      <c r="K1120" s="832"/>
      <c r="L1120" s="849"/>
      <c r="M1120" s="849"/>
      <c r="N1120" s="832"/>
      <c r="O1120" s="832"/>
      <c r="P1120" s="849">
        <v>0.1</v>
      </c>
      <c r="Q1120" s="849">
        <v>163.95</v>
      </c>
      <c r="R1120" s="837"/>
      <c r="S1120" s="850">
        <v>1639.4999999999998</v>
      </c>
    </row>
    <row r="1121" spans="1:19" ht="14.4" customHeight="1" x14ac:dyDescent="0.3">
      <c r="A1121" s="831" t="s">
        <v>3603</v>
      </c>
      <c r="B1121" s="832" t="s">
        <v>3604</v>
      </c>
      <c r="C1121" s="832" t="s">
        <v>602</v>
      </c>
      <c r="D1121" s="832" t="s">
        <v>1223</v>
      </c>
      <c r="E1121" s="832" t="s">
        <v>3371</v>
      </c>
      <c r="F1121" s="832" t="s">
        <v>3611</v>
      </c>
      <c r="G1121" s="832" t="s">
        <v>3612</v>
      </c>
      <c r="H1121" s="849">
        <v>1</v>
      </c>
      <c r="I1121" s="849">
        <v>1136</v>
      </c>
      <c r="J1121" s="832"/>
      <c r="K1121" s="832">
        <v>1136</v>
      </c>
      <c r="L1121" s="849"/>
      <c r="M1121" s="849"/>
      <c r="N1121" s="832"/>
      <c r="O1121" s="832"/>
      <c r="P1121" s="849"/>
      <c r="Q1121" s="849"/>
      <c r="R1121" s="837"/>
      <c r="S1121" s="850"/>
    </row>
    <row r="1122" spans="1:19" ht="14.4" customHeight="1" x14ac:dyDescent="0.3">
      <c r="A1122" s="831" t="s">
        <v>3603</v>
      </c>
      <c r="B1122" s="832" t="s">
        <v>3604</v>
      </c>
      <c r="C1122" s="832" t="s">
        <v>602</v>
      </c>
      <c r="D1122" s="832" t="s">
        <v>1223</v>
      </c>
      <c r="E1122" s="832" t="s">
        <v>3371</v>
      </c>
      <c r="F1122" s="832" t="s">
        <v>3621</v>
      </c>
      <c r="G1122" s="832" t="s">
        <v>3622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1</v>
      </c>
      <c r="Q1122" s="849">
        <v>488</v>
      </c>
      <c r="R1122" s="837"/>
      <c r="S1122" s="850">
        <v>488</v>
      </c>
    </row>
    <row r="1123" spans="1:19" ht="14.4" customHeight="1" x14ac:dyDescent="0.3">
      <c r="A1123" s="831" t="s">
        <v>3603</v>
      </c>
      <c r="B1123" s="832" t="s">
        <v>3604</v>
      </c>
      <c r="C1123" s="832" t="s">
        <v>602</v>
      </c>
      <c r="D1123" s="832" t="s">
        <v>1225</v>
      </c>
      <c r="E1123" s="832" t="s">
        <v>3371</v>
      </c>
      <c r="F1123" s="832" t="s">
        <v>3605</v>
      </c>
      <c r="G1123" s="832" t="s">
        <v>3606</v>
      </c>
      <c r="H1123" s="849">
        <v>1</v>
      </c>
      <c r="I1123" s="849">
        <v>225</v>
      </c>
      <c r="J1123" s="832"/>
      <c r="K1123" s="832">
        <v>225</v>
      </c>
      <c r="L1123" s="849"/>
      <c r="M1123" s="849"/>
      <c r="N1123" s="832"/>
      <c r="O1123" s="832"/>
      <c r="P1123" s="849"/>
      <c r="Q1123" s="849"/>
      <c r="R1123" s="837"/>
      <c r="S1123" s="850"/>
    </row>
    <row r="1124" spans="1:19" ht="14.4" customHeight="1" x14ac:dyDescent="0.3">
      <c r="A1124" s="831" t="s">
        <v>3603</v>
      </c>
      <c r="B1124" s="832" t="s">
        <v>3604</v>
      </c>
      <c r="C1124" s="832" t="s">
        <v>602</v>
      </c>
      <c r="D1124" s="832" t="s">
        <v>1225</v>
      </c>
      <c r="E1124" s="832" t="s">
        <v>3371</v>
      </c>
      <c r="F1124" s="832" t="s">
        <v>3611</v>
      </c>
      <c r="G1124" s="832" t="s">
        <v>3612</v>
      </c>
      <c r="H1124" s="849"/>
      <c r="I1124" s="849"/>
      <c r="J1124" s="832"/>
      <c r="K1124" s="832"/>
      <c r="L1124" s="849"/>
      <c r="M1124" s="849"/>
      <c r="N1124" s="832"/>
      <c r="O1124" s="832"/>
      <c r="P1124" s="849">
        <v>3</v>
      </c>
      <c r="Q1124" s="849">
        <v>3423</v>
      </c>
      <c r="R1124" s="837"/>
      <c r="S1124" s="850">
        <v>1141</v>
      </c>
    </row>
    <row r="1125" spans="1:19" ht="14.4" customHeight="1" x14ac:dyDescent="0.3">
      <c r="A1125" s="831" t="s">
        <v>3603</v>
      </c>
      <c r="B1125" s="832" t="s">
        <v>3604</v>
      </c>
      <c r="C1125" s="832" t="s">
        <v>602</v>
      </c>
      <c r="D1125" s="832" t="s">
        <v>1225</v>
      </c>
      <c r="E1125" s="832" t="s">
        <v>3371</v>
      </c>
      <c r="F1125" s="832" t="s">
        <v>3613</v>
      </c>
      <c r="G1125" s="832" t="s">
        <v>3614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3</v>
      </c>
      <c r="Q1125" s="849">
        <v>801</v>
      </c>
      <c r="R1125" s="837"/>
      <c r="S1125" s="850">
        <v>267</v>
      </c>
    </row>
    <row r="1126" spans="1:19" ht="14.4" customHeight="1" x14ac:dyDescent="0.3">
      <c r="A1126" s="831" t="s">
        <v>3603</v>
      </c>
      <c r="B1126" s="832" t="s">
        <v>3604</v>
      </c>
      <c r="C1126" s="832" t="s">
        <v>602</v>
      </c>
      <c r="D1126" s="832" t="s">
        <v>1225</v>
      </c>
      <c r="E1126" s="832" t="s">
        <v>3371</v>
      </c>
      <c r="F1126" s="832" t="s">
        <v>3621</v>
      </c>
      <c r="G1126" s="832" t="s">
        <v>3622</v>
      </c>
      <c r="H1126" s="849"/>
      <c r="I1126" s="849"/>
      <c r="J1126" s="832"/>
      <c r="K1126" s="832"/>
      <c r="L1126" s="849"/>
      <c r="M1126" s="849"/>
      <c r="N1126" s="832"/>
      <c r="O1126" s="832"/>
      <c r="P1126" s="849">
        <v>1</v>
      </c>
      <c r="Q1126" s="849">
        <v>488</v>
      </c>
      <c r="R1126" s="837"/>
      <c r="S1126" s="850">
        <v>488</v>
      </c>
    </row>
    <row r="1127" spans="1:19" ht="14.4" customHeight="1" x14ac:dyDescent="0.3">
      <c r="A1127" s="831" t="s">
        <v>3603</v>
      </c>
      <c r="B1127" s="832" t="s">
        <v>3604</v>
      </c>
      <c r="C1127" s="832" t="s">
        <v>602</v>
      </c>
      <c r="D1127" s="832" t="s">
        <v>1227</v>
      </c>
      <c r="E1127" s="832" t="s">
        <v>3371</v>
      </c>
      <c r="F1127" s="832" t="s">
        <v>3611</v>
      </c>
      <c r="G1127" s="832" t="s">
        <v>3612</v>
      </c>
      <c r="H1127" s="849">
        <v>2</v>
      </c>
      <c r="I1127" s="849">
        <v>2272</v>
      </c>
      <c r="J1127" s="832"/>
      <c r="K1127" s="832">
        <v>1136</v>
      </c>
      <c r="L1127" s="849"/>
      <c r="M1127" s="849"/>
      <c r="N1127" s="832"/>
      <c r="O1127" s="832"/>
      <c r="P1127" s="849"/>
      <c r="Q1127" s="849"/>
      <c r="R1127" s="837"/>
      <c r="S1127" s="850"/>
    </row>
    <row r="1128" spans="1:19" ht="14.4" customHeight="1" x14ac:dyDescent="0.3">
      <c r="A1128" s="831" t="s">
        <v>3603</v>
      </c>
      <c r="B1128" s="832" t="s">
        <v>3604</v>
      </c>
      <c r="C1128" s="832" t="s">
        <v>602</v>
      </c>
      <c r="D1128" s="832" t="s">
        <v>1227</v>
      </c>
      <c r="E1128" s="832" t="s">
        <v>3371</v>
      </c>
      <c r="F1128" s="832" t="s">
        <v>3613</v>
      </c>
      <c r="G1128" s="832" t="s">
        <v>3614</v>
      </c>
      <c r="H1128" s="849">
        <v>2</v>
      </c>
      <c r="I1128" s="849">
        <v>530</v>
      </c>
      <c r="J1128" s="832"/>
      <c r="K1128" s="832">
        <v>265</v>
      </c>
      <c r="L1128" s="849"/>
      <c r="M1128" s="849"/>
      <c r="N1128" s="832"/>
      <c r="O1128" s="832"/>
      <c r="P1128" s="849"/>
      <c r="Q1128" s="849"/>
      <c r="R1128" s="837"/>
      <c r="S1128" s="850"/>
    </row>
    <row r="1129" spans="1:19" ht="14.4" customHeight="1" x14ac:dyDescent="0.3">
      <c r="A1129" s="831" t="s">
        <v>3603</v>
      </c>
      <c r="B1129" s="832" t="s">
        <v>3604</v>
      </c>
      <c r="C1129" s="832" t="s">
        <v>602</v>
      </c>
      <c r="D1129" s="832" t="s">
        <v>1227</v>
      </c>
      <c r="E1129" s="832" t="s">
        <v>3371</v>
      </c>
      <c r="F1129" s="832" t="s">
        <v>3617</v>
      </c>
      <c r="G1129" s="832" t="s">
        <v>3618</v>
      </c>
      <c r="H1129" s="849">
        <v>2</v>
      </c>
      <c r="I1129" s="849">
        <v>1138</v>
      </c>
      <c r="J1129" s="832"/>
      <c r="K1129" s="832">
        <v>569</v>
      </c>
      <c r="L1129" s="849"/>
      <c r="M1129" s="849"/>
      <c r="N1129" s="832"/>
      <c r="O1129" s="832"/>
      <c r="P1129" s="849">
        <v>7</v>
      </c>
      <c r="Q1129" s="849">
        <v>3997</v>
      </c>
      <c r="R1129" s="837"/>
      <c r="S1129" s="850">
        <v>571</v>
      </c>
    </row>
    <row r="1130" spans="1:19" ht="14.4" customHeight="1" x14ac:dyDescent="0.3">
      <c r="A1130" s="831" t="s">
        <v>3603</v>
      </c>
      <c r="B1130" s="832" t="s">
        <v>3604</v>
      </c>
      <c r="C1130" s="832" t="s">
        <v>602</v>
      </c>
      <c r="D1130" s="832" t="s">
        <v>1228</v>
      </c>
      <c r="E1130" s="832" t="s">
        <v>3371</v>
      </c>
      <c r="F1130" s="832" t="s">
        <v>3611</v>
      </c>
      <c r="G1130" s="832" t="s">
        <v>3612</v>
      </c>
      <c r="H1130" s="849"/>
      <c r="I1130" s="849"/>
      <c r="J1130" s="832"/>
      <c r="K1130" s="832"/>
      <c r="L1130" s="849"/>
      <c r="M1130" s="849"/>
      <c r="N1130" s="832"/>
      <c r="O1130" s="832"/>
      <c r="P1130" s="849">
        <v>1</v>
      </c>
      <c r="Q1130" s="849">
        <v>1141</v>
      </c>
      <c r="R1130" s="837"/>
      <c r="S1130" s="850">
        <v>1141</v>
      </c>
    </row>
    <row r="1131" spans="1:19" ht="14.4" customHeight="1" x14ac:dyDescent="0.3">
      <c r="A1131" s="831" t="s">
        <v>3603</v>
      </c>
      <c r="B1131" s="832" t="s">
        <v>3604</v>
      </c>
      <c r="C1131" s="832" t="s">
        <v>602</v>
      </c>
      <c r="D1131" s="832" t="s">
        <v>1228</v>
      </c>
      <c r="E1131" s="832" t="s">
        <v>3371</v>
      </c>
      <c r="F1131" s="832" t="s">
        <v>3613</v>
      </c>
      <c r="G1131" s="832" t="s">
        <v>3614</v>
      </c>
      <c r="H1131" s="849"/>
      <c r="I1131" s="849"/>
      <c r="J1131" s="832"/>
      <c r="K1131" s="832"/>
      <c r="L1131" s="849"/>
      <c r="M1131" s="849"/>
      <c r="N1131" s="832"/>
      <c r="O1131" s="832"/>
      <c r="P1131" s="849">
        <v>1</v>
      </c>
      <c r="Q1131" s="849">
        <v>267</v>
      </c>
      <c r="R1131" s="837"/>
      <c r="S1131" s="850">
        <v>267</v>
      </c>
    </row>
    <row r="1132" spans="1:19" ht="14.4" customHeight="1" x14ac:dyDescent="0.3">
      <c r="A1132" s="831" t="s">
        <v>3603</v>
      </c>
      <c r="B1132" s="832" t="s">
        <v>3604</v>
      </c>
      <c r="C1132" s="832" t="s">
        <v>602</v>
      </c>
      <c r="D1132" s="832" t="s">
        <v>1228</v>
      </c>
      <c r="E1132" s="832" t="s">
        <v>3371</v>
      </c>
      <c r="F1132" s="832" t="s">
        <v>3617</v>
      </c>
      <c r="G1132" s="832" t="s">
        <v>3618</v>
      </c>
      <c r="H1132" s="849"/>
      <c r="I1132" s="849"/>
      <c r="J1132" s="832"/>
      <c r="K1132" s="832"/>
      <c r="L1132" s="849"/>
      <c r="M1132" s="849"/>
      <c r="N1132" s="832"/>
      <c r="O1132" s="832"/>
      <c r="P1132" s="849">
        <v>1</v>
      </c>
      <c r="Q1132" s="849">
        <v>571</v>
      </c>
      <c r="R1132" s="837"/>
      <c r="S1132" s="850">
        <v>571</v>
      </c>
    </row>
    <row r="1133" spans="1:19" ht="14.4" customHeight="1" x14ac:dyDescent="0.3">
      <c r="A1133" s="831" t="s">
        <v>3603</v>
      </c>
      <c r="B1133" s="832" t="s">
        <v>3604</v>
      </c>
      <c r="C1133" s="832" t="s">
        <v>602</v>
      </c>
      <c r="D1133" s="832" t="s">
        <v>3368</v>
      </c>
      <c r="E1133" s="832" t="s">
        <v>3371</v>
      </c>
      <c r="F1133" s="832" t="s">
        <v>3609</v>
      </c>
      <c r="G1133" s="832" t="s">
        <v>3610</v>
      </c>
      <c r="H1133" s="849">
        <v>1</v>
      </c>
      <c r="I1133" s="849">
        <v>460</v>
      </c>
      <c r="J1133" s="832">
        <v>0.99783080260303691</v>
      </c>
      <c r="K1133" s="832">
        <v>460</v>
      </c>
      <c r="L1133" s="849">
        <v>1</v>
      </c>
      <c r="M1133" s="849">
        <v>461</v>
      </c>
      <c r="N1133" s="832">
        <v>1</v>
      </c>
      <c r="O1133" s="832">
        <v>461</v>
      </c>
      <c r="P1133" s="849"/>
      <c r="Q1133" s="849"/>
      <c r="R1133" s="837"/>
      <c r="S1133" s="850"/>
    </row>
    <row r="1134" spans="1:19" ht="14.4" customHeight="1" x14ac:dyDescent="0.3">
      <c r="A1134" s="831" t="s">
        <v>3603</v>
      </c>
      <c r="B1134" s="832" t="s">
        <v>3604</v>
      </c>
      <c r="C1134" s="832" t="s">
        <v>602</v>
      </c>
      <c r="D1134" s="832" t="s">
        <v>1233</v>
      </c>
      <c r="E1134" s="832" t="s">
        <v>3371</v>
      </c>
      <c r="F1134" s="832" t="s">
        <v>3609</v>
      </c>
      <c r="G1134" s="832" t="s">
        <v>3610</v>
      </c>
      <c r="H1134" s="849">
        <v>1</v>
      </c>
      <c r="I1134" s="849">
        <v>460</v>
      </c>
      <c r="J1134" s="832"/>
      <c r="K1134" s="832">
        <v>460</v>
      </c>
      <c r="L1134" s="849"/>
      <c r="M1134" s="849"/>
      <c r="N1134" s="832"/>
      <c r="O1134" s="832"/>
      <c r="P1134" s="849">
        <v>1</v>
      </c>
      <c r="Q1134" s="849">
        <v>462</v>
      </c>
      <c r="R1134" s="837"/>
      <c r="S1134" s="850">
        <v>462</v>
      </c>
    </row>
    <row r="1135" spans="1:19" ht="14.4" customHeight="1" x14ac:dyDescent="0.3">
      <c r="A1135" s="831" t="s">
        <v>3603</v>
      </c>
      <c r="B1135" s="832" t="s">
        <v>3604</v>
      </c>
      <c r="C1135" s="832" t="s">
        <v>602</v>
      </c>
      <c r="D1135" s="832" t="s">
        <v>1233</v>
      </c>
      <c r="E1135" s="832" t="s">
        <v>3371</v>
      </c>
      <c r="F1135" s="832" t="s">
        <v>3611</v>
      </c>
      <c r="G1135" s="832" t="s">
        <v>3612</v>
      </c>
      <c r="H1135" s="849"/>
      <c r="I1135" s="849"/>
      <c r="J1135" s="832"/>
      <c r="K1135" s="832"/>
      <c r="L1135" s="849">
        <v>1</v>
      </c>
      <c r="M1135" s="849">
        <v>1137</v>
      </c>
      <c r="N1135" s="832">
        <v>1</v>
      </c>
      <c r="O1135" s="832">
        <v>1137</v>
      </c>
      <c r="P1135" s="849">
        <v>1</v>
      </c>
      <c r="Q1135" s="849">
        <v>1141</v>
      </c>
      <c r="R1135" s="837">
        <v>1.0035180299032542</v>
      </c>
      <c r="S1135" s="850">
        <v>1141</v>
      </c>
    </row>
    <row r="1136" spans="1:19" ht="14.4" customHeight="1" x14ac:dyDescent="0.3">
      <c r="A1136" s="831" t="s">
        <v>3603</v>
      </c>
      <c r="B1136" s="832" t="s">
        <v>3604</v>
      </c>
      <c r="C1136" s="832" t="s">
        <v>602</v>
      </c>
      <c r="D1136" s="832" t="s">
        <v>1233</v>
      </c>
      <c r="E1136" s="832" t="s">
        <v>3371</v>
      </c>
      <c r="F1136" s="832" t="s">
        <v>3617</v>
      </c>
      <c r="G1136" s="832" t="s">
        <v>3618</v>
      </c>
      <c r="H1136" s="849">
        <v>1</v>
      </c>
      <c r="I1136" s="849">
        <v>569</v>
      </c>
      <c r="J1136" s="832"/>
      <c r="K1136" s="832">
        <v>569</v>
      </c>
      <c r="L1136" s="849"/>
      <c r="M1136" s="849"/>
      <c r="N1136" s="832"/>
      <c r="O1136" s="832"/>
      <c r="P1136" s="849"/>
      <c r="Q1136" s="849"/>
      <c r="R1136" s="837"/>
      <c r="S1136" s="850"/>
    </row>
    <row r="1137" spans="1:19" ht="14.4" customHeight="1" x14ac:dyDescent="0.3">
      <c r="A1137" s="831" t="s">
        <v>3603</v>
      </c>
      <c r="B1137" s="832" t="s">
        <v>3604</v>
      </c>
      <c r="C1137" s="832" t="s">
        <v>602</v>
      </c>
      <c r="D1137" s="832" t="s">
        <v>1233</v>
      </c>
      <c r="E1137" s="832" t="s">
        <v>3371</v>
      </c>
      <c r="F1137" s="832" t="s">
        <v>3621</v>
      </c>
      <c r="G1137" s="832" t="s">
        <v>3622</v>
      </c>
      <c r="H1137" s="849">
        <v>1</v>
      </c>
      <c r="I1137" s="849">
        <v>486</v>
      </c>
      <c r="J1137" s="832"/>
      <c r="K1137" s="832">
        <v>486</v>
      </c>
      <c r="L1137" s="849"/>
      <c r="M1137" s="849"/>
      <c r="N1137" s="832"/>
      <c r="O1137" s="832"/>
      <c r="P1137" s="849"/>
      <c r="Q1137" s="849"/>
      <c r="R1137" s="837"/>
      <c r="S1137" s="850"/>
    </row>
    <row r="1138" spans="1:19" ht="14.4" customHeight="1" x14ac:dyDescent="0.3">
      <c r="A1138" s="831" t="s">
        <v>3603</v>
      </c>
      <c r="B1138" s="832" t="s">
        <v>3604</v>
      </c>
      <c r="C1138" s="832" t="s">
        <v>602</v>
      </c>
      <c r="D1138" s="832" t="s">
        <v>1235</v>
      </c>
      <c r="E1138" s="832" t="s">
        <v>3371</v>
      </c>
      <c r="F1138" s="832" t="s">
        <v>3611</v>
      </c>
      <c r="G1138" s="832" t="s">
        <v>3612</v>
      </c>
      <c r="H1138" s="849"/>
      <c r="I1138" s="849"/>
      <c r="J1138" s="832"/>
      <c r="K1138" s="832"/>
      <c r="L1138" s="849">
        <v>2</v>
      </c>
      <c r="M1138" s="849">
        <v>2274</v>
      </c>
      <c r="N1138" s="832">
        <v>1</v>
      </c>
      <c r="O1138" s="832">
        <v>1137</v>
      </c>
      <c r="P1138" s="849"/>
      <c r="Q1138" s="849"/>
      <c r="R1138" s="837"/>
      <c r="S1138" s="850"/>
    </row>
    <row r="1139" spans="1:19" ht="14.4" customHeight="1" x14ac:dyDescent="0.3">
      <c r="A1139" s="831" t="s">
        <v>3603</v>
      </c>
      <c r="B1139" s="832" t="s">
        <v>3604</v>
      </c>
      <c r="C1139" s="832" t="s">
        <v>602</v>
      </c>
      <c r="D1139" s="832" t="s">
        <v>1235</v>
      </c>
      <c r="E1139" s="832" t="s">
        <v>3371</v>
      </c>
      <c r="F1139" s="832" t="s">
        <v>3613</v>
      </c>
      <c r="G1139" s="832" t="s">
        <v>3614</v>
      </c>
      <c r="H1139" s="849"/>
      <c r="I1139" s="849"/>
      <c r="J1139" s="832"/>
      <c r="K1139" s="832"/>
      <c r="L1139" s="849">
        <v>2</v>
      </c>
      <c r="M1139" s="849">
        <v>532</v>
      </c>
      <c r="N1139" s="832">
        <v>1</v>
      </c>
      <c r="O1139" s="832">
        <v>266</v>
      </c>
      <c r="P1139" s="849"/>
      <c r="Q1139" s="849"/>
      <c r="R1139" s="837"/>
      <c r="S1139" s="850"/>
    </row>
    <row r="1140" spans="1:19" ht="14.4" customHeight="1" x14ac:dyDescent="0.3">
      <c r="A1140" s="831" t="s">
        <v>3603</v>
      </c>
      <c r="B1140" s="832" t="s">
        <v>3604</v>
      </c>
      <c r="C1140" s="832" t="s">
        <v>602</v>
      </c>
      <c r="D1140" s="832" t="s">
        <v>1237</v>
      </c>
      <c r="E1140" s="832" t="s">
        <v>3386</v>
      </c>
      <c r="F1140" s="832" t="s">
        <v>3398</v>
      </c>
      <c r="G1140" s="832" t="s">
        <v>3399</v>
      </c>
      <c r="H1140" s="849"/>
      <c r="I1140" s="849"/>
      <c r="J1140" s="832"/>
      <c r="K1140" s="832"/>
      <c r="L1140" s="849">
        <v>0.1</v>
      </c>
      <c r="M1140" s="849">
        <v>454.76</v>
      </c>
      <c r="N1140" s="832">
        <v>1</v>
      </c>
      <c r="O1140" s="832">
        <v>4547.5999999999995</v>
      </c>
      <c r="P1140" s="849"/>
      <c r="Q1140" s="849"/>
      <c r="R1140" s="837"/>
      <c r="S1140" s="850"/>
    </row>
    <row r="1141" spans="1:19" ht="14.4" customHeight="1" x14ac:dyDescent="0.3">
      <c r="A1141" s="831" t="s">
        <v>3603</v>
      </c>
      <c r="B1141" s="832" t="s">
        <v>3604</v>
      </c>
      <c r="C1141" s="832" t="s">
        <v>602</v>
      </c>
      <c r="D1141" s="832" t="s">
        <v>1237</v>
      </c>
      <c r="E1141" s="832" t="s">
        <v>3371</v>
      </c>
      <c r="F1141" s="832" t="s">
        <v>3611</v>
      </c>
      <c r="G1141" s="832" t="s">
        <v>3612</v>
      </c>
      <c r="H1141" s="849"/>
      <c r="I1141" s="849"/>
      <c r="J1141" s="832"/>
      <c r="K1141" s="832"/>
      <c r="L1141" s="849">
        <v>1</v>
      </c>
      <c r="M1141" s="849">
        <v>1137</v>
      </c>
      <c r="N1141" s="832">
        <v>1</v>
      </c>
      <c r="O1141" s="832">
        <v>1137</v>
      </c>
      <c r="P1141" s="849"/>
      <c r="Q1141" s="849"/>
      <c r="R1141" s="837"/>
      <c r="S1141" s="850"/>
    </row>
    <row r="1142" spans="1:19" ht="14.4" customHeight="1" x14ac:dyDescent="0.3">
      <c r="A1142" s="831" t="s">
        <v>3603</v>
      </c>
      <c r="B1142" s="832" t="s">
        <v>3604</v>
      </c>
      <c r="C1142" s="832" t="s">
        <v>602</v>
      </c>
      <c r="D1142" s="832" t="s">
        <v>1237</v>
      </c>
      <c r="E1142" s="832" t="s">
        <v>3371</v>
      </c>
      <c r="F1142" s="832" t="s">
        <v>3613</v>
      </c>
      <c r="G1142" s="832" t="s">
        <v>3614</v>
      </c>
      <c r="H1142" s="849"/>
      <c r="I1142" s="849"/>
      <c r="J1142" s="832"/>
      <c r="K1142" s="832"/>
      <c r="L1142" s="849">
        <v>1</v>
      </c>
      <c r="M1142" s="849">
        <v>266</v>
      </c>
      <c r="N1142" s="832">
        <v>1</v>
      </c>
      <c r="O1142" s="832">
        <v>266</v>
      </c>
      <c r="P1142" s="849"/>
      <c r="Q1142" s="849"/>
      <c r="R1142" s="837"/>
      <c r="S1142" s="850"/>
    </row>
    <row r="1143" spans="1:19" ht="14.4" customHeight="1" x14ac:dyDescent="0.3">
      <c r="A1143" s="831" t="s">
        <v>3603</v>
      </c>
      <c r="B1143" s="832" t="s">
        <v>3604</v>
      </c>
      <c r="C1143" s="832" t="s">
        <v>602</v>
      </c>
      <c r="D1143" s="832" t="s">
        <v>1239</v>
      </c>
      <c r="E1143" s="832" t="s">
        <v>3386</v>
      </c>
      <c r="F1143" s="832" t="s">
        <v>3398</v>
      </c>
      <c r="G1143" s="832" t="s">
        <v>3399</v>
      </c>
      <c r="H1143" s="849">
        <v>0.2</v>
      </c>
      <c r="I1143" s="849">
        <v>909.52</v>
      </c>
      <c r="J1143" s="832"/>
      <c r="K1143" s="832">
        <v>4547.5999999999995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" customHeight="1" x14ac:dyDescent="0.3">
      <c r="A1144" s="831" t="s">
        <v>3603</v>
      </c>
      <c r="B1144" s="832" t="s">
        <v>3604</v>
      </c>
      <c r="C1144" s="832" t="s">
        <v>602</v>
      </c>
      <c r="D1144" s="832" t="s">
        <v>1239</v>
      </c>
      <c r="E1144" s="832" t="s">
        <v>3371</v>
      </c>
      <c r="F1144" s="832" t="s">
        <v>3605</v>
      </c>
      <c r="G1144" s="832" t="s">
        <v>3606</v>
      </c>
      <c r="H1144" s="849"/>
      <c r="I1144" s="849"/>
      <c r="J1144" s="832"/>
      <c r="K1144" s="832"/>
      <c r="L1144" s="849"/>
      <c r="M1144" s="849"/>
      <c r="N1144" s="832"/>
      <c r="O1144" s="832"/>
      <c r="P1144" s="849">
        <v>1</v>
      </c>
      <c r="Q1144" s="849">
        <v>227</v>
      </c>
      <c r="R1144" s="837"/>
      <c r="S1144" s="850">
        <v>227</v>
      </c>
    </row>
    <row r="1145" spans="1:19" ht="14.4" customHeight="1" x14ac:dyDescent="0.3">
      <c r="A1145" s="831" t="s">
        <v>3603</v>
      </c>
      <c r="B1145" s="832" t="s">
        <v>3604</v>
      </c>
      <c r="C1145" s="832" t="s">
        <v>602</v>
      </c>
      <c r="D1145" s="832" t="s">
        <v>1239</v>
      </c>
      <c r="E1145" s="832" t="s">
        <v>3371</v>
      </c>
      <c r="F1145" s="832" t="s">
        <v>3607</v>
      </c>
      <c r="G1145" s="832" t="s">
        <v>3608</v>
      </c>
      <c r="H1145" s="849"/>
      <c r="I1145" s="849"/>
      <c r="J1145" s="832"/>
      <c r="K1145" s="832"/>
      <c r="L1145" s="849">
        <v>1</v>
      </c>
      <c r="M1145" s="849">
        <v>1042</v>
      </c>
      <c r="N1145" s="832">
        <v>1</v>
      </c>
      <c r="O1145" s="832">
        <v>1042</v>
      </c>
      <c r="P1145" s="849"/>
      <c r="Q1145" s="849"/>
      <c r="R1145" s="837"/>
      <c r="S1145" s="850"/>
    </row>
    <row r="1146" spans="1:19" ht="14.4" customHeight="1" x14ac:dyDescent="0.3">
      <c r="A1146" s="831" t="s">
        <v>3603</v>
      </c>
      <c r="B1146" s="832" t="s">
        <v>3604</v>
      </c>
      <c r="C1146" s="832" t="s">
        <v>602</v>
      </c>
      <c r="D1146" s="832" t="s">
        <v>1239</v>
      </c>
      <c r="E1146" s="832" t="s">
        <v>3371</v>
      </c>
      <c r="F1146" s="832" t="s">
        <v>3609</v>
      </c>
      <c r="G1146" s="832" t="s">
        <v>3610</v>
      </c>
      <c r="H1146" s="849">
        <v>3</v>
      </c>
      <c r="I1146" s="849">
        <v>1380</v>
      </c>
      <c r="J1146" s="832">
        <v>2.9934924078091107</v>
      </c>
      <c r="K1146" s="832">
        <v>460</v>
      </c>
      <c r="L1146" s="849">
        <v>1</v>
      </c>
      <c r="M1146" s="849">
        <v>461</v>
      </c>
      <c r="N1146" s="832">
        <v>1</v>
      </c>
      <c r="O1146" s="832">
        <v>461</v>
      </c>
      <c r="P1146" s="849"/>
      <c r="Q1146" s="849"/>
      <c r="R1146" s="837"/>
      <c r="S1146" s="850"/>
    </row>
    <row r="1147" spans="1:19" ht="14.4" customHeight="1" x14ac:dyDescent="0.3">
      <c r="A1147" s="831" t="s">
        <v>3603</v>
      </c>
      <c r="B1147" s="832" t="s">
        <v>3604</v>
      </c>
      <c r="C1147" s="832" t="s">
        <v>602</v>
      </c>
      <c r="D1147" s="832" t="s">
        <v>1239</v>
      </c>
      <c r="E1147" s="832" t="s">
        <v>3371</v>
      </c>
      <c r="F1147" s="832" t="s">
        <v>3611</v>
      </c>
      <c r="G1147" s="832" t="s">
        <v>3612</v>
      </c>
      <c r="H1147" s="849">
        <v>2</v>
      </c>
      <c r="I1147" s="849">
        <v>2272</v>
      </c>
      <c r="J1147" s="832"/>
      <c r="K1147" s="832">
        <v>1136</v>
      </c>
      <c r="L1147" s="849"/>
      <c r="M1147" s="849"/>
      <c r="N1147" s="832"/>
      <c r="O1147" s="832"/>
      <c r="P1147" s="849">
        <v>1</v>
      </c>
      <c r="Q1147" s="849">
        <v>1141</v>
      </c>
      <c r="R1147" s="837"/>
      <c r="S1147" s="850">
        <v>1141</v>
      </c>
    </row>
    <row r="1148" spans="1:19" ht="14.4" customHeight="1" x14ac:dyDescent="0.3">
      <c r="A1148" s="831" t="s">
        <v>3603</v>
      </c>
      <c r="B1148" s="832" t="s">
        <v>3604</v>
      </c>
      <c r="C1148" s="832" t="s">
        <v>602</v>
      </c>
      <c r="D1148" s="832" t="s">
        <v>1239</v>
      </c>
      <c r="E1148" s="832" t="s">
        <v>3371</v>
      </c>
      <c r="F1148" s="832" t="s">
        <v>3613</v>
      </c>
      <c r="G1148" s="832" t="s">
        <v>3614</v>
      </c>
      <c r="H1148" s="849">
        <v>1</v>
      </c>
      <c r="I1148" s="849">
        <v>265</v>
      </c>
      <c r="J1148" s="832">
        <v>0.99624060150375937</v>
      </c>
      <c r="K1148" s="832">
        <v>265</v>
      </c>
      <c r="L1148" s="849">
        <v>1</v>
      </c>
      <c r="M1148" s="849">
        <v>266</v>
      </c>
      <c r="N1148" s="832">
        <v>1</v>
      </c>
      <c r="O1148" s="832">
        <v>266</v>
      </c>
      <c r="P1148" s="849">
        <v>3</v>
      </c>
      <c r="Q1148" s="849">
        <v>801</v>
      </c>
      <c r="R1148" s="837">
        <v>3.011278195488722</v>
      </c>
      <c r="S1148" s="850">
        <v>267</v>
      </c>
    </row>
    <row r="1149" spans="1:19" ht="14.4" customHeight="1" x14ac:dyDescent="0.3">
      <c r="A1149" s="831" t="s">
        <v>3603</v>
      </c>
      <c r="B1149" s="832" t="s">
        <v>3604</v>
      </c>
      <c r="C1149" s="832" t="s">
        <v>602</v>
      </c>
      <c r="D1149" s="832" t="s">
        <v>1239</v>
      </c>
      <c r="E1149" s="832" t="s">
        <v>3371</v>
      </c>
      <c r="F1149" s="832" t="s">
        <v>3617</v>
      </c>
      <c r="G1149" s="832" t="s">
        <v>3618</v>
      </c>
      <c r="H1149" s="849">
        <v>3</v>
      </c>
      <c r="I1149" s="849">
        <v>1707</v>
      </c>
      <c r="J1149" s="832">
        <v>1</v>
      </c>
      <c r="K1149" s="832">
        <v>569</v>
      </c>
      <c r="L1149" s="849">
        <v>3</v>
      </c>
      <c r="M1149" s="849">
        <v>1707</v>
      </c>
      <c r="N1149" s="832">
        <v>1</v>
      </c>
      <c r="O1149" s="832">
        <v>569</v>
      </c>
      <c r="P1149" s="849">
        <v>1</v>
      </c>
      <c r="Q1149" s="849">
        <v>571</v>
      </c>
      <c r="R1149" s="837">
        <v>0.33450497949619212</v>
      </c>
      <c r="S1149" s="850">
        <v>571</v>
      </c>
    </row>
    <row r="1150" spans="1:19" ht="14.4" customHeight="1" x14ac:dyDescent="0.3">
      <c r="A1150" s="831" t="s">
        <v>3603</v>
      </c>
      <c r="B1150" s="832" t="s">
        <v>3604</v>
      </c>
      <c r="C1150" s="832" t="s">
        <v>602</v>
      </c>
      <c r="D1150" s="832" t="s">
        <v>1239</v>
      </c>
      <c r="E1150" s="832" t="s">
        <v>3371</v>
      </c>
      <c r="F1150" s="832" t="s">
        <v>3623</v>
      </c>
      <c r="G1150" s="832" t="s">
        <v>3624</v>
      </c>
      <c r="H1150" s="849">
        <v>1</v>
      </c>
      <c r="I1150" s="849">
        <v>373</v>
      </c>
      <c r="J1150" s="832"/>
      <c r="K1150" s="832">
        <v>373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3603</v>
      </c>
      <c r="B1151" s="832" t="s">
        <v>3604</v>
      </c>
      <c r="C1151" s="832" t="s">
        <v>602</v>
      </c>
      <c r="D1151" s="832" t="s">
        <v>1241</v>
      </c>
      <c r="E1151" s="832" t="s">
        <v>3371</v>
      </c>
      <c r="F1151" s="832" t="s">
        <v>3611</v>
      </c>
      <c r="G1151" s="832" t="s">
        <v>3612</v>
      </c>
      <c r="H1151" s="849"/>
      <c r="I1151" s="849"/>
      <c r="J1151" s="832"/>
      <c r="K1151" s="832"/>
      <c r="L1151" s="849">
        <v>1</v>
      </c>
      <c r="M1151" s="849">
        <v>1137</v>
      </c>
      <c r="N1151" s="832">
        <v>1</v>
      </c>
      <c r="O1151" s="832">
        <v>1137</v>
      </c>
      <c r="P1151" s="849">
        <v>1</v>
      </c>
      <c r="Q1151" s="849">
        <v>1141</v>
      </c>
      <c r="R1151" s="837">
        <v>1.0035180299032542</v>
      </c>
      <c r="S1151" s="850">
        <v>1141</v>
      </c>
    </row>
    <row r="1152" spans="1:19" ht="14.4" customHeight="1" x14ac:dyDescent="0.3">
      <c r="A1152" s="831" t="s">
        <v>3603</v>
      </c>
      <c r="B1152" s="832" t="s">
        <v>3604</v>
      </c>
      <c r="C1152" s="832" t="s">
        <v>602</v>
      </c>
      <c r="D1152" s="832" t="s">
        <v>1241</v>
      </c>
      <c r="E1152" s="832" t="s">
        <v>3371</v>
      </c>
      <c r="F1152" s="832" t="s">
        <v>3613</v>
      </c>
      <c r="G1152" s="832" t="s">
        <v>3614</v>
      </c>
      <c r="H1152" s="849"/>
      <c r="I1152" s="849"/>
      <c r="J1152" s="832"/>
      <c r="K1152" s="832"/>
      <c r="L1152" s="849">
        <v>1</v>
      </c>
      <c r="M1152" s="849">
        <v>266</v>
      </c>
      <c r="N1152" s="832">
        <v>1</v>
      </c>
      <c r="O1152" s="832">
        <v>266</v>
      </c>
      <c r="P1152" s="849">
        <v>1</v>
      </c>
      <c r="Q1152" s="849">
        <v>267</v>
      </c>
      <c r="R1152" s="837">
        <v>1.0037593984962405</v>
      </c>
      <c r="S1152" s="850">
        <v>267</v>
      </c>
    </row>
    <row r="1153" spans="1:19" ht="14.4" customHeight="1" x14ac:dyDescent="0.3">
      <c r="A1153" s="831" t="s">
        <v>3603</v>
      </c>
      <c r="B1153" s="832" t="s">
        <v>3604</v>
      </c>
      <c r="C1153" s="832" t="s">
        <v>602</v>
      </c>
      <c r="D1153" s="832" t="s">
        <v>1241</v>
      </c>
      <c r="E1153" s="832" t="s">
        <v>3371</v>
      </c>
      <c r="F1153" s="832" t="s">
        <v>3617</v>
      </c>
      <c r="G1153" s="832" t="s">
        <v>3618</v>
      </c>
      <c r="H1153" s="849">
        <v>1</v>
      </c>
      <c r="I1153" s="849">
        <v>569</v>
      </c>
      <c r="J1153" s="832"/>
      <c r="K1153" s="832">
        <v>569</v>
      </c>
      <c r="L1153" s="849"/>
      <c r="M1153" s="849"/>
      <c r="N1153" s="832"/>
      <c r="O1153" s="832"/>
      <c r="P1153" s="849">
        <v>3</v>
      </c>
      <c r="Q1153" s="849">
        <v>1713</v>
      </c>
      <c r="R1153" s="837"/>
      <c r="S1153" s="850">
        <v>571</v>
      </c>
    </row>
    <row r="1154" spans="1:19" ht="14.4" customHeight="1" x14ac:dyDescent="0.3">
      <c r="A1154" s="831" t="s">
        <v>3603</v>
      </c>
      <c r="B1154" s="832" t="s">
        <v>3604</v>
      </c>
      <c r="C1154" s="832" t="s">
        <v>602</v>
      </c>
      <c r="D1154" s="832" t="s">
        <v>1234</v>
      </c>
      <c r="E1154" s="832" t="s">
        <v>3371</v>
      </c>
      <c r="F1154" s="832" t="s">
        <v>3605</v>
      </c>
      <c r="G1154" s="832" t="s">
        <v>3606</v>
      </c>
      <c r="H1154" s="849">
        <v>2</v>
      </c>
      <c r="I1154" s="849">
        <v>450</v>
      </c>
      <c r="J1154" s="832"/>
      <c r="K1154" s="832">
        <v>225</v>
      </c>
      <c r="L1154" s="849"/>
      <c r="M1154" s="849"/>
      <c r="N1154" s="832"/>
      <c r="O1154" s="832"/>
      <c r="P1154" s="849"/>
      <c r="Q1154" s="849"/>
      <c r="R1154" s="837"/>
      <c r="S1154" s="850"/>
    </row>
    <row r="1155" spans="1:19" ht="14.4" customHeight="1" x14ac:dyDescent="0.3">
      <c r="A1155" s="831" t="s">
        <v>3603</v>
      </c>
      <c r="B1155" s="832" t="s">
        <v>3604</v>
      </c>
      <c r="C1155" s="832" t="s">
        <v>602</v>
      </c>
      <c r="D1155" s="832" t="s">
        <v>1234</v>
      </c>
      <c r="E1155" s="832" t="s">
        <v>3371</v>
      </c>
      <c r="F1155" s="832" t="s">
        <v>3611</v>
      </c>
      <c r="G1155" s="832" t="s">
        <v>3612</v>
      </c>
      <c r="H1155" s="849"/>
      <c r="I1155" s="849"/>
      <c r="J1155" s="832"/>
      <c r="K1155" s="832"/>
      <c r="L1155" s="849">
        <v>1</v>
      </c>
      <c r="M1155" s="849">
        <v>1137</v>
      </c>
      <c r="N1155" s="832">
        <v>1</v>
      </c>
      <c r="O1155" s="832">
        <v>1137</v>
      </c>
      <c r="P1155" s="849">
        <v>4</v>
      </c>
      <c r="Q1155" s="849">
        <v>4564</v>
      </c>
      <c r="R1155" s="837">
        <v>4.0140721196130169</v>
      </c>
      <c r="S1155" s="850">
        <v>1141</v>
      </c>
    </row>
    <row r="1156" spans="1:19" ht="14.4" customHeight="1" x14ac:dyDescent="0.3">
      <c r="A1156" s="831" t="s">
        <v>3603</v>
      </c>
      <c r="B1156" s="832" t="s">
        <v>3604</v>
      </c>
      <c r="C1156" s="832" t="s">
        <v>602</v>
      </c>
      <c r="D1156" s="832" t="s">
        <v>1234</v>
      </c>
      <c r="E1156" s="832" t="s">
        <v>3371</v>
      </c>
      <c r="F1156" s="832" t="s">
        <v>3613</v>
      </c>
      <c r="G1156" s="832" t="s">
        <v>3614</v>
      </c>
      <c r="H1156" s="849"/>
      <c r="I1156" s="849"/>
      <c r="J1156" s="832"/>
      <c r="K1156" s="832"/>
      <c r="L1156" s="849">
        <v>2</v>
      </c>
      <c r="M1156" s="849">
        <v>532</v>
      </c>
      <c r="N1156" s="832">
        <v>1</v>
      </c>
      <c r="O1156" s="832">
        <v>266</v>
      </c>
      <c r="P1156" s="849">
        <v>4</v>
      </c>
      <c r="Q1156" s="849">
        <v>1068</v>
      </c>
      <c r="R1156" s="837">
        <v>2.007518796992481</v>
      </c>
      <c r="S1156" s="850">
        <v>267</v>
      </c>
    </row>
    <row r="1157" spans="1:19" ht="14.4" customHeight="1" x14ac:dyDescent="0.3">
      <c r="A1157" s="831" t="s">
        <v>3603</v>
      </c>
      <c r="B1157" s="832" t="s">
        <v>3604</v>
      </c>
      <c r="C1157" s="832" t="s">
        <v>602</v>
      </c>
      <c r="D1157" s="832" t="s">
        <v>1234</v>
      </c>
      <c r="E1157" s="832" t="s">
        <v>3371</v>
      </c>
      <c r="F1157" s="832" t="s">
        <v>3615</v>
      </c>
      <c r="G1157" s="832" t="s">
        <v>3616</v>
      </c>
      <c r="H1157" s="849"/>
      <c r="I1157" s="849"/>
      <c r="J1157" s="832"/>
      <c r="K1157" s="832"/>
      <c r="L1157" s="849">
        <v>1</v>
      </c>
      <c r="M1157" s="849">
        <v>802</v>
      </c>
      <c r="N1157" s="832">
        <v>1</v>
      </c>
      <c r="O1157" s="832">
        <v>802</v>
      </c>
      <c r="P1157" s="849"/>
      <c r="Q1157" s="849"/>
      <c r="R1157" s="837"/>
      <c r="S1157" s="850"/>
    </row>
    <row r="1158" spans="1:19" ht="14.4" customHeight="1" x14ac:dyDescent="0.3">
      <c r="A1158" s="831" t="s">
        <v>3603</v>
      </c>
      <c r="B1158" s="832" t="s">
        <v>3604</v>
      </c>
      <c r="C1158" s="832" t="s">
        <v>602</v>
      </c>
      <c r="D1158" s="832" t="s">
        <v>1234</v>
      </c>
      <c r="E1158" s="832" t="s">
        <v>3371</v>
      </c>
      <c r="F1158" s="832" t="s">
        <v>3617</v>
      </c>
      <c r="G1158" s="832" t="s">
        <v>3618</v>
      </c>
      <c r="H1158" s="849">
        <v>2</v>
      </c>
      <c r="I1158" s="849">
        <v>1138</v>
      </c>
      <c r="J1158" s="832">
        <v>0.5</v>
      </c>
      <c r="K1158" s="832">
        <v>569</v>
      </c>
      <c r="L1158" s="849">
        <v>4</v>
      </c>
      <c r="M1158" s="849">
        <v>2276</v>
      </c>
      <c r="N1158" s="832">
        <v>1</v>
      </c>
      <c r="O1158" s="832">
        <v>569</v>
      </c>
      <c r="P1158" s="849"/>
      <c r="Q1158" s="849"/>
      <c r="R1158" s="837"/>
      <c r="S1158" s="850"/>
    </row>
    <row r="1159" spans="1:19" ht="14.4" customHeight="1" x14ac:dyDescent="0.3">
      <c r="A1159" s="831" t="s">
        <v>3603</v>
      </c>
      <c r="B1159" s="832" t="s">
        <v>3604</v>
      </c>
      <c r="C1159" s="832" t="s">
        <v>602</v>
      </c>
      <c r="D1159" s="832" t="s">
        <v>1226</v>
      </c>
      <c r="E1159" s="832" t="s">
        <v>3386</v>
      </c>
      <c r="F1159" s="832" t="s">
        <v>3398</v>
      </c>
      <c r="G1159" s="832" t="s">
        <v>3399</v>
      </c>
      <c r="H1159" s="849"/>
      <c r="I1159" s="849"/>
      <c r="J1159" s="832"/>
      <c r="K1159" s="832"/>
      <c r="L1159" s="849">
        <v>0.1</v>
      </c>
      <c r="M1159" s="849">
        <v>454.76</v>
      </c>
      <c r="N1159" s="832">
        <v>1</v>
      </c>
      <c r="O1159" s="832">
        <v>4547.5999999999995</v>
      </c>
      <c r="P1159" s="849"/>
      <c r="Q1159" s="849"/>
      <c r="R1159" s="837"/>
      <c r="S1159" s="850"/>
    </row>
    <row r="1160" spans="1:19" ht="14.4" customHeight="1" x14ac:dyDescent="0.3">
      <c r="A1160" s="831" t="s">
        <v>3603</v>
      </c>
      <c r="B1160" s="832" t="s">
        <v>3604</v>
      </c>
      <c r="C1160" s="832" t="s">
        <v>602</v>
      </c>
      <c r="D1160" s="832" t="s">
        <v>1226</v>
      </c>
      <c r="E1160" s="832" t="s">
        <v>3371</v>
      </c>
      <c r="F1160" s="832" t="s">
        <v>3609</v>
      </c>
      <c r="G1160" s="832" t="s">
        <v>3610</v>
      </c>
      <c r="H1160" s="849"/>
      <c r="I1160" s="849"/>
      <c r="J1160" s="832"/>
      <c r="K1160" s="832"/>
      <c r="L1160" s="849">
        <v>1</v>
      </c>
      <c r="M1160" s="849">
        <v>461</v>
      </c>
      <c r="N1160" s="832">
        <v>1</v>
      </c>
      <c r="O1160" s="832">
        <v>461</v>
      </c>
      <c r="P1160" s="849"/>
      <c r="Q1160" s="849"/>
      <c r="R1160" s="837"/>
      <c r="S1160" s="850"/>
    </row>
    <row r="1161" spans="1:19" ht="14.4" customHeight="1" x14ac:dyDescent="0.3">
      <c r="A1161" s="831" t="s">
        <v>3603</v>
      </c>
      <c r="B1161" s="832" t="s">
        <v>3604</v>
      </c>
      <c r="C1161" s="832" t="s">
        <v>602</v>
      </c>
      <c r="D1161" s="832" t="s">
        <v>1226</v>
      </c>
      <c r="E1161" s="832" t="s">
        <v>3371</v>
      </c>
      <c r="F1161" s="832" t="s">
        <v>3617</v>
      </c>
      <c r="G1161" s="832" t="s">
        <v>3618</v>
      </c>
      <c r="H1161" s="849"/>
      <c r="I1161" s="849"/>
      <c r="J1161" s="832"/>
      <c r="K1161" s="832"/>
      <c r="L1161" s="849">
        <v>1</v>
      </c>
      <c r="M1161" s="849">
        <v>569</v>
      </c>
      <c r="N1161" s="832">
        <v>1</v>
      </c>
      <c r="O1161" s="832">
        <v>569</v>
      </c>
      <c r="P1161" s="849"/>
      <c r="Q1161" s="849"/>
      <c r="R1161" s="837"/>
      <c r="S1161" s="850"/>
    </row>
    <row r="1162" spans="1:19" ht="14.4" customHeight="1" x14ac:dyDescent="0.3">
      <c r="A1162" s="831" t="s">
        <v>3603</v>
      </c>
      <c r="B1162" s="832" t="s">
        <v>3604</v>
      </c>
      <c r="C1162" s="832" t="s">
        <v>602</v>
      </c>
      <c r="D1162" s="832" t="s">
        <v>1231</v>
      </c>
      <c r="E1162" s="832" t="s">
        <v>3371</v>
      </c>
      <c r="F1162" s="832" t="s">
        <v>3617</v>
      </c>
      <c r="G1162" s="832" t="s">
        <v>3618</v>
      </c>
      <c r="H1162" s="849"/>
      <c r="I1162" s="849"/>
      <c r="J1162" s="832"/>
      <c r="K1162" s="832"/>
      <c r="L1162" s="849"/>
      <c r="M1162" s="849"/>
      <c r="N1162" s="832"/>
      <c r="O1162" s="832"/>
      <c r="P1162" s="849">
        <v>1</v>
      </c>
      <c r="Q1162" s="849">
        <v>571</v>
      </c>
      <c r="R1162" s="837"/>
      <c r="S1162" s="850">
        <v>571</v>
      </c>
    </row>
    <row r="1163" spans="1:19" ht="14.4" customHeight="1" thickBot="1" x14ac:dyDescent="0.35">
      <c r="A1163" s="839" t="s">
        <v>3603</v>
      </c>
      <c r="B1163" s="840" t="s">
        <v>3604</v>
      </c>
      <c r="C1163" s="840" t="s">
        <v>602</v>
      </c>
      <c r="D1163" s="840" t="s">
        <v>1224</v>
      </c>
      <c r="E1163" s="840" t="s">
        <v>3371</v>
      </c>
      <c r="F1163" s="840" t="s">
        <v>3617</v>
      </c>
      <c r="G1163" s="840" t="s">
        <v>3618</v>
      </c>
      <c r="H1163" s="851"/>
      <c r="I1163" s="851"/>
      <c r="J1163" s="840"/>
      <c r="K1163" s="840"/>
      <c r="L1163" s="851"/>
      <c r="M1163" s="851"/>
      <c r="N1163" s="840"/>
      <c r="O1163" s="840"/>
      <c r="P1163" s="851">
        <v>1</v>
      </c>
      <c r="Q1163" s="851">
        <v>571</v>
      </c>
      <c r="R1163" s="845"/>
      <c r="S1163" s="852">
        <v>571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4172610</v>
      </c>
      <c r="C3" s="344">
        <f t="shared" ref="C3:R3" si="0">SUBTOTAL(9,C6:C1048576)</f>
        <v>50.089958614934702</v>
      </c>
      <c r="D3" s="344">
        <f t="shared" si="0"/>
        <v>3231052.66</v>
      </c>
      <c r="E3" s="344">
        <f t="shared" si="0"/>
        <v>21</v>
      </c>
      <c r="F3" s="344">
        <f t="shared" si="0"/>
        <v>3490977</v>
      </c>
      <c r="G3" s="347">
        <f>IF(D3&lt;&gt;0,F3/D3,"")</f>
        <v>1.0804457145554538</v>
      </c>
      <c r="H3" s="343">
        <f t="shared" si="0"/>
        <v>4600714.5299999975</v>
      </c>
      <c r="I3" s="344">
        <f t="shared" si="0"/>
        <v>9.3426850450366103</v>
      </c>
      <c r="J3" s="344">
        <f t="shared" si="0"/>
        <v>1049687.8700000001</v>
      </c>
      <c r="K3" s="344">
        <f t="shared" si="0"/>
        <v>11</v>
      </c>
      <c r="L3" s="344">
        <f t="shared" si="0"/>
        <v>1010492.2199999996</v>
      </c>
      <c r="M3" s="345">
        <f>IF(J3&lt;&gt;0,L3/J3,"")</f>
        <v>0.96265970950011981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3627</v>
      </c>
      <c r="B6" s="887">
        <v>6213</v>
      </c>
      <c r="C6" s="825">
        <v>1.3250159948816378</v>
      </c>
      <c r="D6" s="887">
        <v>4689</v>
      </c>
      <c r="E6" s="825">
        <v>1</v>
      </c>
      <c r="F6" s="887">
        <v>4043</v>
      </c>
      <c r="G6" s="830">
        <v>0.86223075282576245</v>
      </c>
      <c r="H6" s="887">
        <v>454.76</v>
      </c>
      <c r="I6" s="825"/>
      <c r="J6" s="887"/>
      <c r="K6" s="825"/>
      <c r="L6" s="887">
        <v>454.76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3628</v>
      </c>
      <c r="B7" s="889">
        <v>1381</v>
      </c>
      <c r="C7" s="832">
        <v>0.64412313432835822</v>
      </c>
      <c r="D7" s="889">
        <v>2144</v>
      </c>
      <c r="E7" s="832">
        <v>1</v>
      </c>
      <c r="F7" s="889">
        <v>8693</v>
      </c>
      <c r="G7" s="837">
        <v>4.0545708955223878</v>
      </c>
      <c r="H7" s="889">
        <v>2436</v>
      </c>
      <c r="I7" s="832"/>
      <c r="J7" s="889"/>
      <c r="K7" s="832"/>
      <c r="L7" s="889">
        <v>11586.73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3629</v>
      </c>
      <c r="B8" s="889">
        <v>17490</v>
      </c>
      <c r="C8" s="832">
        <v>0.49588885738588034</v>
      </c>
      <c r="D8" s="889">
        <v>35270</v>
      </c>
      <c r="E8" s="832">
        <v>1</v>
      </c>
      <c r="F8" s="889">
        <v>25453</v>
      </c>
      <c r="G8" s="837">
        <v>0.72166146867025804</v>
      </c>
      <c r="H8" s="889">
        <v>14875.12</v>
      </c>
      <c r="I8" s="832">
        <v>0.34880883038483801</v>
      </c>
      <c r="J8" s="889">
        <v>42645.479999999996</v>
      </c>
      <c r="K8" s="832">
        <v>1</v>
      </c>
      <c r="L8" s="889">
        <v>27171.020000000008</v>
      </c>
      <c r="M8" s="837">
        <v>0.63713715967084927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3630</v>
      </c>
      <c r="B9" s="889">
        <v>2419</v>
      </c>
      <c r="C9" s="832">
        <v>1.1025524156791249</v>
      </c>
      <c r="D9" s="889">
        <v>2194</v>
      </c>
      <c r="E9" s="832">
        <v>1</v>
      </c>
      <c r="F9" s="889">
        <v>8371</v>
      </c>
      <c r="G9" s="837">
        <v>3.8154056517775752</v>
      </c>
      <c r="H9" s="889">
        <v>408.74</v>
      </c>
      <c r="I9" s="832">
        <v>0.16697100046160698</v>
      </c>
      <c r="J9" s="889">
        <v>2447.9699999999998</v>
      </c>
      <c r="K9" s="832">
        <v>1</v>
      </c>
      <c r="L9" s="889">
        <v>7647.369999999999</v>
      </c>
      <c r="M9" s="837">
        <v>3.1239639374665535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3631</v>
      </c>
      <c r="B10" s="889">
        <v>377</v>
      </c>
      <c r="C10" s="832">
        <v>0.15306536743808363</v>
      </c>
      <c r="D10" s="889">
        <v>2463</v>
      </c>
      <c r="E10" s="832">
        <v>1</v>
      </c>
      <c r="F10" s="889">
        <v>4620</v>
      </c>
      <c r="G10" s="837">
        <v>1.8757612667478685</v>
      </c>
      <c r="H10" s="889"/>
      <c r="I10" s="832"/>
      <c r="J10" s="889">
        <v>4430.03</v>
      </c>
      <c r="K10" s="832">
        <v>1</v>
      </c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3632</v>
      </c>
      <c r="B11" s="889"/>
      <c r="C11" s="832"/>
      <c r="D11" s="889"/>
      <c r="E11" s="832"/>
      <c r="F11" s="889">
        <v>38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3633</v>
      </c>
      <c r="B12" s="889">
        <v>1062</v>
      </c>
      <c r="C12" s="832">
        <v>9.1551724137931032</v>
      </c>
      <c r="D12" s="889">
        <v>116</v>
      </c>
      <c r="E12" s="832">
        <v>1</v>
      </c>
      <c r="F12" s="889">
        <v>427</v>
      </c>
      <c r="G12" s="837">
        <v>3.6810344827586206</v>
      </c>
      <c r="H12" s="889"/>
      <c r="I12" s="832"/>
      <c r="J12" s="889"/>
      <c r="K12" s="832"/>
      <c r="L12" s="889">
        <v>163.95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3634</v>
      </c>
      <c r="B13" s="889">
        <v>4184</v>
      </c>
      <c r="C13" s="832">
        <v>0.4310291542186051</v>
      </c>
      <c r="D13" s="889">
        <v>9707</v>
      </c>
      <c r="E13" s="832">
        <v>1</v>
      </c>
      <c r="F13" s="889">
        <v>2915</v>
      </c>
      <c r="G13" s="837">
        <v>0.30029875347687235</v>
      </c>
      <c r="H13" s="889">
        <v>5200.3600000000006</v>
      </c>
      <c r="I13" s="832">
        <v>0.21963261386106836</v>
      </c>
      <c r="J13" s="889">
        <v>23677.54</v>
      </c>
      <c r="K13" s="832">
        <v>1</v>
      </c>
      <c r="L13" s="889">
        <v>2724.6499999999996</v>
      </c>
      <c r="M13" s="837">
        <v>0.11507318750174214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3635</v>
      </c>
      <c r="B14" s="889">
        <v>624</v>
      </c>
      <c r="C14" s="832">
        <v>1.5</v>
      </c>
      <c r="D14" s="889">
        <v>416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3636</v>
      </c>
      <c r="B15" s="889">
        <v>8708</v>
      </c>
      <c r="C15" s="832">
        <v>0.27128570983519734</v>
      </c>
      <c r="D15" s="889">
        <v>32099</v>
      </c>
      <c r="E15" s="832">
        <v>1</v>
      </c>
      <c r="F15" s="889">
        <v>12846</v>
      </c>
      <c r="G15" s="837">
        <v>0.40019938315835385</v>
      </c>
      <c r="H15" s="889"/>
      <c r="I15" s="832"/>
      <c r="J15" s="889">
        <v>1043</v>
      </c>
      <c r="K15" s="832">
        <v>1</v>
      </c>
      <c r="L15" s="889">
        <v>1591.8600000000001</v>
      </c>
      <c r="M15" s="837">
        <v>1.5262320230105466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3637</v>
      </c>
      <c r="B16" s="889">
        <v>1396</v>
      </c>
      <c r="C16" s="832">
        <v>0.76957001102535827</v>
      </c>
      <c r="D16" s="889">
        <v>1814</v>
      </c>
      <c r="E16" s="832">
        <v>1</v>
      </c>
      <c r="F16" s="889">
        <v>292</v>
      </c>
      <c r="G16" s="837">
        <v>0.16097023153252479</v>
      </c>
      <c r="H16" s="889">
        <v>3470.24</v>
      </c>
      <c r="I16" s="832">
        <v>1.2198794968960256</v>
      </c>
      <c r="J16" s="889">
        <v>2844.74</v>
      </c>
      <c r="K16" s="832">
        <v>1</v>
      </c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1200</v>
      </c>
      <c r="B17" s="889">
        <v>4107457</v>
      </c>
      <c r="C17" s="832">
        <v>1.3176930550250063</v>
      </c>
      <c r="D17" s="889">
        <v>3117157.66</v>
      </c>
      <c r="E17" s="832">
        <v>1</v>
      </c>
      <c r="F17" s="889">
        <v>3390192</v>
      </c>
      <c r="G17" s="837">
        <v>1.0875908021925333</v>
      </c>
      <c r="H17" s="889">
        <v>4554211.549999998</v>
      </c>
      <c r="I17" s="832">
        <v>4.8719664645411527</v>
      </c>
      <c r="J17" s="889">
        <v>934778.92000000016</v>
      </c>
      <c r="K17" s="832">
        <v>1</v>
      </c>
      <c r="L17" s="889">
        <v>921369.97999999975</v>
      </c>
      <c r="M17" s="837">
        <v>0.98565549595405899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3638</v>
      </c>
      <c r="B18" s="889">
        <v>584</v>
      </c>
      <c r="C18" s="832">
        <v>0.25738210665491407</v>
      </c>
      <c r="D18" s="889">
        <v>2269</v>
      </c>
      <c r="E18" s="832">
        <v>1</v>
      </c>
      <c r="F18" s="889"/>
      <c r="G18" s="837"/>
      <c r="H18" s="889"/>
      <c r="I18" s="832"/>
      <c r="J18" s="889">
        <v>7618.3200000000006</v>
      </c>
      <c r="K18" s="832">
        <v>1</v>
      </c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3639</v>
      </c>
      <c r="B19" s="889">
        <v>3974</v>
      </c>
      <c r="C19" s="832">
        <v>24.23170731707317</v>
      </c>
      <c r="D19" s="889">
        <v>164</v>
      </c>
      <c r="E19" s="832">
        <v>1</v>
      </c>
      <c r="F19" s="889">
        <v>4760</v>
      </c>
      <c r="G19" s="837">
        <v>29.024390243902438</v>
      </c>
      <c r="H19" s="889"/>
      <c r="I19" s="832"/>
      <c r="J19" s="889"/>
      <c r="K19" s="832"/>
      <c r="L19" s="889">
        <v>7534.6900000000005</v>
      </c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3640</v>
      </c>
      <c r="B20" s="889">
        <v>1039</v>
      </c>
      <c r="C20" s="832">
        <v>1.8038194444444444</v>
      </c>
      <c r="D20" s="889">
        <v>576</v>
      </c>
      <c r="E20" s="832">
        <v>1</v>
      </c>
      <c r="F20" s="889">
        <v>1724</v>
      </c>
      <c r="G20" s="837">
        <v>2.9930555555555554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3641</v>
      </c>
      <c r="B21" s="889">
        <v>126</v>
      </c>
      <c r="C21" s="832"/>
      <c r="D21" s="889"/>
      <c r="E21" s="832"/>
      <c r="F21" s="889">
        <v>126</v>
      </c>
      <c r="G21" s="837"/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3642</v>
      </c>
      <c r="B22" s="889">
        <v>3656</v>
      </c>
      <c r="C22" s="832">
        <v>0.75677913475470915</v>
      </c>
      <c r="D22" s="889">
        <v>4831</v>
      </c>
      <c r="E22" s="832">
        <v>1</v>
      </c>
      <c r="F22" s="889">
        <v>15101</v>
      </c>
      <c r="G22" s="837">
        <v>3.125853860484372</v>
      </c>
      <c r="H22" s="889">
        <v>10127.24</v>
      </c>
      <c r="I22" s="832">
        <v>1.5328927651355759</v>
      </c>
      <c r="J22" s="889">
        <v>6606.6200000000008</v>
      </c>
      <c r="K22" s="832">
        <v>1</v>
      </c>
      <c r="L22" s="889">
        <v>22756.070000000003</v>
      </c>
      <c r="M22" s="837">
        <v>3.4444345217372878</v>
      </c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3643</v>
      </c>
      <c r="B23" s="889"/>
      <c r="C23" s="832"/>
      <c r="D23" s="889">
        <v>127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3644</v>
      </c>
      <c r="B24" s="889">
        <v>3796</v>
      </c>
      <c r="C24" s="832">
        <v>3.7771144278606967</v>
      </c>
      <c r="D24" s="889">
        <v>1005</v>
      </c>
      <c r="E24" s="832">
        <v>1</v>
      </c>
      <c r="F24" s="889">
        <v>292</v>
      </c>
      <c r="G24" s="837">
        <v>0.29054726368159206</v>
      </c>
      <c r="H24" s="889">
        <v>454.76</v>
      </c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3645</v>
      </c>
      <c r="B25" s="889">
        <v>721</v>
      </c>
      <c r="C25" s="832">
        <v>0.38638799571275456</v>
      </c>
      <c r="D25" s="889">
        <v>1866</v>
      </c>
      <c r="E25" s="832">
        <v>1</v>
      </c>
      <c r="F25" s="889">
        <v>3046</v>
      </c>
      <c r="G25" s="837">
        <v>1.632368703108253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3646</v>
      </c>
      <c r="B26" s="889">
        <v>377</v>
      </c>
      <c r="C26" s="832"/>
      <c r="D26" s="889"/>
      <c r="E26" s="832"/>
      <c r="F26" s="889">
        <v>76</v>
      </c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3647</v>
      </c>
      <c r="B27" s="889">
        <v>3428</v>
      </c>
      <c r="C27" s="832">
        <v>1.0340874811463048</v>
      </c>
      <c r="D27" s="889">
        <v>3315</v>
      </c>
      <c r="E27" s="832">
        <v>1</v>
      </c>
      <c r="F27" s="889">
        <v>1598</v>
      </c>
      <c r="G27" s="837">
        <v>0.48205128205128206</v>
      </c>
      <c r="H27" s="889">
        <v>3299.5</v>
      </c>
      <c r="I27" s="832">
        <v>0.67359141918638243</v>
      </c>
      <c r="J27" s="889">
        <v>4898.37</v>
      </c>
      <c r="K27" s="832">
        <v>1</v>
      </c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3648</v>
      </c>
      <c r="B28" s="889">
        <v>447</v>
      </c>
      <c r="C28" s="832">
        <v>0.17392996108949416</v>
      </c>
      <c r="D28" s="889">
        <v>2570</v>
      </c>
      <c r="E28" s="832">
        <v>1</v>
      </c>
      <c r="F28" s="889">
        <v>449</v>
      </c>
      <c r="G28" s="837">
        <v>0.17470817120622567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thickBot="1" x14ac:dyDescent="0.35">
      <c r="A29" s="893" t="s">
        <v>3649</v>
      </c>
      <c r="B29" s="891">
        <v>3151</v>
      </c>
      <c r="C29" s="840">
        <v>0.5033546325878594</v>
      </c>
      <c r="D29" s="891">
        <v>6260</v>
      </c>
      <c r="E29" s="840">
        <v>1</v>
      </c>
      <c r="F29" s="891">
        <v>5915</v>
      </c>
      <c r="G29" s="845">
        <v>0.944888178913738</v>
      </c>
      <c r="H29" s="891">
        <v>5776.26</v>
      </c>
      <c r="I29" s="840">
        <v>0.30894245456996033</v>
      </c>
      <c r="J29" s="891">
        <v>18696.88</v>
      </c>
      <c r="K29" s="840">
        <v>1</v>
      </c>
      <c r="L29" s="891">
        <v>7491.14</v>
      </c>
      <c r="M29" s="845">
        <v>0.40066257043955994</v>
      </c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0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4092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6056.7000000000007</v>
      </c>
      <c r="G3" s="208">
        <f t="shared" si="0"/>
        <v>8773324.5299999993</v>
      </c>
      <c r="H3" s="208"/>
      <c r="I3" s="208"/>
      <c r="J3" s="208">
        <f t="shared" si="0"/>
        <v>4219.5</v>
      </c>
      <c r="K3" s="208">
        <f t="shared" si="0"/>
        <v>4280740.5299999984</v>
      </c>
      <c r="L3" s="208"/>
      <c r="M3" s="208"/>
      <c r="N3" s="208">
        <f t="shared" si="0"/>
        <v>4682.2700000000013</v>
      </c>
      <c r="O3" s="208">
        <f t="shared" si="0"/>
        <v>4501469.2200000016</v>
      </c>
      <c r="P3" s="79">
        <f>IF(K3=0,0,O3/K3)</f>
        <v>1.0515632023135033</v>
      </c>
      <c r="Q3" s="209">
        <f>IF(N3=0,0,O3/N3)</f>
        <v>961.38608410023346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3650</v>
      </c>
      <c r="B6" s="825" t="s">
        <v>3385</v>
      </c>
      <c r="C6" s="825" t="s">
        <v>3386</v>
      </c>
      <c r="D6" s="825" t="s">
        <v>3398</v>
      </c>
      <c r="E6" s="825" t="s">
        <v>3399</v>
      </c>
      <c r="F6" s="225">
        <v>0.1</v>
      </c>
      <c r="G6" s="225">
        <v>454.76</v>
      </c>
      <c r="H6" s="225"/>
      <c r="I6" s="225">
        <v>4547.5999999999995</v>
      </c>
      <c r="J6" s="225"/>
      <c r="K6" s="225"/>
      <c r="L6" s="225"/>
      <c r="M6" s="225"/>
      <c r="N6" s="225">
        <v>0.1</v>
      </c>
      <c r="O6" s="225">
        <v>454.76</v>
      </c>
      <c r="P6" s="830"/>
      <c r="Q6" s="848">
        <v>4547.5999999999995</v>
      </c>
    </row>
    <row r="7" spans="1:17" ht="14.4" customHeight="1" x14ac:dyDescent="0.3">
      <c r="A7" s="831" t="s">
        <v>3650</v>
      </c>
      <c r="B7" s="832" t="s">
        <v>3385</v>
      </c>
      <c r="C7" s="832" t="s">
        <v>3371</v>
      </c>
      <c r="D7" s="832" t="s">
        <v>3491</v>
      </c>
      <c r="E7" s="832" t="s">
        <v>3492</v>
      </c>
      <c r="F7" s="849">
        <v>8</v>
      </c>
      <c r="G7" s="849">
        <v>296</v>
      </c>
      <c r="H7" s="849">
        <v>4</v>
      </c>
      <c r="I7" s="849">
        <v>37</v>
      </c>
      <c r="J7" s="849">
        <v>2</v>
      </c>
      <c r="K7" s="849">
        <v>74</v>
      </c>
      <c r="L7" s="849">
        <v>1</v>
      </c>
      <c r="M7" s="849">
        <v>37</v>
      </c>
      <c r="N7" s="849">
        <v>8</v>
      </c>
      <c r="O7" s="849">
        <v>304</v>
      </c>
      <c r="P7" s="837">
        <v>4.1081081081081079</v>
      </c>
      <c r="Q7" s="850">
        <v>38</v>
      </c>
    </row>
    <row r="8" spans="1:17" ht="14.4" customHeight="1" x14ac:dyDescent="0.3">
      <c r="A8" s="831" t="s">
        <v>3650</v>
      </c>
      <c r="B8" s="832" t="s">
        <v>3385</v>
      </c>
      <c r="C8" s="832" t="s">
        <v>3371</v>
      </c>
      <c r="D8" s="832" t="s">
        <v>3372</v>
      </c>
      <c r="E8" s="832" t="s">
        <v>3373</v>
      </c>
      <c r="F8" s="849">
        <v>5</v>
      </c>
      <c r="G8" s="849">
        <v>1255</v>
      </c>
      <c r="H8" s="849">
        <v>1.66005291005291</v>
      </c>
      <c r="I8" s="849">
        <v>251</v>
      </c>
      <c r="J8" s="849">
        <v>3</v>
      </c>
      <c r="K8" s="849">
        <v>756</v>
      </c>
      <c r="L8" s="849">
        <v>1</v>
      </c>
      <c r="M8" s="849">
        <v>252</v>
      </c>
      <c r="N8" s="849">
        <v>3</v>
      </c>
      <c r="O8" s="849">
        <v>762</v>
      </c>
      <c r="P8" s="837">
        <v>1.0079365079365079</v>
      </c>
      <c r="Q8" s="850">
        <v>254</v>
      </c>
    </row>
    <row r="9" spans="1:17" ht="14.4" customHeight="1" x14ac:dyDescent="0.3">
      <c r="A9" s="831" t="s">
        <v>3650</v>
      </c>
      <c r="B9" s="832" t="s">
        <v>3385</v>
      </c>
      <c r="C9" s="832" t="s">
        <v>3371</v>
      </c>
      <c r="D9" s="832" t="s">
        <v>3499</v>
      </c>
      <c r="E9" s="832" t="s">
        <v>3500</v>
      </c>
      <c r="F9" s="849">
        <v>2</v>
      </c>
      <c r="G9" s="849">
        <v>252</v>
      </c>
      <c r="H9" s="849">
        <v>0.99212598425196852</v>
      </c>
      <c r="I9" s="849">
        <v>126</v>
      </c>
      <c r="J9" s="849">
        <v>2</v>
      </c>
      <c r="K9" s="849">
        <v>254</v>
      </c>
      <c r="L9" s="849">
        <v>1</v>
      </c>
      <c r="M9" s="849">
        <v>127</v>
      </c>
      <c r="N9" s="849"/>
      <c r="O9" s="849"/>
      <c r="P9" s="837"/>
      <c r="Q9" s="850"/>
    </row>
    <row r="10" spans="1:17" ht="14.4" customHeight="1" x14ac:dyDescent="0.3">
      <c r="A10" s="831" t="s">
        <v>3650</v>
      </c>
      <c r="B10" s="832" t="s">
        <v>3385</v>
      </c>
      <c r="C10" s="832" t="s">
        <v>3371</v>
      </c>
      <c r="D10" s="832" t="s">
        <v>3501</v>
      </c>
      <c r="E10" s="832" t="s">
        <v>3502</v>
      </c>
      <c r="F10" s="849">
        <v>1</v>
      </c>
      <c r="G10" s="849">
        <v>311</v>
      </c>
      <c r="H10" s="849"/>
      <c r="I10" s="849">
        <v>311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3650</v>
      </c>
      <c r="B11" s="832" t="s">
        <v>3385</v>
      </c>
      <c r="C11" s="832" t="s">
        <v>3371</v>
      </c>
      <c r="D11" s="832" t="s">
        <v>3507</v>
      </c>
      <c r="E11" s="832" t="s">
        <v>3508</v>
      </c>
      <c r="F11" s="849">
        <v>2</v>
      </c>
      <c r="G11" s="849">
        <v>666</v>
      </c>
      <c r="H11" s="849"/>
      <c r="I11" s="849">
        <v>333</v>
      </c>
      <c r="J11" s="849"/>
      <c r="K11" s="849"/>
      <c r="L11" s="849"/>
      <c r="M11" s="849"/>
      <c r="N11" s="849">
        <v>1</v>
      </c>
      <c r="O11" s="849">
        <v>335</v>
      </c>
      <c r="P11" s="837"/>
      <c r="Q11" s="850">
        <v>335</v>
      </c>
    </row>
    <row r="12" spans="1:17" ht="14.4" customHeight="1" x14ac:dyDescent="0.3">
      <c r="A12" s="831" t="s">
        <v>3650</v>
      </c>
      <c r="B12" s="832" t="s">
        <v>3385</v>
      </c>
      <c r="C12" s="832" t="s">
        <v>3371</v>
      </c>
      <c r="D12" s="832" t="s">
        <v>3509</v>
      </c>
      <c r="E12" s="832" t="s">
        <v>3510</v>
      </c>
      <c r="F12" s="849"/>
      <c r="G12" s="849"/>
      <c r="H12" s="849"/>
      <c r="I12" s="849"/>
      <c r="J12" s="849">
        <v>2</v>
      </c>
      <c r="K12" s="849">
        <v>332</v>
      </c>
      <c r="L12" s="849">
        <v>1</v>
      </c>
      <c r="M12" s="849">
        <v>166</v>
      </c>
      <c r="N12" s="849"/>
      <c r="O12" s="849"/>
      <c r="P12" s="837"/>
      <c r="Q12" s="850"/>
    </row>
    <row r="13" spans="1:17" ht="14.4" customHeight="1" x14ac:dyDescent="0.3">
      <c r="A13" s="831" t="s">
        <v>3650</v>
      </c>
      <c r="B13" s="832" t="s">
        <v>3385</v>
      </c>
      <c r="C13" s="832" t="s">
        <v>3371</v>
      </c>
      <c r="D13" s="832" t="s">
        <v>3511</v>
      </c>
      <c r="E13" s="832" t="s">
        <v>3512</v>
      </c>
      <c r="F13" s="849">
        <v>1</v>
      </c>
      <c r="G13" s="849">
        <v>351</v>
      </c>
      <c r="H13" s="849"/>
      <c r="I13" s="849">
        <v>351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3650</v>
      </c>
      <c r="B14" s="832" t="s">
        <v>3385</v>
      </c>
      <c r="C14" s="832" t="s">
        <v>3371</v>
      </c>
      <c r="D14" s="832" t="s">
        <v>3529</v>
      </c>
      <c r="E14" s="832" t="s">
        <v>3530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263</v>
      </c>
      <c r="P14" s="837"/>
      <c r="Q14" s="850">
        <v>263</v>
      </c>
    </row>
    <row r="15" spans="1:17" ht="14.4" customHeight="1" x14ac:dyDescent="0.3">
      <c r="A15" s="831" t="s">
        <v>3650</v>
      </c>
      <c r="B15" s="832" t="s">
        <v>3385</v>
      </c>
      <c r="C15" s="832" t="s">
        <v>3371</v>
      </c>
      <c r="D15" s="832" t="s">
        <v>3378</v>
      </c>
      <c r="E15" s="832" t="s">
        <v>3379</v>
      </c>
      <c r="F15" s="849"/>
      <c r="G15" s="849"/>
      <c r="H15" s="849"/>
      <c r="I15" s="849"/>
      <c r="J15" s="849">
        <v>2</v>
      </c>
      <c r="K15" s="849">
        <v>1186</v>
      </c>
      <c r="L15" s="849">
        <v>1</v>
      </c>
      <c r="M15" s="849">
        <v>593</v>
      </c>
      <c r="N15" s="849">
        <v>1</v>
      </c>
      <c r="O15" s="849">
        <v>595</v>
      </c>
      <c r="P15" s="837">
        <v>0.50168634064080941</v>
      </c>
      <c r="Q15" s="850">
        <v>595</v>
      </c>
    </row>
    <row r="16" spans="1:17" ht="14.4" customHeight="1" x14ac:dyDescent="0.3">
      <c r="A16" s="831" t="s">
        <v>3650</v>
      </c>
      <c r="B16" s="832" t="s">
        <v>3385</v>
      </c>
      <c r="C16" s="832" t="s">
        <v>3371</v>
      </c>
      <c r="D16" s="832" t="s">
        <v>3555</v>
      </c>
      <c r="E16" s="832" t="s">
        <v>3556</v>
      </c>
      <c r="F16" s="849">
        <v>1</v>
      </c>
      <c r="G16" s="849">
        <v>116</v>
      </c>
      <c r="H16" s="849"/>
      <c r="I16" s="849">
        <v>116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3650</v>
      </c>
      <c r="B17" s="832" t="s">
        <v>3385</v>
      </c>
      <c r="C17" s="832" t="s">
        <v>3371</v>
      </c>
      <c r="D17" s="832" t="s">
        <v>3567</v>
      </c>
      <c r="E17" s="832" t="s">
        <v>3568</v>
      </c>
      <c r="F17" s="849">
        <v>2</v>
      </c>
      <c r="G17" s="849">
        <v>634</v>
      </c>
      <c r="H17" s="849"/>
      <c r="I17" s="849">
        <v>317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3650</v>
      </c>
      <c r="B18" s="832" t="s">
        <v>3385</v>
      </c>
      <c r="C18" s="832" t="s">
        <v>3371</v>
      </c>
      <c r="D18" s="832" t="s">
        <v>3571</v>
      </c>
      <c r="E18" s="832" t="s">
        <v>3572</v>
      </c>
      <c r="F18" s="849">
        <v>1</v>
      </c>
      <c r="G18" s="849">
        <v>373</v>
      </c>
      <c r="H18" s="849">
        <v>0.49866310160427807</v>
      </c>
      <c r="I18" s="849">
        <v>373</v>
      </c>
      <c r="J18" s="849">
        <v>2</v>
      </c>
      <c r="K18" s="849">
        <v>748</v>
      </c>
      <c r="L18" s="849">
        <v>1</v>
      </c>
      <c r="M18" s="849">
        <v>374</v>
      </c>
      <c r="N18" s="849">
        <v>1</v>
      </c>
      <c r="O18" s="849">
        <v>376</v>
      </c>
      <c r="P18" s="837">
        <v>0.50267379679144386</v>
      </c>
      <c r="Q18" s="850">
        <v>376</v>
      </c>
    </row>
    <row r="19" spans="1:17" ht="14.4" customHeight="1" x14ac:dyDescent="0.3">
      <c r="A19" s="831" t="s">
        <v>3650</v>
      </c>
      <c r="B19" s="832" t="s">
        <v>3385</v>
      </c>
      <c r="C19" s="832" t="s">
        <v>3371</v>
      </c>
      <c r="D19" s="832" t="s">
        <v>3380</v>
      </c>
      <c r="E19" s="832" t="s">
        <v>3381</v>
      </c>
      <c r="F19" s="849">
        <v>1</v>
      </c>
      <c r="G19" s="849">
        <v>1337</v>
      </c>
      <c r="H19" s="849">
        <v>0.99850634802091109</v>
      </c>
      <c r="I19" s="849">
        <v>1337</v>
      </c>
      <c r="J19" s="849">
        <v>1</v>
      </c>
      <c r="K19" s="849">
        <v>1339</v>
      </c>
      <c r="L19" s="849">
        <v>1</v>
      </c>
      <c r="M19" s="849">
        <v>1339</v>
      </c>
      <c r="N19" s="849"/>
      <c r="O19" s="849"/>
      <c r="P19" s="837"/>
      <c r="Q19" s="850"/>
    </row>
    <row r="20" spans="1:17" ht="14.4" customHeight="1" x14ac:dyDescent="0.3">
      <c r="A20" s="831" t="s">
        <v>3650</v>
      </c>
      <c r="B20" s="832" t="s">
        <v>3385</v>
      </c>
      <c r="C20" s="832" t="s">
        <v>3371</v>
      </c>
      <c r="D20" s="832" t="s">
        <v>3577</v>
      </c>
      <c r="E20" s="832" t="s">
        <v>3578</v>
      </c>
      <c r="F20" s="849">
        <v>1</v>
      </c>
      <c r="G20" s="849">
        <v>53</v>
      </c>
      <c r="H20" s="849"/>
      <c r="I20" s="849">
        <v>53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3650</v>
      </c>
      <c r="B21" s="832" t="s">
        <v>3604</v>
      </c>
      <c r="C21" s="832" t="s">
        <v>3371</v>
      </c>
      <c r="D21" s="832" t="s">
        <v>3611</v>
      </c>
      <c r="E21" s="832" t="s">
        <v>3612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1141</v>
      </c>
      <c r="P21" s="837"/>
      <c r="Q21" s="850">
        <v>1141</v>
      </c>
    </row>
    <row r="22" spans="1:17" ht="14.4" customHeight="1" x14ac:dyDescent="0.3">
      <c r="A22" s="831" t="s">
        <v>3650</v>
      </c>
      <c r="B22" s="832" t="s">
        <v>3604</v>
      </c>
      <c r="C22" s="832" t="s">
        <v>3371</v>
      </c>
      <c r="D22" s="832" t="s">
        <v>3613</v>
      </c>
      <c r="E22" s="832" t="s">
        <v>3614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267</v>
      </c>
      <c r="P22" s="837"/>
      <c r="Q22" s="850">
        <v>267</v>
      </c>
    </row>
    <row r="23" spans="1:17" ht="14.4" customHeight="1" x14ac:dyDescent="0.3">
      <c r="A23" s="831" t="s">
        <v>3650</v>
      </c>
      <c r="B23" s="832" t="s">
        <v>3604</v>
      </c>
      <c r="C23" s="832" t="s">
        <v>3371</v>
      </c>
      <c r="D23" s="832" t="s">
        <v>3617</v>
      </c>
      <c r="E23" s="832" t="s">
        <v>3618</v>
      </c>
      <c r="F23" s="849">
        <v>1</v>
      </c>
      <c r="G23" s="849">
        <v>569</v>
      </c>
      <c r="H23" s="849"/>
      <c r="I23" s="849">
        <v>569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3651</v>
      </c>
      <c r="B24" s="832" t="s">
        <v>3385</v>
      </c>
      <c r="C24" s="832" t="s">
        <v>3386</v>
      </c>
      <c r="D24" s="832" t="s">
        <v>3423</v>
      </c>
      <c r="E24" s="832" t="s">
        <v>3399</v>
      </c>
      <c r="F24" s="849"/>
      <c r="G24" s="849"/>
      <c r="H24" s="849"/>
      <c r="I24" s="849"/>
      <c r="J24" s="849"/>
      <c r="K24" s="849"/>
      <c r="L24" s="849"/>
      <c r="M24" s="849"/>
      <c r="N24" s="849">
        <v>0.4</v>
      </c>
      <c r="O24" s="849">
        <v>655.8</v>
      </c>
      <c r="P24" s="837"/>
      <c r="Q24" s="850">
        <v>1639.4999999999998</v>
      </c>
    </row>
    <row r="25" spans="1:17" ht="14.4" customHeight="1" x14ac:dyDescent="0.3">
      <c r="A25" s="831" t="s">
        <v>3651</v>
      </c>
      <c r="B25" s="832" t="s">
        <v>3385</v>
      </c>
      <c r="C25" s="832" t="s">
        <v>3424</v>
      </c>
      <c r="D25" s="832" t="s">
        <v>3427</v>
      </c>
      <c r="E25" s="832" t="s">
        <v>3428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2625.11</v>
      </c>
      <c r="P25" s="837"/>
      <c r="Q25" s="850">
        <v>2625.11</v>
      </c>
    </row>
    <row r="26" spans="1:17" ht="14.4" customHeight="1" x14ac:dyDescent="0.3">
      <c r="A26" s="831" t="s">
        <v>3651</v>
      </c>
      <c r="B26" s="832" t="s">
        <v>3385</v>
      </c>
      <c r="C26" s="832" t="s">
        <v>3424</v>
      </c>
      <c r="D26" s="832" t="s">
        <v>3435</v>
      </c>
      <c r="E26" s="832" t="s">
        <v>3436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901.64</v>
      </c>
      <c r="P26" s="837"/>
      <c r="Q26" s="850">
        <v>901.64</v>
      </c>
    </row>
    <row r="27" spans="1:17" ht="14.4" customHeight="1" x14ac:dyDescent="0.3">
      <c r="A27" s="831" t="s">
        <v>3651</v>
      </c>
      <c r="B27" s="832" t="s">
        <v>3385</v>
      </c>
      <c r="C27" s="832" t="s">
        <v>3424</v>
      </c>
      <c r="D27" s="832" t="s">
        <v>3437</v>
      </c>
      <c r="E27" s="832" t="s">
        <v>3438</v>
      </c>
      <c r="F27" s="849"/>
      <c r="G27" s="849"/>
      <c r="H27" s="849"/>
      <c r="I27" s="849"/>
      <c r="J27" s="849"/>
      <c r="K27" s="849"/>
      <c r="L27" s="849"/>
      <c r="M27" s="849"/>
      <c r="N27" s="849">
        <v>2</v>
      </c>
      <c r="O27" s="849">
        <v>817.48</v>
      </c>
      <c r="P27" s="837"/>
      <c r="Q27" s="850">
        <v>408.74</v>
      </c>
    </row>
    <row r="28" spans="1:17" ht="14.4" customHeight="1" x14ac:dyDescent="0.3">
      <c r="A28" s="831" t="s">
        <v>3651</v>
      </c>
      <c r="B28" s="832" t="s">
        <v>3385</v>
      </c>
      <c r="C28" s="832" t="s">
        <v>3424</v>
      </c>
      <c r="D28" s="832" t="s">
        <v>3439</v>
      </c>
      <c r="E28" s="832" t="s">
        <v>3440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187.97</v>
      </c>
      <c r="P28" s="837"/>
      <c r="Q28" s="850">
        <v>187.97</v>
      </c>
    </row>
    <row r="29" spans="1:17" ht="14.4" customHeight="1" x14ac:dyDescent="0.3">
      <c r="A29" s="831" t="s">
        <v>3651</v>
      </c>
      <c r="B29" s="832" t="s">
        <v>3385</v>
      </c>
      <c r="C29" s="832" t="s">
        <v>3424</v>
      </c>
      <c r="D29" s="832" t="s">
        <v>3445</v>
      </c>
      <c r="E29" s="832" t="s">
        <v>3446</v>
      </c>
      <c r="F29" s="849">
        <v>1</v>
      </c>
      <c r="G29" s="849">
        <v>2436</v>
      </c>
      <c r="H29" s="849"/>
      <c r="I29" s="849">
        <v>2436</v>
      </c>
      <c r="J29" s="849"/>
      <c r="K29" s="849"/>
      <c r="L29" s="849"/>
      <c r="M29" s="849"/>
      <c r="N29" s="849">
        <v>1</v>
      </c>
      <c r="O29" s="849">
        <v>2170.0300000000002</v>
      </c>
      <c r="P29" s="837"/>
      <c r="Q29" s="850">
        <v>2170.0300000000002</v>
      </c>
    </row>
    <row r="30" spans="1:17" ht="14.4" customHeight="1" x14ac:dyDescent="0.3">
      <c r="A30" s="831" t="s">
        <v>3651</v>
      </c>
      <c r="B30" s="832" t="s">
        <v>3385</v>
      </c>
      <c r="C30" s="832" t="s">
        <v>3424</v>
      </c>
      <c r="D30" s="832" t="s">
        <v>3652</v>
      </c>
      <c r="E30" s="832" t="s">
        <v>3653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2302.6999999999998</v>
      </c>
      <c r="P30" s="837"/>
      <c r="Q30" s="850">
        <v>2302.6999999999998</v>
      </c>
    </row>
    <row r="31" spans="1:17" ht="14.4" customHeight="1" x14ac:dyDescent="0.3">
      <c r="A31" s="831" t="s">
        <v>3651</v>
      </c>
      <c r="B31" s="832" t="s">
        <v>3385</v>
      </c>
      <c r="C31" s="832" t="s">
        <v>3424</v>
      </c>
      <c r="D31" s="832" t="s">
        <v>3475</v>
      </c>
      <c r="E31" s="832" t="s">
        <v>3476</v>
      </c>
      <c r="F31" s="849"/>
      <c r="G31" s="849"/>
      <c r="H31" s="849"/>
      <c r="I31" s="849"/>
      <c r="J31" s="849"/>
      <c r="K31" s="849"/>
      <c r="L31" s="849"/>
      <c r="M31" s="849"/>
      <c r="N31" s="849">
        <v>3</v>
      </c>
      <c r="O31" s="849">
        <v>1926</v>
      </c>
      <c r="P31" s="837"/>
      <c r="Q31" s="850">
        <v>642</v>
      </c>
    </row>
    <row r="32" spans="1:17" ht="14.4" customHeight="1" x14ac:dyDescent="0.3">
      <c r="A32" s="831" t="s">
        <v>3651</v>
      </c>
      <c r="B32" s="832" t="s">
        <v>3385</v>
      </c>
      <c r="C32" s="832" t="s">
        <v>3371</v>
      </c>
      <c r="D32" s="832" t="s">
        <v>3491</v>
      </c>
      <c r="E32" s="832" t="s">
        <v>3492</v>
      </c>
      <c r="F32" s="849"/>
      <c r="G32" s="849"/>
      <c r="H32" s="849"/>
      <c r="I32" s="849"/>
      <c r="J32" s="849">
        <v>2</v>
      </c>
      <c r="K32" s="849">
        <v>74</v>
      </c>
      <c r="L32" s="849">
        <v>1</v>
      </c>
      <c r="M32" s="849">
        <v>37</v>
      </c>
      <c r="N32" s="849">
        <v>1</v>
      </c>
      <c r="O32" s="849">
        <v>38</v>
      </c>
      <c r="P32" s="837">
        <v>0.51351351351351349</v>
      </c>
      <c r="Q32" s="850">
        <v>38</v>
      </c>
    </row>
    <row r="33" spans="1:17" ht="14.4" customHeight="1" x14ac:dyDescent="0.3">
      <c r="A33" s="831" t="s">
        <v>3651</v>
      </c>
      <c r="B33" s="832" t="s">
        <v>3385</v>
      </c>
      <c r="C33" s="832" t="s">
        <v>3371</v>
      </c>
      <c r="D33" s="832" t="s">
        <v>3372</v>
      </c>
      <c r="E33" s="832" t="s">
        <v>3373</v>
      </c>
      <c r="F33" s="849"/>
      <c r="G33" s="849"/>
      <c r="H33" s="849"/>
      <c r="I33" s="849"/>
      <c r="J33" s="849">
        <v>1</v>
      </c>
      <c r="K33" s="849">
        <v>252</v>
      </c>
      <c r="L33" s="849">
        <v>1</v>
      </c>
      <c r="M33" s="849">
        <v>252</v>
      </c>
      <c r="N33" s="849">
        <v>2</v>
      </c>
      <c r="O33" s="849">
        <v>508</v>
      </c>
      <c r="P33" s="837">
        <v>2.0158730158730158</v>
      </c>
      <c r="Q33" s="850">
        <v>254</v>
      </c>
    </row>
    <row r="34" spans="1:17" ht="14.4" customHeight="1" x14ac:dyDescent="0.3">
      <c r="A34" s="831" t="s">
        <v>3651</v>
      </c>
      <c r="B34" s="832" t="s">
        <v>3385</v>
      </c>
      <c r="C34" s="832" t="s">
        <v>3371</v>
      </c>
      <c r="D34" s="832" t="s">
        <v>3499</v>
      </c>
      <c r="E34" s="832" t="s">
        <v>3500</v>
      </c>
      <c r="F34" s="849">
        <v>2</v>
      </c>
      <c r="G34" s="849">
        <v>252</v>
      </c>
      <c r="H34" s="849"/>
      <c r="I34" s="849">
        <v>126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3651</v>
      </c>
      <c r="B35" s="832" t="s">
        <v>3385</v>
      </c>
      <c r="C35" s="832" t="s">
        <v>3371</v>
      </c>
      <c r="D35" s="832" t="s">
        <v>3507</v>
      </c>
      <c r="E35" s="832" t="s">
        <v>3508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335</v>
      </c>
      <c r="P35" s="837"/>
      <c r="Q35" s="850">
        <v>335</v>
      </c>
    </row>
    <row r="36" spans="1:17" ht="14.4" customHeight="1" x14ac:dyDescent="0.3">
      <c r="A36" s="831" t="s">
        <v>3651</v>
      </c>
      <c r="B36" s="832" t="s">
        <v>3385</v>
      </c>
      <c r="C36" s="832" t="s">
        <v>3371</v>
      </c>
      <c r="D36" s="832" t="s">
        <v>3511</v>
      </c>
      <c r="E36" s="832" t="s">
        <v>3512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357</v>
      </c>
      <c r="P36" s="837"/>
      <c r="Q36" s="850">
        <v>357</v>
      </c>
    </row>
    <row r="37" spans="1:17" ht="14.4" customHeight="1" x14ac:dyDescent="0.3">
      <c r="A37" s="831" t="s">
        <v>3651</v>
      </c>
      <c r="B37" s="832" t="s">
        <v>3385</v>
      </c>
      <c r="C37" s="832" t="s">
        <v>3371</v>
      </c>
      <c r="D37" s="832" t="s">
        <v>3525</v>
      </c>
      <c r="E37" s="832" t="s">
        <v>3526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715</v>
      </c>
      <c r="P37" s="837"/>
      <c r="Q37" s="850">
        <v>715</v>
      </c>
    </row>
    <row r="38" spans="1:17" ht="14.4" customHeight="1" x14ac:dyDescent="0.3">
      <c r="A38" s="831" t="s">
        <v>3651</v>
      </c>
      <c r="B38" s="832" t="s">
        <v>3385</v>
      </c>
      <c r="C38" s="832" t="s">
        <v>3371</v>
      </c>
      <c r="D38" s="832" t="s">
        <v>3529</v>
      </c>
      <c r="E38" s="832" t="s">
        <v>3530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526</v>
      </c>
      <c r="P38" s="837"/>
      <c r="Q38" s="850">
        <v>263</v>
      </c>
    </row>
    <row r="39" spans="1:17" ht="14.4" customHeight="1" x14ac:dyDescent="0.3">
      <c r="A39" s="831" t="s">
        <v>3651</v>
      </c>
      <c r="B39" s="832" t="s">
        <v>3385</v>
      </c>
      <c r="C39" s="832" t="s">
        <v>3371</v>
      </c>
      <c r="D39" s="832" t="s">
        <v>3378</v>
      </c>
      <c r="E39" s="832" t="s">
        <v>3379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1190</v>
      </c>
      <c r="P39" s="837"/>
      <c r="Q39" s="850">
        <v>595</v>
      </c>
    </row>
    <row r="40" spans="1:17" ht="14.4" customHeight="1" x14ac:dyDescent="0.3">
      <c r="A40" s="831" t="s">
        <v>3651</v>
      </c>
      <c r="B40" s="832" t="s">
        <v>3385</v>
      </c>
      <c r="C40" s="832" t="s">
        <v>3371</v>
      </c>
      <c r="D40" s="832" t="s">
        <v>3549</v>
      </c>
      <c r="E40" s="832" t="s">
        <v>3550</v>
      </c>
      <c r="F40" s="849">
        <v>1</v>
      </c>
      <c r="G40" s="849">
        <v>767</v>
      </c>
      <c r="H40" s="849"/>
      <c r="I40" s="849">
        <v>767</v>
      </c>
      <c r="J40" s="849"/>
      <c r="K40" s="849"/>
      <c r="L40" s="849"/>
      <c r="M40" s="849"/>
      <c r="N40" s="849">
        <v>3</v>
      </c>
      <c r="O40" s="849">
        <v>2310</v>
      </c>
      <c r="P40" s="837"/>
      <c r="Q40" s="850">
        <v>770</v>
      </c>
    </row>
    <row r="41" spans="1:17" ht="14.4" customHeight="1" x14ac:dyDescent="0.3">
      <c r="A41" s="831" t="s">
        <v>3651</v>
      </c>
      <c r="B41" s="832" t="s">
        <v>3385</v>
      </c>
      <c r="C41" s="832" t="s">
        <v>3371</v>
      </c>
      <c r="D41" s="832" t="s">
        <v>3555</v>
      </c>
      <c r="E41" s="832" t="s">
        <v>3556</v>
      </c>
      <c r="F41" s="849"/>
      <c r="G41" s="849"/>
      <c r="H41" s="849"/>
      <c r="I41" s="849"/>
      <c r="J41" s="849">
        <v>1</v>
      </c>
      <c r="K41" s="849">
        <v>116</v>
      </c>
      <c r="L41" s="849">
        <v>1</v>
      </c>
      <c r="M41" s="849">
        <v>116</v>
      </c>
      <c r="N41" s="849"/>
      <c r="O41" s="849"/>
      <c r="P41" s="837"/>
      <c r="Q41" s="850"/>
    </row>
    <row r="42" spans="1:17" ht="14.4" customHeight="1" x14ac:dyDescent="0.3">
      <c r="A42" s="831" t="s">
        <v>3651</v>
      </c>
      <c r="B42" s="832" t="s">
        <v>3385</v>
      </c>
      <c r="C42" s="832" t="s">
        <v>3371</v>
      </c>
      <c r="D42" s="832" t="s">
        <v>3565</v>
      </c>
      <c r="E42" s="832" t="s">
        <v>3566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44</v>
      </c>
      <c r="P42" s="837"/>
      <c r="Q42" s="850">
        <v>44</v>
      </c>
    </row>
    <row r="43" spans="1:17" ht="14.4" customHeight="1" x14ac:dyDescent="0.3">
      <c r="A43" s="831" t="s">
        <v>3651</v>
      </c>
      <c r="B43" s="832" t="s">
        <v>3385</v>
      </c>
      <c r="C43" s="832" t="s">
        <v>3371</v>
      </c>
      <c r="D43" s="832" t="s">
        <v>3571</v>
      </c>
      <c r="E43" s="832" t="s">
        <v>3572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376</v>
      </c>
      <c r="P43" s="837"/>
      <c r="Q43" s="850">
        <v>376</v>
      </c>
    </row>
    <row r="44" spans="1:17" ht="14.4" customHeight="1" x14ac:dyDescent="0.3">
      <c r="A44" s="831" t="s">
        <v>3651</v>
      </c>
      <c r="B44" s="832" t="s">
        <v>3385</v>
      </c>
      <c r="C44" s="832" t="s">
        <v>3371</v>
      </c>
      <c r="D44" s="832" t="s">
        <v>3380</v>
      </c>
      <c r="E44" s="832" t="s">
        <v>3381</v>
      </c>
      <c r="F44" s="849"/>
      <c r="G44" s="849"/>
      <c r="H44" s="849"/>
      <c r="I44" s="849"/>
      <c r="J44" s="849">
        <v>1</v>
      </c>
      <c r="K44" s="849">
        <v>1339</v>
      </c>
      <c r="L44" s="849">
        <v>1</v>
      </c>
      <c r="M44" s="849">
        <v>1339</v>
      </c>
      <c r="N44" s="849">
        <v>1</v>
      </c>
      <c r="O44" s="849">
        <v>1344</v>
      </c>
      <c r="P44" s="837">
        <v>1.0037341299477223</v>
      </c>
      <c r="Q44" s="850">
        <v>1344</v>
      </c>
    </row>
    <row r="45" spans="1:17" ht="14.4" customHeight="1" x14ac:dyDescent="0.3">
      <c r="A45" s="831" t="s">
        <v>3651</v>
      </c>
      <c r="B45" s="832" t="s">
        <v>3385</v>
      </c>
      <c r="C45" s="832" t="s">
        <v>3371</v>
      </c>
      <c r="D45" s="832" t="s">
        <v>3382</v>
      </c>
      <c r="E45" s="832" t="s">
        <v>3383</v>
      </c>
      <c r="F45" s="849">
        <v>1</v>
      </c>
      <c r="G45" s="849">
        <v>362</v>
      </c>
      <c r="H45" s="849">
        <v>0.99724517906336085</v>
      </c>
      <c r="I45" s="849">
        <v>362</v>
      </c>
      <c r="J45" s="849">
        <v>1</v>
      </c>
      <c r="K45" s="849">
        <v>363</v>
      </c>
      <c r="L45" s="849">
        <v>1</v>
      </c>
      <c r="M45" s="849">
        <v>363</v>
      </c>
      <c r="N45" s="849"/>
      <c r="O45" s="849"/>
      <c r="P45" s="837"/>
      <c r="Q45" s="850"/>
    </row>
    <row r="46" spans="1:17" ht="14.4" customHeight="1" x14ac:dyDescent="0.3">
      <c r="A46" s="831" t="s">
        <v>3651</v>
      </c>
      <c r="B46" s="832" t="s">
        <v>3604</v>
      </c>
      <c r="C46" s="832" t="s">
        <v>3371</v>
      </c>
      <c r="D46" s="832" t="s">
        <v>3609</v>
      </c>
      <c r="E46" s="832" t="s">
        <v>3610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462</v>
      </c>
      <c r="P46" s="837"/>
      <c r="Q46" s="850">
        <v>462</v>
      </c>
    </row>
    <row r="47" spans="1:17" ht="14.4" customHeight="1" x14ac:dyDescent="0.3">
      <c r="A47" s="831" t="s">
        <v>3651</v>
      </c>
      <c r="B47" s="832" t="s">
        <v>3604</v>
      </c>
      <c r="C47" s="832" t="s">
        <v>3371</v>
      </c>
      <c r="D47" s="832" t="s">
        <v>3621</v>
      </c>
      <c r="E47" s="832" t="s">
        <v>3622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488</v>
      </c>
      <c r="P47" s="837"/>
      <c r="Q47" s="850">
        <v>488</v>
      </c>
    </row>
    <row r="48" spans="1:17" ht="14.4" customHeight="1" x14ac:dyDescent="0.3">
      <c r="A48" s="831" t="s">
        <v>3654</v>
      </c>
      <c r="B48" s="832" t="s">
        <v>3385</v>
      </c>
      <c r="C48" s="832" t="s">
        <v>3386</v>
      </c>
      <c r="D48" s="832" t="s">
        <v>3398</v>
      </c>
      <c r="E48" s="832" t="s">
        <v>3399</v>
      </c>
      <c r="F48" s="849">
        <v>0.4</v>
      </c>
      <c r="G48" s="849">
        <v>1819.04</v>
      </c>
      <c r="H48" s="849">
        <v>0.39999999999999986</v>
      </c>
      <c r="I48" s="849">
        <v>4547.5999999999995</v>
      </c>
      <c r="J48" s="849">
        <v>0.99999999999999989</v>
      </c>
      <c r="K48" s="849">
        <v>4547.6000000000013</v>
      </c>
      <c r="L48" s="849">
        <v>1</v>
      </c>
      <c r="M48" s="849">
        <v>4547.6000000000022</v>
      </c>
      <c r="N48" s="849"/>
      <c r="O48" s="849"/>
      <c r="P48" s="837"/>
      <c r="Q48" s="850"/>
    </row>
    <row r="49" spans="1:17" ht="14.4" customHeight="1" x14ac:dyDescent="0.3">
      <c r="A49" s="831" t="s">
        <v>3654</v>
      </c>
      <c r="B49" s="832" t="s">
        <v>3385</v>
      </c>
      <c r="C49" s="832" t="s">
        <v>3386</v>
      </c>
      <c r="D49" s="832" t="s">
        <v>3423</v>
      </c>
      <c r="E49" s="832" t="s">
        <v>3399</v>
      </c>
      <c r="F49" s="849"/>
      <c r="G49" s="849"/>
      <c r="H49" s="849"/>
      <c r="I49" s="849"/>
      <c r="J49" s="849"/>
      <c r="K49" s="849"/>
      <c r="L49" s="849"/>
      <c r="M49" s="849"/>
      <c r="N49" s="849">
        <v>0.5</v>
      </c>
      <c r="O49" s="849">
        <v>819.75</v>
      </c>
      <c r="P49" s="837"/>
      <c r="Q49" s="850">
        <v>1639.5</v>
      </c>
    </row>
    <row r="50" spans="1:17" ht="14.4" customHeight="1" x14ac:dyDescent="0.3">
      <c r="A50" s="831" t="s">
        <v>3654</v>
      </c>
      <c r="B50" s="832" t="s">
        <v>3385</v>
      </c>
      <c r="C50" s="832" t="s">
        <v>3424</v>
      </c>
      <c r="D50" s="832" t="s">
        <v>3425</v>
      </c>
      <c r="E50" s="832" t="s">
        <v>3426</v>
      </c>
      <c r="F50" s="849">
        <v>1</v>
      </c>
      <c r="G50" s="849">
        <v>1732.8</v>
      </c>
      <c r="H50" s="849">
        <v>0.5</v>
      </c>
      <c r="I50" s="849">
        <v>1732.8</v>
      </c>
      <c r="J50" s="849">
        <v>2</v>
      </c>
      <c r="K50" s="849">
        <v>3465.6</v>
      </c>
      <c r="L50" s="849">
        <v>1</v>
      </c>
      <c r="M50" s="849">
        <v>1732.8</v>
      </c>
      <c r="N50" s="849"/>
      <c r="O50" s="849"/>
      <c r="P50" s="837"/>
      <c r="Q50" s="850"/>
    </row>
    <row r="51" spans="1:17" ht="14.4" customHeight="1" x14ac:dyDescent="0.3">
      <c r="A51" s="831" t="s">
        <v>3654</v>
      </c>
      <c r="B51" s="832" t="s">
        <v>3385</v>
      </c>
      <c r="C51" s="832" t="s">
        <v>3424</v>
      </c>
      <c r="D51" s="832" t="s">
        <v>3427</v>
      </c>
      <c r="E51" s="832" t="s">
        <v>3428</v>
      </c>
      <c r="F51" s="849"/>
      <c r="G51" s="849"/>
      <c r="H51" s="849"/>
      <c r="I51" s="849"/>
      <c r="J51" s="849">
        <v>9</v>
      </c>
      <c r="K51" s="849">
        <v>23625.99</v>
      </c>
      <c r="L51" s="849">
        <v>1</v>
      </c>
      <c r="M51" s="849">
        <v>2625.11</v>
      </c>
      <c r="N51" s="849">
        <v>2</v>
      </c>
      <c r="O51" s="849">
        <v>5250.22</v>
      </c>
      <c r="P51" s="837">
        <v>0.22222222222222221</v>
      </c>
      <c r="Q51" s="850">
        <v>2625.11</v>
      </c>
    </row>
    <row r="52" spans="1:17" ht="14.4" customHeight="1" x14ac:dyDescent="0.3">
      <c r="A52" s="831" t="s">
        <v>3654</v>
      </c>
      <c r="B52" s="832" t="s">
        <v>3385</v>
      </c>
      <c r="C52" s="832" t="s">
        <v>3424</v>
      </c>
      <c r="D52" s="832" t="s">
        <v>3435</v>
      </c>
      <c r="E52" s="832" t="s">
        <v>3436</v>
      </c>
      <c r="F52" s="849"/>
      <c r="G52" s="849"/>
      <c r="H52" s="849"/>
      <c r="I52" s="849"/>
      <c r="J52" s="849">
        <v>1</v>
      </c>
      <c r="K52" s="849">
        <v>901.64</v>
      </c>
      <c r="L52" s="849">
        <v>1</v>
      </c>
      <c r="M52" s="849">
        <v>901.64</v>
      </c>
      <c r="N52" s="849"/>
      <c r="O52" s="849"/>
      <c r="P52" s="837"/>
      <c r="Q52" s="850"/>
    </row>
    <row r="53" spans="1:17" ht="14.4" customHeight="1" x14ac:dyDescent="0.3">
      <c r="A53" s="831" t="s">
        <v>3654</v>
      </c>
      <c r="B53" s="832" t="s">
        <v>3385</v>
      </c>
      <c r="C53" s="832" t="s">
        <v>3424</v>
      </c>
      <c r="D53" s="832" t="s">
        <v>3437</v>
      </c>
      <c r="E53" s="832" t="s">
        <v>3438</v>
      </c>
      <c r="F53" s="849">
        <v>2</v>
      </c>
      <c r="G53" s="849">
        <v>817.48</v>
      </c>
      <c r="H53" s="849">
        <v>1</v>
      </c>
      <c r="I53" s="849">
        <v>408.74</v>
      </c>
      <c r="J53" s="849">
        <v>2</v>
      </c>
      <c r="K53" s="849">
        <v>817.48</v>
      </c>
      <c r="L53" s="849">
        <v>1</v>
      </c>
      <c r="M53" s="849">
        <v>408.74</v>
      </c>
      <c r="N53" s="849">
        <v>3</v>
      </c>
      <c r="O53" s="849">
        <v>1226.22</v>
      </c>
      <c r="P53" s="837">
        <v>1.5</v>
      </c>
      <c r="Q53" s="850">
        <v>408.74</v>
      </c>
    </row>
    <row r="54" spans="1:17" ht="14.4" customHeight="1" x14ac:dyDescent="0.3">
      <c r="A54" s="831" t="s">
        <v>3654</v>
      </c>
      <c r="B54" s="832" t="s">
        <v>3385</v>
      </c>
      <c r="C54" s="832" t="s">
        <v>3424</v>
      </c>
      <c r="D54" s="832" t="s">
        <v>3439</v>
      </c>
      <c r="E54" s="832" t="s">
        <v>3440</v>
      </c>
      <c r="F54" s="849">
        <v>2</v>
      </c>
      <c r="G54" s="849">
        <v>404.8</v>
      </c>
      <c r="H54" s="849">
        <v>2.1535351385859447</v>
      </c>
      <c r="I54" s="849">
        <v>202.4</v>
      </c>
      <c r="J54" s="849">
        <v>1</v>
      </c>
      <c r="K54" s="849">
        <v>187.97</v>
      </c>
      <c r="L54" s="849">
        <v>1</v>
      </c>
      <c r="M54" s="849">
        <v>187.97</v>
      </c>
      <c r="N54" s="849"/>
      <c r="O54" s="849"/>
      <c r="P54" s="837"/>
      <c r="Q54" s="850"/>
    </row>
    <row r="55" spans="1:17" ht="14.4" customHeight="1" x14ac:dyDescent="0.3">
      <c r="A55" s="831" t="s">
        <v>3654</v>
      </c>
      <c r="B55" s="832" t="s">
        <v>3385</v>
      </c>
      <c r="C55" s="832" t="s">
        <v>3424</v>
      </c>
      <c r="D55" s="832" t="s">
        <v>3441</v>
      </c>
      <c r="E55" s="832" t="s">
        <v>3442</v>
      </c>
      <c r="F55" s="849"/>
      <c r="G55" s="849"/>
      <c r="H55" s="849"/>
      <c r="I55" s="849"/>
      <c r="J55" s="849">
        <v>1</v>
      </c>
      <c r="K55" s="849">
        <v>1043</v>
      </c>
      <c r="L55" s="849">
        <v>1</v>
      </c>
      <c r="M55" s="849">
        <v>1043</v>
      </c>
      <c r="N55" s="849"/>
      <c r="O55" s="849"/>
      <c r="P55" s="837"/>
      <c r="Q55" s="850"/>
    </row>
    <row r="56" spans="1:17" ht="14.4" customHeight="1" x14ac:dyDescent="0.3">
      <c r="A56" s="831" t="s">
        <v>3654</v>
      </c>
      <c r="B56" s="832" t="s">
        <v>3385</v>
      </c>
      <c r="C56" s="832" t="s">
        <v>3424</v>
      </c>
      <c r="D56" s="832" t="s">
        <v>3445</v>
      </c>
      <c r="E56" s="832" t="s">
        <v>3446</v>
      </c>
      <c r="F56" s="849">
        <v>3</v>
      </c>
      <c r="G56" s="849">
        <v>7308</v>
      </c>
      <c r="H56" s="849"/>
      <c r="I56" s="849">
        <v>2436</v>
      </c>
      <c r="J56" s="849"/>
      <c r="K56" s="849"/>
      <c r="L56" s="849"/>
      <c r="M56" s="849"/>
      <c r="N56" s="849">
        <v>3</v>
      </c>
      <c r="O56" s="849">
        <v>6510.09</v>
      </c>
      <c r="P56" s="837"/>
      <c r="Q56" s="850">
        <v>2170.0300000000002</v>
      </c>
    </row>
    <row r="57" spans="1:17" ht="14.4" customHeight="1" x14ac:dyDescent="0.3">
      <c r="A57" s="831" t="s">
        <v>3654</v>
      </c>
      <c r="B57" s="832" t="s">
        <v>3385</v>
      </c>
      <c r="C57" s="832" t="s">
        <v>3424</v>
      </c>
      <c r="D57" s="832" t="s">
        <v>3449</v>
      </c>
      <c r="E57" s="832" t="s">
        <v>3450</v>
      </c>
      <c r="F57" s="849"/>
      <c r="G57" s="849"/>
      <c r="H57" s="849"/>
      <c r="I57" s="849"/>
      <c r="J57" s="849"/>
      <c r="K57" s="849"/>
      <c r="L57" s="849"/>
      <c r="M57" s="849"/>
      <c r="N57" s="849">
        <v>2</v>
      </c>
      <c r="O57" s="849">
        <v>7003.74</v>
      </c>
      <c r="P57" s="837"/>
      <c r="Q57" s="850">
        <v>3501.87</v>
      </c>
    </row>
    <row r="58" spans="1:17" ht="14.4" customHeight="1" x14ac:dyDescent="0.3">
      <c r="A58" s="831" t="s">
        <v>3654</v>
      </c>
      <c r="B58" s="832" t="s">
        <v>3385</v>
      </c>
      <c r="C58" s="832" t="s">
        <v>3424</v>
      </c>
      <c r="D58" s="832" t="s">
        <v>3451</v>
      </c>
      <c r="E58" s="832" t="s">
        <v>3452</v>
      </c>
      <c r="F58" s="849">
        <v>2</v>
      </c>
      <c r="G58" s="849">
        <v>2793</v>
      </c>
      <c r="H58" s="849">
        <v>1</v>
      </c>
      <c r="I58" s="849">
        <v>1396.5</v>
      </c>
      <c r="J58" s="849">
        <v>2</v>
      </c>
      <c r="K58" s="849">
        <v>2793</v>
      </c>
      <c r="L58" s="849">
        <v>1</v>
      </c>
      <c r="M58" s="849">
        <v>1396.5</v>
      </c>
      <c r="N58" s="849"/>
      <c r="O58" s="849"/>
      <c r="P58" s="837"/>
      <c r="Q58" s="850"/>
    </row>
    <row r="59" spans="1:17" ht="14.4" customHeight="1" x14ac:dyDescent="0.3">
      <c r="A59" s="831" t="s">
        <v>3654</v>
      </c>
      <c r="B59" s="832" t="s">
        <v>3385</v>
      </c>
      <c r="C59" s="832" t="s">
        <v>3424</v>
      </c>
      <c r="D59" s="832" t="s">
        <v>3453</v>
      </c>
      <c r="E59" s="832" t="s">
        <v>3454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1400</v>
      </c>
      <c r="P59" s="837"/>
      <c r="Q59" s="850">
        <v>1400</v>
      </c>
    </row>
    <row r="60" spans="1:17" ht="14.4" customHeight="1" x14ac:dyDescent="0.3">
      <c r="A60" s="831" t="s">
        <v>3654</v>
      </c>
      <c r="B60" s="832" t="s">
        <v>3385</v>
      </c>
      <c r="C60" s="832" t="s">
        <v>3424</v>
      </c>
      <c r="D60" s="832" t="s">
        <v>3463</v>
      </c>
      <c r="E60" s="832" t="s">
        <v>3464</v>
      </c>
      <c r="F60" s="849"/>
      <c r="G60" s="849"/>
      <c r="H60" s="849"/>
      <c r="I60" s="849"/>
      <c r="J60" s="849">
        <v>2</v>
      </c>
      <c r="K60" s="849">
        <v>5263.2</v>
      </c>
      <c r="L60" s="849">
        <v>1</v>
      </c>
      <c r="M60" s="849">
        <v>2631.6</v>
      </c>
      <c r="N60" s="849"/>
      <c r="O60" s="849"/>
      <c r="P60" s="837"/>
      <c r="Q60" s="850"/>
    </row>
    <row r="61" spans="1:17" ht="14.4" customHeight="1" x14ac:dyDescent="0.3">
      <c r="A61" s="831" t="s">
        <v>3654</v>
      </c>
      <c r="B61" s="832" t="s">
        <v>3385</v>
      </c>
      <c r="C61" s="832" t="s">
        <v>3424</v>
      </c>
      <c r="D61" s="832" t="s">
        <v>3475</v>
      </c>
      <c r="E61" s="832" t="s">
        <v>3476</v>
      </c>
      <c r="F61" s="849"/>
      <c r="G61" s="849"/>
      <c r="H61" s="849"/>
      <c r="I61" s="849"/>
      <c r="J61" s="849"/>
      <c r="K61" s="849"/>
      <c r="L61" s="849"/>
      <c r="M61" s="849"/>
      <c r="N61" s="849">
        <v>4</v>
      </c>
      <c r="O61" s="849">
        <v>2568</v>
      </c>
      <c r="P61" s="837"/>
      <c r="Q61" s="850">
        <v>642</v>
      </c>
    </row>
    <row r="62" spans="1:17" ht="14.4" customHeight="1" x14ac:dyDescent="0.3">
      <c r="A62" s="831" t="s">
        <v>3654</v>
      </c>
      <c r="B62" s="832" t="s">
        <v>3385</v>
      </c>
      <c r="C62" s="832" t="s">
        <v>3424</v>
      </c>
      <c r="D62" s="832" t="s">
        <v>3479</v>
      </c>
      <c r="E62" s="832" t="s">
        <v>3480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2393</v>
      </c>
      <c r="P62" s="837"/>
      <c r="Q62" s="850">
        <v>2393</v>
      </c>
    </row>
    <row r="63" spans="1:17" ht="14.4" customHeight="1" x14ac:dyDescent="0.3">
      <c r="A63" s="831" t="s">
        <v>3654</v>
      </c>
      <c r="B63" s="832" t="s">
        <v>3385</v>
      </c>
      <c r="C63" s="832" t="s">
        <v>3371</v>
      </c>
      <c r="D63" s="832" t="s">
        <v>3491</v>
      </c>
      <c r="E63" s="832" t="s">
        <v>3492</v>
      </c>
      <c r="F63" s="849">
        <v>4</v>
      </c>
      <c r="G63" s="849">
        <v>148</v>
      </c>
      <c r="H63" s="849">
        <v>0.33333333333333331</v>
      </c>
      <c r="I63" s="849">
        <v>37</v>
      </c>
      <c r="J63" s="849">
        <v>12</v>
      </c>
      <c r="K63" s="849">
        <v>444</v>
      </c>
      <c r="L63" s="849">
        <v>1</v>
      </c>
      <c r="M63" s="849">
        <v>37</v>
      </c>
      <c r="N63" s="849">
        <v>4</v>
      </c>
      <c r="O63" s="849">
        <v>152</v>
      </c>
      <c r="P63" s="837">
        <v>0.34234234234234234</v>
      </c>
      <c r="Q63" s="850">
        <v>38</v>
      </c>
    </row>
    <row r="64" spans="1:17" ht="14.4" customHeight="1" x14ac:dyDescent="0.3">
      <c r="A64" s="831" t="s">
        <v>3654</v>
      </c>
      <c r="B64" s="832" t="s">
        <v>3385</v>
      </c>
      <c r="C64" s="832" t="s">
        <v>3371</v>
      </c>
      <c r="D64" s="832" t="s">
        <v>3372</v>
      </c>
      <c r="E64" s="832" t="s">
        <v>3373</v>
      </c>
      <c r="F64" s="849">
        <v>8</v>
      </c>
      <c r="G64" s="849">
        <v>2008</v>
      </c>
      <c r="H64" s="849">
        <v>0.56916099773242634</v>
      </c>
      <c r="I64" s="849">
        <v>251</v>
      </c>
      <c r="J64" s="849">
        <v>14</v>
      </c>
      <c r="K64" s="849">
        <v>3528</v>
      </c>
      <c r="L64" s="849">
        <v>1</v>
      </c>
      <c r="M64" s="849">
        <v>252</v>
      </c>
      <c r="N64" s="849">
        <v>8</v>
      </c>
      <c r="O64" s="849">
        <v>2032</v>
      </c>
      <c r="P64" s="837">
        <v>0.57596371882086173</v>
      </c>
      <c r="Q64" s="850">
        <v>254</v>
      </c>
    </row>
    <row r="65" spans="1:17" ht="14.4" customHeight="1" x14ac:dyDescent="0.3">
      <c r="A65" s="831" t="s">
        <v>3654</v>
      </c>
      <c r="B65" s="832" t="s">
        <v>3385</v>
      </c>
      <c r="C65" s="832" t="s">
        <v>3371</v>
      </c>
      <c r="D65" s="832" t="s">
        <v>3499</v>
      </c>
      <c r="E65" s="832" t="s">
        <v>3500</v>
      </c>
      <c r="F65" s="849">
        <v>2</v>
      </c>
      <c r="G65" s="849">
        <v>252</v>
      </c>
      <c r="H65" s="849">
        <v>0.3968503937007874</v>
      </c>
      <c r="I65" s="849">
        <v>126</v>
      </c>
      <c r="J65" s="849">
        <v>5</v>
      </c>
      <c r="K65" s="849">
        <v>635</v>
      </c>
      <c r="L65" s="849">
        <v>1</v>
      </c>
      <c r="M65" s="849">
        <v>127</v>
      </c>
      <c r="N65" s="849">
        <v>2</v>
      </c>
      <c r="O65" s="849">
        <v>252</v>
      </c>
      <c r="P65" s="837">
        <v>0.3968503937007874</v>
      </c>
      <c r="Q65" s="850">
        <v>126</v>
      </c>
    </row>
    <row r="66" spans="1:17" ht="14.4" customHeight="1" x14ac:dyDescent="0.3">
      <c r="A66" s="831" t="s">
        <v>3654</v>
      </c>
      <c r="B66" s="832" t="s">
        <v>3385</v>
      </c>
      <c r="C66" s="832" t="s">
        <v>3371</v>
      </c>
      <c r="D66" s="832" t="s">
        <v>3505</v>
      </c>
      <c r="E66" s="832" t="s">
        <v>3506</v>
      </c>
      <c r="F66" s="849"/>
      <c r="G66" s="849"/>
      <c r="H66" s="849"/>
      <c r="I66" s="849"/>
      <c r="J66" s="849">
        <v>1</v>
      </c>
      <c r="K66" s="849">
        <v>1595</v>
      </c>
      <c r="L66" s="849">
        <v>1</v>
      </c>
      <c r="M66" s="849">
        <v>1595</v>
      </c>
      <c r="N66" s="849"/>
      <c r="O66" s="849"/>
      <c r="P66" s="837"/>
      <c r="Q66" s="850"/>
    </row>
    <row r="67" spans="1:17" ht="14.4" customHeight="1" x14ac:dyDescent="0.3">
      <c r="A67" s="831" t="s">
        <v>3654</v>
      </c>
      <c r="B67" s="832" t="s">
        <v>3385</v>
      </c>
      <c r="C67" s="832" t="s">
        <v>3371</v>
      </c>
      <c r="D67" s="832" t="s">
        <v>3507</v>
      </c>
      <c r="E67" s="832" t="s">
        <v>3508</v>
      </c>
      <c r="F67" s="849">
        <v>2</v>
      </c>
      <c r="G67" s="849">
        <v>666</v>
      </c>
      <c r="H67" s="849"/>
      <c r="I67" s="849">
        <v>333</v>
      </c>
      <c r="J67" s="849"/>
      <c r="K67" s="849"/>
      <c r="L67" s="849"/>
      <c r="M67" s="849"/>
      <c r="N67" s="849">
        <v>1</v>
      </c>
      <c r="O67" s="849">
        <v>335</v>
      </c>
      <c r="P67" s="837"/>
      <c r="Q67" s="850">
        <v>335</v>
      </c>
    </row>
    <row r="68" spans="1:17" ht="14.4" customHeight="1" x14ac:dyDescent="0.3">
      <c r="A68" s="831" t="s">
        <v>3654</v>
      </c>
      <c r="B68" s="832" t="s">
        <v>3385</v>
      </c>
      <c r="C68" s="832" t="s">
        <v>3371</v>
      </c>
      <c r="D68" s="832" t="s">
        <v>3525</v>
      </c>
      <c r="E68" s="832" t="s">
        <v>3526</v>
      </c>
      <c r="F68" s="849"/>
      <c r="G68" s="849"/>
      <c r="H68" s="849"/>
      <c r="I68" s="849"/>
      <c r="J68" s="849">
        <v>9</v>
      </c>
      <c r="K68" s="849">
        <v>6390</v>
      </c>
      <c r="L68" s="849">
        <v>1</v>
      </c>
      <c r="M68" s="849">
        <v>710</v>
      </c>
      <c r="N68" s="849">
        <v>1</v>
      </c>
      <c r="O68" s="849">
        <v>715</v>
      </c>
      <c r="P68" s="837">
        <v>0.11189358372456965</v>
      </c>
      <c r="Q68" s="850">
        <v>715</v>
      </c>
    </row>
    <row r="69" spans="1:17" ht="14.4" customHeight="1" x14ac:dyDescent="0.3">
      <c r="A69" s="831" t="s">
        <v>3654</v>
      </c>
      <c r="B69" s="832" t="s">
        <v>3385</v>
      </c>
      <c r="C69" s="832" t="s">
        <v>3371</v>
      </c>
      <c r="D69" s="832" t="s">
        <v>3529</v>
      </c>
      <c r="E69" s="832" t="s">
        <v>3530</v>
      </c>
      <c r="F69" s="849"/>
      <c r="G69" s="849"/>
      <c r="H69" s="849"/>
      <c r="I69" s="849"/>
      <c r="J69" s="849">
        <v>10</v>
      </c>
      <c r="K69" s="849">
        <v>2610</v>
      </c>
      <c r="L69" s="849">
        <v>1</v>
      </c>
      <c r="M69" s="849">
        <v>261</v>
      </c>
      <c r="N69" s="849">
        <v>1</v>
      </c>
      <c r="O69" s="849">
        <v>263</v>
      </c>
      <c r="P69" s="837">
        <v>0.10076628352490422</v>
      </c>
      <c r="Q69" s="850">
        <v>263</v>
      </c>
    </row>
    <row r="70" spans="1:17" ht="14.4" customHeight="1" x14ac:dyDescent="0.3">
      <c r="A70" s="831" t="s">
        <v>3654</v>
      </c>
      <c r="B70" s="832" t="s">
        <v>3385</v>
      </c>
      <c r="C70" s="832" t="s">
        <v>3371</v>
      </c>
      <c r="D70" s="832" t="s">
        <v>3533</v>
      </c>
      <c r="E70" s="832" t="s">
        <v>3534</v>
      </c>
      <c r="F70" s="849"/>
      <c r="G70" s="849"/>
      <c r="H70" s="849"/>
      <c r="I70" s="849"/>
      <c r="J70" s="849">
        <v>9</v>
      </c>
      <c r="K70" s="849">
        <v>774</v>
      </c>
      <c r="L70" s="849">
        <v>1</v>
      </c>
      <c r="M70" s="849">
        <v>86</v>
      </c>
      <c r="N70" s="849"/>
      <c r="O70" s="849"/>
      <c r="P70" s="837"/>
      <c r="Q70" s="850"/>
    </row>
    <row r="71" spans="1:17" ht="14.4" customHeight="1" x14ac:dyDescent="0.3">
      <c r="A71" s="831" t="s">
        <v>3654</v>
      </c>
      <c r="B71" s="832" t="s">
        <v>3385</v>
      </c>
      <c r="C71" s="832" t="s">
        <v>3371</v>
      </c>
      <c r="D71" s="832" t="s">
        <v>3378</v>
      </c>
      <c r="E71" s="832" t="s">
        <v>3379</v>
      </c>
      <c r="F71" s="849">
        <v>3</v>
      </c>
      <c r="G71" s="849">
        <v>1776</v>
      </c>
      <c r="H71" s="849">
        <v>1.4974704890387858</v>
      </c>
      <c r="I71" s="849">
        <v>592</v>
      </c>
      <c r="J71" s="849">
        <v>2</v>
      </c>
      <c r="K71" s="849">
        <v>1186</v>
      </c>
      <c r="L71" s="849">
        <v>1</v>
      </c>
      <c r="M71" s="849">
        <v>593</v>
      </c>
      <c r="N71" s="849">
        <v>8</v>
      </c>
      <c r="O71" s="849">
        <v>4760</v>
      </c>
      <c r="P71" s="837">
        <v>4.0134907251264753</v>
      </c>
      <c r="Q71" s="850">
        <v>595</v>
      </c>
    </row>
    <row r="72" spans="1:17" ht="14.4" customHeight="1" x14ac:dyDescent="0.3">
      <c r="A72" s="831" t="s">
        <v>3654</v>
      </c>
      <c r="B72" s="832" t="s">
        <v>3385</v>
      </c>
      <c r="C72" s="832" t="s">
        <v>3371</v>
      </c>
      <c r="D72" s="832" t="s">
        <v>3549</v>
      </c>
      <c r="E72" s="832" t="s">
        <v>3550</v>
      </c>
      <c r="F72" s="849">
        <v>5</v>
      </c>
      <c r="G72" s="849">
        <v>3835</v>
      </c>
      <c r="H72" s="849">
        <v>1.6644965277777777</v>
      </c>
      <c r="I72" s="849">
        <v>767</v>
      </c>
      <c r="J72" s="849">
        <v>3</v>
      </c>
      <c r="K72" s="849">
        <v>2304</v>
      </c>
      <c r="L72" s="849">
        <v>1</v>
      </c>
      <c r="M72" s="849">
        <v>768</v>
      </c>
      <c r="N72" s="849">
        <v>8</v>
      </c>
      <c r="O72" s="849">
        <v>6160</v>
      </c>
      <c r="P72" s="837">
        <v>2.6736111111111112</v>
      </c>
      <c r="Q72" s="850">
        <v>770</v>
      </c>
    </row>
    <row r="73" spans="1:17" ht="14.4" customHeight="1" x14ac:dyDescent="0.3">
      <c r="A73" s="831" t="s">
        <v>3654</v>
      </c>
      <c r="B73" s="832" t="s">
        <v>3385</v>
      </c>
      <c r="C73" s="832" t="s">
        <v>3371</v>
      </c>
      <c r="D73" s="832" t="s">
        <v>3555</v>
      </c>
      <c r="E73" s="832" t="s">
        <v>3556</v>
      </c>
      <c r="F73" s="849"/>
      <c r="G73" s="849"/>
      <c r="H73" s="849"/>
      <c r="I73" s="849"/>
      <c r="J73" s="849">
        <v>1</v>
      </c>
      <c r="K73" s="849">
        <v>116</v>
      </c>
      <c r="L73" s="849">
        <v>1</v>
      </c>
      <c r="M73" s="849">
        <v>116</v>
      </c>
      <c r="N73" s="849"/>
      <c r="O73" s="849"/>
      <c r="P73" s="837"/>
      <c r="Q73" s="850"/>
    </row>
    <row r="74" spans="1:17" ht="14.4" customHeight="1" x14ac:dyDescent="0.3">
      <c r="A74" s="831" t="s">
        <v>3654</v>
      </c>
      <c r="B74" s="832" t="s">
        <v>3385</v>
      </c>
      <c r="C74" s="832" t="s">
        <v>3371</v>
      </c>
      <c r="D74" s="832" t="s">
        <v>3571</v>
      </c>
      <c r="E74" s="832" t="s">
        <v>3572</v>
      </c>
      <c r="F74" s="849">
        <v>8</v>
      </c>
      <c r="G74" s="849">
        <v>2984</v>
      </c>
      <c r="H74" s="849">
        <v>3.9893048128342246</v>
      </c>
      <c r="I74" s="849">
        <v>373</v>
      </c>
      <c r="J74" s="849">
        <v>2</v>
      </c>
      <c r="K74" s="849">
        <v>748</v>
      </c>
      <c r="L74" s="849">
        <v>1</v>
      </c>
      <c r="M74" s="849">
        <v>374</v>
      </c>
      <c r="N74" s="849">
        <v>3</v>
      </c>
      <c r="O74" s="849">
        <v>1128</v>
      </c>
      <c r="P74" s="837">
        <v>1.5080213903743316</v>
      </c>
      <c r="Q74" s="850">
        <v>376</v>
      </c>
    </row>
    <row r="75" spans="1:17" ht="14.4" customHeight="1" x14ac:dyDescent="0.3">
      <c r="A75" s="831" t="s">
        <v>3654</v>
      </c>
      <c r="B75" s="832" t="s">
        <v>3385</v>
      </c>
      <c r="C75" s="832" t="s">
        <v>3371</v>
      </c>
      <c r="D75" s="832" t="s">
        <v>3380</v>
      </c>
      <c r="E75" s="832" t="s">
        <v>3381</v>
      </c>
      <c r="F75" s="849">
        <v>3</v>
      </c>
      <c r="G75" s="849">
        <v>4011</v>
      </c>
      <c r="H75" s="849">
        <v>0.49925317401045555</v>
      </c>
      <c r="I75" s="849">
        <v>1337</v>
      </c>
      <c r="J75" s="849">
        <v>6</v>
      </c>
      <c r="K75" s="849">
        <v>8034</v>
      </c>
      <c r="L75" s="849">
        <v>1</v>
      </c>
      <c r="M75" s="849">
        <v>1339</v>
      </c>
      <c r="N75" s="849">
        <v>4</v>
      </c>
      <c r="O75" s="849">
        <v>5376</v>
      </c>
      <c r="P75" s="837">
        <v>0.66915608663181481</v>
      </c>
      <c r="Q75" s="850">
        <v>1344</v>
      </c>
    </row>
    <row r="76" spans="1:17" ht="14.4" customHeight="1" x14ac:dyDescent="0.3">
      <c r="A76" s="831" t="s">
        <v>3654</v>
      </c>
      <c r="B76" s="832" t="s">
        <v>3385</v>
      </c>
      <c r="C76" s="832" t="s">
        <v>3371</v>
      </c>
      <c r="D76" s="832" t="s">
        <v>3382</v>
      </c>
      <c r="E76" s="832" t="s">
        <v>3383</v>
      </c>
      <c r="F76" s="849">
        <v>5</v>
      </c>
      <c r="G76" s="849">
        <v>1810</v>
      </c>
      <c r="H76" s="849">
        <v>0.83103764921946743</v>
      </c>
      <c r="I76" s="849">
        <v>362</v>
      </c>
      <c r="J76" s="849">
        <v>6</v>
      </c>
      <c r="K76" s="849">
        <v>2178</v>
      </c>
      <c r="L76" s="849">
        <v>1</v>
      </c>
      <c r="M76" s="849">
        <v>363</v>
      </c>
      <c r="N76" s="849">
        <v>8</v>
      </c>
      <c r="O76" s="849">
        <v>2912</v>
      </c>
      <c r="P76" s="837">
        <v>1.3370064279155187</v>
      </c>
      <c r="Q76" s="850">
        <v>364</v>
      </c>
    </row>
    <row r="77" spans="1:17" ht="14.4" customHeight="1" x14ac:dyDescent="0.3">
      <c r="A77" s="831" t="s">
        <v>3654</v>
      </c>
      <c r="B77" s="832" t="s">
        <v>3385</v>
      </c>
      <c r="C77" s="832" t="s">
        <v>3371</v>
      </c>
      <c r="D77" s="832" t="s">
        <v>3573</v>
      </c>
      <c r="E77" s="832" t="s">
        <v>3574</v>
      </c>
      <c r="F77" s="849"/>
      <c r="G77" s="849"/>
      <c r="H77" s="849"/>
      <c r="I77" s="849"/>
      <c r="J77" s="849">
        <v>1</v>
      </c>
      <c r="K77" s="849">
        <v>795</v>
      </c>
      <c r="L77" s="849">
        <v>1</v>
      </c>
      <c r="M77" s="849">
        <v>795</v>
      </c>
      <c r="N77" s="849"/>
      <c r="O77" s="849"/>
      <c r="P77" s="837"/>
      <c r="Q77" s="850"/>
    </row>
    <row r="78" spans="1:17" ht="14.4" customHeight="1" x14ac:dyDescent="0.3">
      <c r="A78" s="831" t="s">
        <v>3654</v>
      </c>
      <c r="B78" s="832" t="s">
        <v>3604</v>
      </c>
      <c r="C78" s="832" t="s">
        <v>3371</v>
      </c>
      <c r="D78" s="832" t="s">
        <v>3605</v>
      </c>
      <c r="E78" s="832" t="s">
        <v>3606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227</v>
      </c>
      <c r="P78" s="837"/>
      <c r="Q78" s="850">
        <v>227</v>
      </c>
    </row>
    <row r="79" spans="1:17" ht="14.4" customHeight="1" x14ac:dyDescent="0.3">
      <c r="A79" s="831" t="s">
        <v>3654</v>
      </c>
      <c r="B79" s="832" t="s">
        <v>3604</v>
      </c>
      <c r="C79" s="832" t="s">
        <v>3371</v>
      </c>
      <c r="D79" s="832" t="s">
        <v>3611</v>
      </c>
      <c r="E79" s="832" t="s">
        <v>3612</v>
      </c>
      <c r="F79" s="849"/>
      <c r="G79" s="849"/>
      <c r="H79" s="849"/>
      <c r="I79" s="849"/>
      <c r="J79" s="849">
        <v>2</v>
      </c>
      <c r="K79" s="849">
        <v>2274</v>
      </c>
      <c r="L79" s="849">
        <v>1</v>
      </c>
      <c r="M79" s="849">
        <v>1137</v>
      </c>
      <c r="N79" s="849">
        <v>1</v>
      </c>
      <c r="O79" s="849">
        <v>1141</v>
      </c>
      <c r="P79" s="837">
        <v>0.50175901495162711</v>
      </c>
      <c r="Q79" s="850">
        <v>1141</v>
      </c>
    </row>
    <row r="80" spans="1:17" ht="14.4" customHeight="1" x14ac:dyDescent="0.3">
      <c r="A80" s="831" t="s">
        <v>3654</v>
      </c>
      <c r="B80" s="832" t="s">
        <v>3604</v>
      </c>
      <c r="C80" s="832" t="s">
        <v>3371</v>
      </c>
      <c r="D80" s="832" t="s">
        <v>3613</v>
      </c>
      <c r="E80" s="832" t="s">
        <v>3614</v>
      </c>
      <c r="F80" s="849"/>
      <c r="G80" s="849"/>
      <c r="H80" s="849"/>
      <c r="I80" s="849"/>
      <c r="J80" s="849">
        <v>3</v>
      </c>
      <c r="K80" s="849">
        <v>798</v>
      </c>
      <c r="L80" s="849">
        <v>1</v>
      </c>
      <c r="M80" s="849">
        <v>266</v>
      </c>
      <c r="N80" s="849"/>
      <c r="O80" s="849"/>
      <c r="P80" s="837"/>
      <c r="Q80" s="850"/>
    </row>
    <row r="81" spans="1:17" ht="14.4" customHeight="1" x14ac:dyDescent="0.3">
      <c r="A81" s="831" t="s">
        <v>3654</v>
      </c>
      <c r="B81" s="832" t="s">
        <v>3604</v>
      </c>
      <c r="C81" s="832" t="s">
        <v>3371</v>
      </c>
      <c r="D81" s="832" t="s">
        <v>3621</v>
      </c>
      <c r="E81" s="832" t="s">
        <v>3622</v>
      </c>
      <c r="F81" s="849"/>
      <c r="G81" s="849"/>
      <c r="H81" s="849"/>
      <c r="I81" s="849"/>
      <c r="J81" s="849">
        <v>1</v>
      </c>
      <c r="K81" s="849">
        <v>487</v>
      </c>
      <c r="L81" s="849">
        <v>1</v>
      </c>
      <c r="M81" s="849">
        <v>487</v>
      </c>
      <c r="N81" s="849"/>
      <c r="O81" s="849"/>
      <c r="P81" s="837"/>
      <c r="Q81" s="850"/>
    </row>
    <row r="82" spans="1:17" ht="14.4" customHeight="1" x14ac:dyDescent="0.3">
      <c r="A82" s="831" t="s">
        <v>3654</v>
      </c>
      <c r="B82" s="832" t="s">
        <v>3604</v>
      </c>
      <c r="C82" s="832" t="s">
        <v>3371</v>
      </c>
      <c r="D82" s="832" t="s">
        <v>3623</v>
      </c>
      <c r="E82" s="832" t="s">
        <v>3624</v>
      </c>
      <c r="F82" s="849"/>
      <c r="G82" s="849"/>
      <c r="H82" s="849"/>
      <c r="I82" s="849"/>
      <c r="J82" s="849">
        <v>1</v>
      </c>
      <c r="K82" s="849">
        <v>374</v>
      </c>
      <c r="L82" s="849">
        <v>1</v>
      </c>
      <c r="M82" s="849">
        <v>374</v>
      </c>
      <c r="N82" s="849"/>
      <c r="O82" s="849"/>
      <c r="P82" s="837"/>
      <c r="Q82" s="850"/>
    </row>
    <row r="83" spans="1:17" ht="14.4" customHeight="1" x14ac:dyDescent="0.3">
      <c r="A83" s="831" t="s">
        <v>3655</v>
      </c>
      <c r="B83" s="832" t="s">
        <v>3385</v>
      </c>
      <c r="C83" s="832" t="s">
        <v>3386</v>
      </c>
      <c r="D83" s="832" t="s">
        <v>3398</v>
      </c>
      <c r="E83" s="832" t="s">
        <v>3399</v>
      </c>
      <c r="F83" s="849"/>
      <c r="G83" s="849"/>
      <c r="H83" s="849"/>
      <c r="I83" s="849"/>
      <c r="J83" s="849">
        <v>0.1</v>
      </c>
      <c r="K83" s="849">
        <v>454.76</v>
      </c>
      <c r="L83" s="849">
        <v>1</v>
      </c>
      <c r="M83" s="849">
        <v>4547.5999999999995</v>
      </c>
      <c r="N83" s="849"/>
      <c r="O83" s="849"/>
      <c r="P83" s="837"/>
      <c r="Q83" s="850"/>
    </row>
    <row r="84" spans="1:17" ht="14.4" customHeight="1" x14ac:dyDescent="0.3">
      <c r="A84" s="831" t="s">
        <v>3655</v>
      </c>
      <c r="B84" s="832" t="s">
        <v>3385</v>
      </c>
      <c r="C84" s="832" t="s">
        <v>3386</v>
      </c>
      <c r="D84" s="832" t="s">
        <v>3423</v>
      </c>
      <c r="E84" s="832" t="s">
        <v>3399</v>
      </c>
      <c r="F84" s="849"/>
      <c r="G84" s="849"/>
      <c r="H84" s="849"/>
      <c r="I84" s="849"/>
      <c r="J84" s="849"/>
      <c r="K84" s="849"/>
      <c r="L84" s="849"/>
      <c r="M84" s="849"/>
      <c r="N84" s="849">
        <v>0.2</v>
      </c>
      <c r="O84" s="849">
        <v>327.89</v>
      </c>
      <c r="P84" s="837"/>
      <c r="Q84" s="850">
        <v>1639.4499999999998</v>
      </c>
    </row>
    <row r="85" spans="1:17" ht="14.4" customHeight="1" x14ac:dyDescent="0.3">
      <c r="A85" s="831" t="s">
        <v>3655</v>
      </c>
      <c r="B85" s="832" t="s">
        <v>3385</v>
      </c>
      <c r="C85" s="832" t="s">
        <v>3424</v>
      </c>
      <c r="D85" s="832" t="s">
        <v>3437</v>
      </c>
      <c r="E85" s="832" t="s">
        <v>3438</v>
      </c>
      <c r="F85" s="849">
        <v>1</v>
      </c>
      <c r="G85" s="849">
        <v>408.74</v>
      </c>
      <c r="H85" s="849">
        <v>1</v>
      </c>
      <c r="I85" s="849">
        <v>408.74</v>
      </c>
      <c r="J85" s="849">
        <v>1</v>
      </c>
      <c r="K85" s="849">
        <v>408.74</v>
      </c>
      <c r="L85" s="849">
        <v>1</v>
      </c>
      <c r="M85" s="849">
        <v>408.74</v>
      </c>
      <c r="N85" s="849">
        <v>2</v>
      </c>
      <c r="O85" s="849">
        <v>817.48</v>
      </c>
      <c r="P85" s="837">
        <v>2</v>
      </c>
      <c r="Q85" s="850">
        <v>408.74</v>
      </c>
    </row>
    <row r="86" spans="1:17" ht="14.4" customHeight="1" x14ac:dyDescent="0.3">
      <c r="A86" s="831" t="s">
        <v>3655</v>
      </c>
      <c r="B86" s="832" t="s">
        <v>3385</v>
      </c>
      <c r="C86" s="832" t="s">
        <v>3424</v>
      </c>
      <c r="D86" s="832" t="s">
        <v>3439</v>
      </c>
      <c r="E86" s="832" t="s">
        <v>3440</v>
      </c>
      <c r="F86" s="849"/>
      <c r="G86" s="849"/>
      <c r="H86" s="849"/>
      <c r="I86" s="849"/>
      <c r="J86" s="849">
        <v>1</v>
      </c>
      <c r="K86" s="849">
        <v>187.97</v>
      </c>
      <c r="L86" s="849">
        <v>1</v>
      </c>
      <c r="M86" s="849">
        <v>187.97</v>
      </c>
      <c r="N86" s="849"/>
      <c r="O86" s="849"/>
      <c r="P86" s="837"/>
      <c r="Q86" s="850"/>
    </row>
    <row r="87" spans="1:17" ht="14.4" customHeight="1" x14ac:dyDescent="0.3">
      <c r="A87" s="831" t="s">
        <v>3655</v>
      </c>
      <c r="B87" s="832" t="s">
        <v>3385</v>
      </c>
      <c r="C87" s="832" t="s">
        <v>3424</v>
      </c>
      <c r="D87" s="832" t="s">
        <v>3451</v>
      </c>
      <c r="E87" s="832" t="s">
        <v>3452</v>
      </c>
      <c r="F87" s="849"/>
      <c r="G87" s="849"/>
      <c r="H87" s="849"/>
      <c r="I87" s="849"/>
      <c r="J87" s="849">
        <v>1</v>
      </c>
      <c r="K87" s="849">
        <v>1396.5</v>
      </c>
      <c r="L87" s="849">
        <v>1</v>
      </c>
      <c r="M87" s="849">
        <v>1396.5</v>
      </c>
      <c r="N87" s="849"/>
      <c r="O87" s="849"/>
      <c r="P87" s="837"/>
      <c r="Q87" s="850"/>
    </row>
    <row r="88" spans="1:17" ht="14.4" customHeight="1" x14ac:dyDescent="0.3">
      <c r="A88" s="831" t="s">
        <v>3655</v>
      </c>
      <c r="B88" s="832" t="s">
        <v>3385</v>
      </c>
      <c r="C88" s="832" t="s">
        <v>3424</v>
      </c>
      <c r="D88" s="832" t="s">
        <v>3656</v>
      </c>
      <c r="E88" s="832" t="s">
        <v>3657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612.6</v>
      </c>
      <c r="P88" s="837"/>
      <c r="Q88" s="850">
        <v>612.6</v>
      </c>
    </row>
    <row r="89" spans="1:17" ht="14.4" customHeight="1" x14ac:dyDescent="0.3">
      <c r="A89" s="831" t="s">
        <v>3655</v>
      </c>
      <c r="B89" s="832" t="s">
        <v>3385</v>
      </c>
      <c r="C89" s="832" t="s">
        <v>3424</v>
      </c>
      <c r="D89" s="832" t="s">
        <v>3652</v>
      </c>
      <c r="E89" s="832" t="s">
        <v>3653</v>
      </c>
      <c r="F89" s="849"/>
      <c r="G89" s="849"/>
      <c r="H89" s="849"/>
      <c r="I89" s="849"/>
      <c r="J89" s="849"/>
      <c r="K89" s="849"/>
      <c r="L89" s="849"/>
      <c r="M89" s="849"/>
      <c r="N89" s="849">
        <v>2</v>
      </c>
      <c r="O89" s="849">
        <v>4605.3999999999996</v>
      </c>
      <c r="P89" s="837"/>
      <c r="Q89" s="850">
        <v>2302.6999999999998</v>
      </c>
    </row>
    <row r="90" spans="1:17" ht="14.4" customHeight="1" x14ac:dyDescent="0.3">
      <c r="A90" s="831" t="s">
        <v>3655</v>
      </c>
      <c r="B90" s="832" t="s">
        <v>3385</v>
      </c>
      <c r="C90" s="832" t="s">
        <v>3424</v>
      </c>
      <c r="D90" s="832" t="s">
        <v>3475</v>
      </c>
      <c r="E90" s="832" t="s">
        <v>3476</v>
      </c>
      <c r="F90" s="849"/>
      <c r="G90" s="849"/>
      <c r="H90" s="849"/>
      <c r="I90" s="849"/>
      <c r="J90" s="849"/>
      <c r="K90" s="849"/>
      <c r="L90" s="849"/>
      <c r="M90" s="849"/>
      <c r="N90" s="849">
        <v>2</v>
      </c>
      <c r="O90" s="849">
        <v>1284</v>
      </c>
      <c r="P90" s="837"/>
      <c r="Q90" s="850">
        <v>642</v>
      </c>
    </row>
    <row r="91" spans="1:17" ht="14.4" customHeight="1" x14ac:dyDescent="0.3">
      <c r="A91" s="831" t="s">
        <v>3655</v>
      </c>
      <c r="B91" s="832" t="s">
        <v>3385</v>
      </c>
      <c r="C91" s="832" t="s">
        <v>3371</v>
      </c>
      <c r="D91" s="832" t="s">
        <v>3491</v>
      </c>
      <c r="E91" s="832" t="s">
        <v>3492</v>
      </c>
      <c r="F91" s="849">
        <v>5</v>
      </c>
      <c r="G91" s="849">
        <v>185</v>
      </c>
      <c r="H91" s="849">
        <v>2.5</v>
      </c>
      <c r="I91" s="849">
        <v>37</v>
      </c>
      <c r="J91" s="849">
        <v>2</v>
      </c>
      <c r="K91" s="849">
        <v>74</v>
      </c>
      <c r="L91" s="849">
        <v>1</v>
      </c>
      <c r="M91" s="849">
        <v>37</v>
      </c>
      <c r="N91" s="849">
        <v>5</v>
      </c>
      <c r="O91" s="849">
        <v>190</v>
      </c>
      <c r="P91" s="837">
        <v>2.5675675675675675</v>
      </c>
      <c r="Q91" s="850">
        <v>38</v>
      </c>
    </row>
    <row r="92" spans="1:17" ht="14.4" customHeight="1" x14ac:dyDescent="0.3">
      <c r="A92" s="831" t="s">
        <v>3655</v>
      </c>
      <c r="B92" s="832" t="s">
        <v>3385</v>
      </c>
      <c r="C92" s="832" t="s">
        <v>3371</v>
      </c>
      <c r="D92" s="832" t="s">
        <v>3372</v>
      </c>
      <c r="E92" s="832" t="s">
        <v>3373</v>
      </c>
      <c r="F92" s="849">
        <v>2</v>
      </c>
      <c r="G92" s="849">
        <v>502</v>
      </c>
      <c r="H92" s="849"/>
      <c r="I92" s="849">
        <v>251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3655</v>
      </c>
      <c r="B93" s="832" t="s">
        <v>3385</v>
      </c>
      <c r="C93" s="832" t="s">
        <v>3371</v>
      </c>
      <c r="D93" s="832" t="s">
        <v>3499</v>
      </c>
      <c r="E93" s="832" t="s">
        <v>3500</v>
      </c>
      <c r="F93" s="849"/>
      <c r="G93" s="849"/>
      <c r="H93" s="849"/>
      <c r="I93" s="849"/>
      <c r="J93" s="849">
        <v>1</v>
      </c>
      <c r="K93" s="849">
        <v>127</v>
      </c>
      <c r="L93" s="849">
        <v>1</v>
      </c>
      <c r="M93" s="849">
        <v>127</v>
      </c>
      <c r="N93" s="849">
        <v>5</v>
      </c>
      <c r="O93" s="849">
        <v>630</v>
      </c>
      <c r="P93" s="837">
        <v>4.9606299212598426</v>
      </c>
      <c r="Q93" s="850">
        <v>126</v>
      </c>
    </row>
    <row r="94" spans="1:17" ht="14.4" customHeight="1" x14ac:dyDescent="0.3">
      <c r="A94" s="831" t="s">
        <v>3655</v>
      </c>
      <c r="B94" s="832" t="s">
        <v>3385</v>
      </c>
      <c r="C94" s="832" t="s">
        <v>3371</v>
      </c>
      <c r="D94" s="832" t="s">
        <v>3507</v>
      </c>
      <c r="E94" s="832" t="s">
        <v>3508</v>
      </c>
      <c r="F94" s="849"/>
      <c r="G94" s="849"/>
      <c r="H94" s="849"/>
      <c r="I94" s="849"/>
      <c r="J94" s="849">
        <v>1</v>
      </c>
      <c r="K94" s="849">
        <v>334</v>
      </c>
      <c r="L94" s="849">
        <v>1</v>
      </c>
      <c r="M94" s="849">
        <v>334</v>
      </c>
      <c r="N94" s="849"/>
      <c r="O94" s="849"/>
      <c r="P94" s="837"/>
      <c r="Q94" s="850"/>
    </row>
    <row r="95" spans="1:17" ht="14.4" customHeight="1" x14ac:dyDescent="0.3">
      <c r="A95" s="831" t="s">
        <v>3655</v>
      </c>
      <c r="B95" s="832" t="s">
        <v>3385</v>
      </c>
      <c r="C95" s="832" t="s">
        <v>3371</v>
      </c>
      <c r="D95" s="832" t="s">
        <v>3525</v>
      </c>
      <c r="E95" s="832" t="s">
        <v>3526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715</v>
      </c>
      <c r="P95" s="837"/>
      <c r="Q95" s="850">
        <v>715</v>
      </c>
    </row>
    <row r="96" spans="1:17" ht="14.4" customHeight="1" x14ac:dyDescent="0.3">
      <c r="A96" s="831" t="s">
        <v>3655</v>
      </c>
      <c r="B96" s="832" t="s">
        <v>3385</v>
      </c>
      <c r="C96" s="832" t="s">
        <v>3371</v>
      </c>
      <c r="D96" s="832" t="s">
        <v>3529</v>
      </c>
      <c r="E96" s="832" t="s">
        <v>3530</v>
      </c>
      <c r="F96" s="849"/>
      <c r="G96" s="849"/>
      <c r="H96" s="849"/>
      <c r="I96" s="849"/>
      <c r="J96" s="849">
        <v>1</v>
      </c>
      <c r="K96" s="849">
        <v>261</v>
      </c>
      <c r="L96" s="849">
        <v>1</v>
      </c>
      <c r="M96" s="849">
        <v>261</v>
      </c>
      <c r="N96" s="849">
        <v>1</v>
      </c>
      <c r="O96" s="849">
        <v>263</v>
      </c>
      <c r="P96" s="837">
        <v>1.0076628352490422</v>
      </c>
      <c r="Q96" s="850">
        <v>263</v>
      </c>
    </row>
    <row r="97" spans="1:17" ht="14.4" customHeight="1" x14ac:dyDescent="0.3">
      <c r="A97" s="831" t="s">
        <v>3655</v>
      </c>
      <c r="B97" s="832" t="s">
        <v>3385</v>
      </c>
      <c r="C97" s="832" t="s">
        <v>3371</v>
      </c>
      <c r="D97" s="832" t="s">
        <v>3378</v>
      </c>
      <c r="E97" s="832" t="s">
        <v>3379</v>
      </c>
      <c r="F97" s="849">
        <v>1</v>
      </c>
      <c r="G97" s="849">
        <v>592</v>
      </c>
      <c r="H97" s="849">
        <v>0.99831365935919059</v>
      </c>
      <c r="I97" s="849">
        <v>592</v>
      </c>
      <c r="J97" s="849">
        <v>1</v>
      </c>
      <c r="K97" s="849">
        <v>593</v>
      </c>
      <c r="L97" s="849">
        <v>1</v>
      </c>
      <c r="M97" s="849">
        <v>593</v>
      </c>
      <c r="N97" s="849">
        <v>1</v>
      </c>
      <c r="O97" s="849">
        <v>595</v>
      </c>
      <c r="P97" s="837">
        <v>1.0033726812816188</v>
      </c>
      <c r="Q97" s="850">
        <v>595</v>
      </c>
    </row>
    <row r="98" spans="1:17" ht="14.4" customHeight="1" x14ac:dyDescent="0.3">
      <c r="A98" s="831" t="s">
        <v>3655</v>
      </c>
      <c r="B98" s="832" t="s">
        <v>3385</v>
      </c>
      <c r="C98" s="832" t="s">
        <v>3371</v>
      </c>
      <c r="D98" s="832" t="s">
        <v>3549</v>
      </c>
      <c r="E98" s="832" t="s">
        <v>3550</v>
      </c>
      <c r="F98" s="849">
        <v>1</v>
      </c>
      <c r="G98" s="849">
        <v>767</v>
      </c>
      <c r="H98" s="849">
        <v>0.99869791666666663</v>
      </c>
      <c r="I98" s="849">
        <v>767</v>
      </c>
      <c r="J98" s="849">
        <v>1</v>
      </c>
      <c r="K98" s="849">
        <v>768</v>
      </c>
      <c r="L98" s="849">
        <v>1</v>
      </c>
      <c r="M98" s="849">
        <v>768</v>
      </c>
      <c r="N98" s="849">
        <v>5</v>
      </c>
      <c r="O98" s="849">
        <v>3850</v>
      </c>
      <c r="P98" s="837">
        <v>5.013020833333333</v>
      </c>
      <c r="Q98" s="850">
        <v>770</v>
      </c>
    </row>
    <row r="99" spans="1:17" ht="14.4" customHeight="1" x14ac:dyDescent="0.3">
      <c r="A99" s="831" t="s">
        <v>3655</v>
      </c>
      <c r="B99" s="832" t="s">
        <v>3385</v>
      </c>
      <c r="C99" s="832" t="s">
        <v>3371</v>
      </c>
      <c r="D99" s="832" t="s">
        <v>3555</v>
      </c>
      <c r="E99" s="832" t="s">
        <v>3556</v>
      </c>
      <c r="F99" s="849"/>
      <c r="G99" s="849"/>
      <c r="H99" s="849"/>
      <c r="I99" s="849"/>
      <c r="J99" s="849"/>
      <c r="K99" s="849"/>
      <c r="L99" s="849"/>
      <c r="M99" s="849"/>
      <c r="N99" s="849">
        <v>2</v>
      </c>
      <c r="O99" s="849">
        <v>232</v>
      </c>
      <c r="P99" s="837"/>
      <c r="Q99" s="850">
        <v>116</v>
      </c>
    </row>
    <row r="100" spans="1:17" ht="14.4" customHeight="1" x14ac:dyDescent="0.3">
      <c r="A100" s="831" t="s">
        <v>3655</v>
      </c>
      <c r="B100" s="832" t="s">
        <v>3385</v>
      </c>
      <c r="C100" s="832" t="s">
        <v>3371</v>
      </c>
      <c r="D100" s="832" t="s">
        <v>3571</v>
      </c>
      <c r="E100" s="832" t="s">
        <v>3572</v>
      </c>
      <c r="F100" s="849">
        <v>1</v>
      </c>
      <c r="G100" s="849">
        <v>373</v>
      </c>
      <c r="H100" s="849"/>
      <c r="I100" s="849">
        <v>373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3655</v>
      </c>
      <c r="B101" s="832" t="s">
        <v>3588</v>
      </c>
      <c r="C101" s="832" t="s">
        <v>3371</v>
      </c>
      <c r="D101" s="832" t="s">
        <v>3491</v>
      </c>
      <c r="E101" s="832" t="s">
        <v>3492</v>
      </c>
      <c r="F101" s="849"/>
      <c r="G101" s="849"/>
      <c r="H101" s="849"/>
      <c r="I101" s="849"/>
      <c r="J101" s="849">
        <v>1</v>
      </c>
      <c r="K101" s="849">
        <v>37</v>
      </c>
      <c r="L101" s="849">
        <v>1</v>
      </c>
      <c r="M101" s="849">
        <v>37</v>
      </c>
      <c r="N101" s="849"/>
      <c r="O101" s="849"/>
      <c r="P101" s="837"/>
      <c r="Q101" s="850"/>
    </row>
    <row r="102" spans="1:17" ht="14.4" customHeight="1" x14ac:dyDescent="0.3">
      <c r="A102" s="831" t="s">
        <v>3655</v>
      </c>
      <c r="B102" s="832" t="s">
        <v>3604</v>
      </c>
      <c r="C102" s="832" t="s">
        <v>3371</v>
      </c>
      <c r="D102" s="832" t="s">
        <v>3611</v>
      </c>
      <c r="E102" s="832" t="s">
        <v>3612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1141</v>
      </c>
      <c r="P102" s="837"/>
      <c r="Q102" s="850">
        <v>1141</v>
      </c>
    </row>
    <row r="103" spans="1:17" ht="14.4" customHeight="1" x14ac:dyDescent="0.3">
      <c r="A103" s="831" t="s">
        <v>3655</v>
      </c>
      <c r="B103" s="832" t="s">
        <v>3604</v>
      </c>
      <c r="C103" s="832" t="s">
        <v>3371</v>
      </c>
      <c r="D103" s="832" t="s">
        <v>3613</v>
      </c>
      <c r="E103" s="832" t="s">
        <v>3614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267</v>
      </c>
      <c r="P103" s="837"/>
      <c r="Q103" s="850">
        <v>267</v>
      </c>
    </row>
    <row r="104" spans="1:17" ht="14.4" customHeight="1" x14ac:dyDescent="0.3">
      <c r="A104" s="831" t="s">
        <v>3655</v>
      </c>
      <c r="B104" s="832" t="s">
        <v>3604</v>
      </c>
      <c r="C104" s="832" t="s">
        <v>3371</v>
      </c>
      <c r="D104" s="832" t="s">
        <v>3621</v>
      </c>
      <c r="E104" s="832" t="s">
        <v>3622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488</v>
      </c>
      <c r="P104" s="837"/>
      <c r="Q104" s="850">
        <v>488</v>
      </c>
    </row>
    <row r="105" spans="1:17" ht="14.4" customHeight="1" x14ac:dyDescent="0.3">
      <c r="A105" s="831" t="s">
        <v>3658</v>
      </c>
      <c r="B105" s="832" t="s">
        <v>3385</v>
      </c>
      <c r="C105" s="832" t="s">
        <v>3386</v>
      </c>
      <c r="D105" s="832" t="s">
        <v>3398</v>
      </c>
      <c r="E105" s="832" t="s">
        <v>3399</v>
      </c>
      <c r="F105" s="849"/>
      <c r="G105" s="849"/>
      <c r="H105" s="849"/>
      <c r="I105" s="849"/>
      <c r="J105" s="849">
        <v>0.1</v>
      </c>
      <c r="K105" s="849">
        <v>454.76</v>
      </c>
      <c r="L105" s="849">
        <v>1</v>
      </c>
      <c r="M105" s="849">
        <v>4547.5999999999995</v>
      </c>
      <c r="N105" s="849"/>
      <c r="O105" s="849"/>
      <c r="P105" s="837"/>
      <c r="Q105" s="850"/>
    </row>
    <row r="106" spans="1:17" ht="14.4" customHeight="1" x14ac:dyDescent="0.3">
      <c r="A106" s="831" t="s">
        <v>3658</v>
      </c>
      <c r="B106" s="832" t="s">
        <v>3385</v>
      </c>
      <c r="C106" s="832" t="s">
        <v>3424</v>
      </c>
      <c r="D106" s="832" t="s">
        <v>3437</v>
      </c>
      <c r="E106" s="832" t="s">
        <v>3438</v>
      </c>
      <c r="F106" s="849"/>
      <c r="G106" s="849"/>
      <c r="H106" s="849"/>
      <c r="I106" s="849"/>
      <c r="J106" s="849">
        <v>1</v>
      </c>
      <c r="K106" s="849">
        <v>408.74</v>
      </c>
      <c r="L106" s="849">
        <v>1</v>
      </c>
      <c r="M106" s="849">
        <v>408.74</v>
      </c>
      <c r="N106" s="849"/>
      <c r="O106" s="849"/>
      <c r="P106" s="837"/>
      <c r="Q106" s="850"/>
    </row>
    <row r="107" spans="1:17" ht="14.4" customHeight="1" x14ac:dyDescent="0.3">
      <c r="A107" s="831" t="s">
        <v>3658</v>
      </c>
      <c r="B107" s="832" t="s">
        <v>3385</v>
      </c>
      <c r="C107" s="832" t="s">
        <v>3424</v>
      </c>
      <c r="D107" s="832" t="s">
        <v>3445</v>
      </c>
      <c r="E107" s="832" t="s">
        <v>3446</v>
      </c>
      <c r="F107" s="849"/>
      <c r="G107" s="849"/>
      <c r="H107" s="849"/>
      <c r="I107" s="849"/>
      <c r="J107" s="849">
        <v>1</v>
      </c>
      <c r="K107" s="849">
        <v>2170.0300000000002</v>
      </c>
      <c r="L107" s="849">
        <v>1</v>
      </c>
      <c r="M107" s="849">
        <v>2170.0300000000002</v>
      </c>
      <c r="N107" s="849"/>
      <c r="O107" s="849"/>
      <c r="P107" s="837"/>
      <c r="Q107" s="850"/>
    </row>
    <row r="108" spans="1:17" ht="14.4" customHeight="1" x14ac:dyDescent="0.3">
      <c r="A108" s="831" t="s">
        <v>3658</v>
      </c>
      <c r="B108" s="832" t="s">
        <v>3385</v>
      </c>
      <c r="C108" s="832" t="s">
        <v>3424</v>
      </c>
      <c r="D108" s="832" t="s">
        <v>3451</v>
      </c>
      <c r="E108" s="832" t="s">
        <v>3452</v>
      </c>
      <c r="F108" s="849"/>
      <c r="G108" s="849"/>
      <c r="H108" s="849"/>
      <c r="I108" s="849"/>
      <c r="J108" s="849">
        <v>1</v>
      </c>
      <c r="K108" s="849">
        <v>1396.5</v>
      </c>
      <c r="L108" s="849">
        <v>1</v>
      </c>
      <c r="M108" s="849">
        <v>1396.5</v>
      </c>
      <c r="N108" s="849"/>
      <c r="O108" s="849"/>
      <c r="P108" s="837"/>
      <c r="Q108" s="850"/>
    </row>
    <row r="109" spans="1:17" ht="14.4" customHeight="1" x14ac:dyDescent="0.3">
      <c r="A109" s="831" t="s">
        <v>3658</v>
      </c>
      <c r="B109" s="832" t="s">
        <v>3385</v>
      </c>
      <c r="C109" s="832" t="s">
        <v>3371</v>
      </c>
      <c r="D109" s="832" t="s">
        <v>3372</v>
      </c>
      <c r="E109" s="832" t="s">
        <v>3373</v>
      </c>
      <c r="F109" s="849">
        <v>1</v>
      </c>
      <c r="G109" s="849">
        <v>251</v>
      </c>
      <c r="H109" s="849"/>
      <c r="I109" s="849">
        <v>251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3658</v>
      </c>
      <c r="B110" s="832" t="s">
        <v>3385</v>
      </c>
      <c r="C110" s="832" t="s">
        <v>3371</v>
      </c>
      <c r="D110" s="832" t="s">
        <v>3499</v>
      </c>
      <c r="E110" s="832" t="s">
        <v>3500</v>
      </c>
      <c r="F110" s="849">
        <v>1</v>
      </c>
      <c r="G110" s="849">
        <v>126</v>
      </c>
      <c r="H110" s="849"/>
      <c r="I110" s="849">
        <v>126</v>
      </c>
      <c r="J110" s="849"/>
      <c r="K110" s="849"/>
      <c r="L110" s="849"/>
      <c r="M110" s="849"/>
      <c r="N110" s="849">
        <v>1</v>
      </c>
      <c r="O110" s="849">
        <v>126</v>
      </c>
      <c r="P110" s="837"/>
      <c r="Q110" s="850">
        <v>126</v>
      </c>
    </row>
    <row r="111" spans="1:17" ht="14.4" customHeight="1" x14ac:dyDescent="0.3">
      <c r="A111" s="831" t="s">
        <v>3658</v>
      </c>
      <c r="B111" s="832" t="s">
        <v>3385</v>
      </c>
      <c r="C111" s="832" t="s">
        <v>3371</v>
      </c>
      <c r="D111" s="832" t="s">
        <v>3507</v>
      </c>
      <c r="E111" s="832" t="s">
        <v>3508</v>
      </c>
      <c r="F111" s="849"/>
      <c r="G111" s="849"/>
      <c r="H111" s="849"/>
      <c r="I111" s="849"/>
      <c r="J111" s="849">
        <v>1</v>
      </c>
      <c r="K111" s="849">
        <v>334</v>
      </c>
      <c r="L111" s="849">
        <v>1</v>
      </c>
      <c r="M111" s="849">
        <v>334</v>
      </c>
      <c r="N111" s="849"/>
      <c r="O111" s="849"/>
      <c r="P111" s="837"/>
      <c r="Q111" s="850"/>
    </row>
    <row r="112" spans="1:17" ht="14.4" customHeight="1" x14ac:dyDescent="0.3">
      <c r="A112" s="831" t="s">
        <v>3658</v>
      </c>
      <c r="B112" s="832" t="s">
        <v>3385</v>
      </c>
      <c r="C112" s="832" t="s">
        <v>3371</v>
      </c>
      <c r="D112" s="832" t="s">
        <v>3378</v>
      </c>
      <c r="E112" s="832" t="s">
        <v>3379</v>
      </c>
      <c r="F112" s="849"/>
      <c r="G112" s="849"/>
      <c r="H112" s="849"/>
      <c r="I112" s="849"/>
      <c r="J112" s="849">
        <v>1</v>
      </c>
      <c r="K112" s="849">
        <v>593</v>
      </c>
      <c r="L112" s="849">
        <v>1</v>
      </c>
      <c r="M112" s="849">
        <v>593</v>
      </c>
      <c r="N112" s="849"/>
      <c r="O112" s="849"/>
      <c r="P112" s="837"/>
      <c r="Q112" s="850"/>
    </row>
    <row r="113" spans="1:17" ht="14.4" customHeight="1" x14ac:dyDescent="0.3">
      <c r="A113" s="831" t="s">
        <v>3658</v>
      </c>
      <c r="B113" s="832" t="s">
        <v>3385</v>
      </c>
      <c r="C113" s="832" t="s">
        <v>3371</v>
      </c>
      <c r="D113" s="832" t="s">
        <v>3549</v>
      </c>
      <c r="E113" s="832" t="s">
        <v>3550</v>
      </c>
      <c r="F113" s="849"/>
      <c r="G113" s="849"/>
      <c r="H113" s="849"/>
      <c r="I113" s="849"/>
      <c r="J113" s="849">
        <v>2</v>
      </c>
      <c r="K113" s="849">
        <v>1536</v>
      </c>
      <c r="L113" s="849">
        <v>1</v>
      </c>
      <c r="M113" s="849">
        <v>768</v>
      </c>
      <c r="N113" s="849"/>
      <c r="O113" s="849"/>
      <c r="P113" s="837"/>
      <c r="Q113" s="850"/>
    </row>
    <row r="114" spans="1:17" ht="14.4" customHeight="1" x14ac:dyDescent="0.3">
      <c r="A114" s="831" t="s">
        <v>3658</v>
      </c>
      <c r="B114" s="832" t="s">
        <v>3370</v>
      </c>
      <c r="C114" s="832" t="s">
        <v>3371</v>
      </c>
      <c r="D114" s="832" t="s">
        <v>3659</v>
      </c>
      <c r="E114" s="832" t="s">
        <v>3660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4494</v>
      </c>
      <c r="P114" s="837"/>
      <c r="Q114" s="850">
        <v>4494</v>
      </c>
    </row>
    <row r="115" spans="1:17" ht="14.4" customHeight="1" x14ac:dyDescent="0.3">
      <c r="A115" s="831" t="s">
        <v>3384</v>
      </c>
      <c r="B115" s="832" t="s">
        <v>3385</v>
      </c>
      <c r="C115" s="832" t="s">
        <v>3371</v>
      </c>
      <c r="D115" s="832" t="s">
        <v>3491</v>
      </c>
      <c r="E115" s="832" t="s">
        <v>3492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38</v>
      </c>
      <c r="P115" s="837"/>
      <c r="Q115" s="850">
        <v>38</v>
      </c>
    </row>
    <row r="116" spans="1:17" ht="14.4" customHeight="1" x14ac:dyDescent="0.3">
      <c r="A116" s="831" t="s">
        <v>3661</v>
      </c>
      <c r="B116" s="832" t="s">
        <v>3385</v>
      </c>
      <c r="C116" s="832" t="s">
        <v>3386</v>
      </c>
      <c r="D116" s="832" t="s">
        <v>3423</v>
      </c>
      <c r="E116" s="832" t="s">
        <v>3399</v>
      </c>
      <c r="F116" s="849"/>
      <c r="G116" s="849"/>
      <c r="H116" s="849"/>
      <c r="I116" s="849"/>
      <c r="J116" s="849"/>
      <c r="K116" s="849"/>
      <c r="L116" s="849"/>
      <c r="M116" s="849"/>
      <c r="N116" s="849">
        <v>0.1</v>
      </c>
      <c r="O116" s="849">
        <v>163.95</v>
      </c>
      <c r="P116" s="837"/>
      <c r="Q116" s="850">
        <v>1639.4999999999998</v>
      </c>
    </row>
    <row r="117" spans="1:17" ht="14.4" customHeight="1" x14ac:dyDescent="0.3">
      <c r="A117" s="831" t="s">
        <v>3661</v>
      </c>
      <c r="B117" s="832" t="s">
        <v>3385</v>
      </c>
      <c r="C117" s="832" t="s">
        <v>3371</v>
      </c>
      <c r="D117" s="832" t="s">
        <v>3491</v>
      </c>
      <c r="E117" s="832" t="s">
        <v>3492</v>
      </c>
      <c r="F117" s="849">
        <v>2</v>
      </c>
      <c r="G117" s="849">
        <v>74</v>
      </c>
      <c r="H117" s="849"/>
      <c r="I117" s="849">
        <v>37</v>
      </c>
      <c r="J117" s="849"/>
      <c r="K117" s="849"/>
      <c r="L117" s="849"/>
      <c r="M117" s="849"/>
      <c r="N117" s="849">
        <v>1</v>
      </c>
      <c r="O117" s="849">
        <v>38</v>
      </c>
      <c r="P117" s="837"/>
      <c r="Q117" s="850">
        <v>38</v>
      </c>
    </row>
    <row r="118" spans="1:17" ht="14.4" customHeight="1" x14ac:dyDescent="0.3">
      <c r="A118" s="831" t="s">
        <v>3661</v>
      </c>
      <c r="B118" s="832" t="s">
        <v>3385</v>
      </c>
      <c r="C118" s="832" t="s">
        <v>3371</v>
      </c>
      <c r="D118" s="832" t="s">
        <v>3372</v>
      </c>
      <c r="E118" s="832" t="s">
        <v>3373</v>
      </c>
      <c r="F118" s="849">
        <v>1</v>
      </c>
      <c r="G118" s="849">
        <v>251</v>
      </c>
      <c r="H118" s="849"/>
      <c r="I118" s="849">
        <v>251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3661</v>
      </c>
      <c r="B119" s="832" t="s">
        <v>3385</v>
      </c>
      <c r="C119" s="832" t="s">
        <v>3371</v>
      </c>
      <c r="D119" s="832" t="s">
        <v>3499</v>
      </c>
      <c r="E119" s="832" t="s">
        <v>3500</v>
      </c>
      <c r="F119" s="849">
        <v>1</v>
      </c>
      <c r="G119" s="849">
        <v>126</v>
      </c>
      <c r="H119" s="849"/>
      <c r="I119" s="849">
        <v>126</v>
      </c>
      <c r="J119" s="849"/>
      <c r="K119" s="849"/>
      <c r="L119" s="849"/>
      <c r="M119" s="849"/>
      <c r="N119" s="849">
        <v>1</v>
      </c>
      <c r="O119" s="849">
        <v>126</v>
      </c>
      <c r="P119" s="837"/>
      <c r="Q119" s="850">
        <v>126</v>
      </c>
    </row>
    <row r="120" spans="1:17" ht="14.4" customHeight="1" x14ac:dyDescent="0.3">
      <c r="A120" s="831" t="s">
        <v>3661</v>
      </c>
      <c r="B120" s="832" t="s">
        <v>3385</v>
      </c>
      <c r="C120" s="832" t="s">
        <v>3371</v>
      </c>
      <c r="D120" s="832" t="s">
        <v>3521</v>
      </c>
      <c r="E120" s="832" t="s">
        <v>3522</v>
      </c>
      <c r="F120" s="849">
        <v>1</v>
      </c>
      <c r="G120" s="849">
        <v>495</v>
      </c>
      <c r="H120" s="849"/>
      <c r="I120" s="849">
        <v>495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3661</v>
      </c>
      <c r="B121" s="832" t="s">
        <v>3385</v>
      </c>
      <c r="C121" s="832" t="s">
        <v>3371</v>
      </c>
      <c r="D121" s="832" t="s">
        <v>3529</v>
      </c>
      <c r="E121" s="832" t="s">
        <v>3530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263</v>
      </c>
      <c r="P121" s="837"/>
      <c r="Q121" s="850">
        <v>263</v>
      </c>
    </row>
    <row r="122" spans="1:17" ht="14.4" customHeight="1" x14ac:dyDescent="0.3">
      <c r="A122" s="831" t="s">
        <v>3661</v>
      </c>
      <c r="B122" s="832" t="s">
        <v>3385</v>
      </c>
      <c r="C122" s="832" t="s">
        <v>3371</v>
      </c>
      <c r="D122" s="832" t="s">
        <v>3555</v>
      </c>
      <c r="E122" s="832" t="s">
        <v>3556</v>
      </c>
      <c r="F122" s="849">
        <v>1</v>
      </c>
      <c r="G122" s="849">
        <v>116</v>
      </c>
      <c r="H122" s="849">
        <v>1</v>
      </c>
      <c r="I122" s="849">
        <v>116</v>
      </c>
      <c r="J122" s="849">
        <v>1</v>
      </c>
      <c r="K122" s="849">
        <v>116</v>
      </c>
      <c r="L122" s="849">
        <v>1</v>
      </c>
      <c r="M122" s="849">
        <v>116</v>
      </c>
      <c r="N122" s="849"/>
      <c r="O122" s="849"/>
      <c r="P122" s="837"/>
      <c r="Q122" s="850"/>
    </row>
    <row r="123" spans="1:17" ht="14.4" customHeight="1" x14ac:dyDescent="0.3">
      <c r="A123" s="831" t="s">
        <v>3662</v>
      </c>
      <c r="B123" s="832" t="s">
        <v>3385</v>
      </c>
      <c r="C123" s="832" t="s">
        <v>3386</v>
      </c>
      <c r="D123" s="832" t="s">
        <v>3398</v>
      </c>
      <c r="E123" s="832" t="s">
        <v>3399</v>
      </c>
      <c r="F123" s="849"/>
      <c r="G123" s="849"/>
      <c r="H123" s="849"/>
      <c r="I123" s="849"/>
      <c r="J123" s="849">
        <v>1.2000000000000002</v>
      </c>
      <c r="K123" s="849">
        <v>5457.14</v>
      </c>
      <c r="L123" s="849">
        <v>1</v>
      </c>
      <c r="M123" s="849">
        <v>4547.6166666666659</v>
      </c>
      <c r="N123" s="849"/>
      <c r="O123" s="849"/>
      <c r="P123" s="837"/>
      <c r="Q123" s="850"/>
    </row>
    <row r="124" spans="1:17" ht="14.4" customHeight="1" x14ac:dyDescent="0.3">
      <c r="A124" s="831" t="s">
        <v>3662</v>
      </c>
      <c r="B124" s="832" t="s">
        <v>3385</v>
      </c>
      <c r="C124" s="832" t="s">
        <v>3386</v>
      </c>
      <c r="D124" s="832" t="s">
        <v>3423</v>
      </c>
      <c r="E124" s="832" t="s">
        <v>3399</v>
      </c>
      <c r="F124" s="849"/>
      <c r="G124" s="849"/>
      <c r="H124" s="849"/>
      <c r="I124" s="849"/>
      <c r="J124" s="849"/>
      <c r="K124" s="849"/>
      <c r="L124" s="849"/>
      <c r="M124" s="849"/>
      <c r="N124" s="849">
        <v>0.1</v>
      </c>
      <c r="O124" s="849">
        <v>163.95</v>
      </c>
      <c r="P124" s="837"/>
      <c r="Q124" s="850">
        <v>1639.4999999999998</v>
      </c>
    </row>
    <row r="125" spans="1:17" ht="14.4" customHeight="1" x14ac:dyDescent="0.3">
      <c r="A125" s="831" t="s">
        <v>3662</v>
      </c>
      <c r="B125" s="832" t="s">
        <v>3385</v>
      </c>
      <c r="C125" s="832" t="s">
        <v>3424</v>
      </c>
      <c r="D125" s="832" t="s">
        <v>3437</v>
      </c>
      <c r="E125" s="832" t="s">
        <v>3438</v>
      </c>
      <c r="F125" s="849">
        <v>1</v>
      </c>
      <c r="G125" s="849">
        <v>408.74</v>
      </c>
      <c r="H125" s="849">
        <v>0.25</v>
      </c>
      <c r="I125" s="849">
        <v>408.74</v>
      </c>
      <c r="J125" s="849">
        <v>4</v>
      </c>
      <c r="K125" s="849">
        <v>1634.96</v>
      </c>
      <c r="L125" s="849">
        <v>1</v>
      </c>
      <c r="M125" s="849">
        <v>408.74</v>
      </c>
      <c r="N125" s="849">
        <v>1</v>
      </c>
      <c r="O125" s="849">
        <v>408.74</v>
      </c>
      <c r="P125" s="837">
        <v>0.25</v>
      </c>
      <c r="Q125" s="850">
        <v>408.74</v>
      </c>
    </row>
    <row r="126" spans="1:17" ht="14.4" customHeight="1" x14ac:dyDescent="0.3">
      <c r="A126" s="831" t="s">
        <v>3662</v>
      </c>
      <c r="B126" s="832" t="s">
        <v>3385</v>
      </c>
      <c r="C126" s="832" t="s">
        <v>3424</v>
      </c>
      <c r="D126" s="832" t="s">
        <v>3443</v>
      </c>
      <c r="E126" s="832" t="s">
        <v>3444</v>
      </c>
      <c r="F126" s="849"/>
      <c r="G126" s="849"/>
      <c r="H126" s="849"/>
      <c r="I126" s="849"/>
      <c r="J126" s="849">
        <v>1</v>
      </c>
      <c r="K126" s="849">
        <v>1665</v>
      </c>
      <c r="L126" s="849">
        <v>1</v>
      </c>
      <c r="M126" s="849">
        <v>1665</v>
      </c>
      <c r="N126" s="849"/>
      <c r="O126" s="849"/>
      <c r="P126" s="837"/>
      <c r="Q126" s="850"/>
    </row>
    <row r="127" spans="1:17" ht="14.4" customHeight="1" x14ac:dyDescent="0.3">
      <c r="A127" s="831" t="s">
        <v>3662</v>
      </c>
      <c r="B127" s="832" t="s">
        <v>3385</v>
      </c>
      <c r="C127" s="832" t="s">
        <v>3424</v>
      </c>
      <c r="D127" s="832" t="s">
        <v>3445</v>
      </c>
      <c r="E127" s="832" t="s">
        <v>3446</v>
      </c>
      <c r="F127" s="849"/>
      <c r="G127" s="849"/>
      <c r="H127" s="849"/>
      <c r="I127" s="849"/>
      <c r="J127" s="849">
        <v>4</v>
      </c>
      <c r="K127" s="849">
        <v>8946.09</v>
      </c>
      <c r="L127" s="849">
        <v>1</v>
      </c>
      <c r="M127" s="849">
        <v>2236.5225</v>
      </c>
      <c r="N127" s="849"/>
      <c r="O127" s="849"/>
      <c r="P127" s="837"/>
      <c r="Q127" s="850"/>
    </row>
    <row r="128" spans="1:17" ht="14.4" customHeight="1" x14ac:dyDescent="0.3">
      <c r="A128" s="831" t="s">
        <v>3662</v>
      </c>
      <c r="B128" s="832" t="s">
        <v>3385</v>
      </c>
      <c r="C128" s="832" t="s">
        <v>3424</v>
      </c>
      <c r="D128" s="832" t="s">
        <v>3449</v>
      </c>
      <c r="E128" s="832" t="s">
        <v>3450</v>
      </c>
      <c r="F128" s="849"/>
      <c r="G128" s="849"/>
      <c r="H128" s="849"/>
      <c r="I128" s="849"/>
      <c r="J128" s="849">
        <v>1</v>
      </c>
      <c r="K128" s="849">
        <v>3501.87</v>
      </c>
      <c r="L128" s="849">
        <v>1</v>
      </c>
      <c r="M128" s="849">
        <v>3501.87</v>
      </c>
      <c r="N128" s="849"/>
      <c r="O128" s="849"/>
      <c r="P128" s="837"/>
      <c r="Q128" s="850"/>
    </row>
    <row r="129" spans="1:17" ht="14.4" customHeight="1" x14ac:dyDescent="0.3">
      <c r="A129" s="831" t="s">
        <v>3662</v>
      </c>
      <c r="B129" s="832" t="s">
        <v>3385</v>
      </c>
      <c r="C129" s="832" t="s">
        <v>3424</v>
      </c>
      <c r="D129" s="832" t="s">
        <v>3451</v>
      </c>
      <c r="E129" s="832" t="s">
        <v>3452</v>
      </c>
      <c r="F129" s="849">
        <v>1</v>
      </c>
      <c r="G129" s="849">
        <v>1396.5</v>
      </c>
      <c r="H129" s="849">
        <v>1</v>
      </c>
      <c r="I129" s="849">
        <v>1396.5</v>
      </c>
      <c r="J129" s="849">
        <v>1</v>
      </c>
      <c r="K129" s="849">
        <v>1396.5</v>
      </c>
      <c r="L129" s="849">
        <v>1</v>
      </c>
      <c r="M129" s="849">
        <v>1396.5</v>
      </c>
      <c r="N129" s="849"/>
      <c r="O129" s="849"/>
      <c r="P129" s="837"/>
      <c r="Q129" s="850"/>
    </row>
    <row r="130" spans="1:17" ht="14.4" customHeight="1" x14ac:dyDescent="0.3">
      <c r="A130" s="831" t="s">
        <v>3662</v>
      </c>
      <c r="B130" s="832" t="s">
        <v>3385</v>
      </c>
      <c r="C130" s="832" t="s">
        <v>3424</v>
      </c>
      <c r="D130" s="832" t="s">
        <v>3453</v>
      </c>
      <c r="E130" s="832" t="s">
        <v>3454</v>
      </c>
      <c r="F130" s="849">
        <v>2</v>
      </c>
      <c r="G130" s="849">
        <v>3395.12</v>
      </c>
      <c r="H130" s="849"/>
      <c r="I130" s="849">
        <v>1697.56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3662</v>
      </c>
      <c r="B131" s="832" t="s">
        <v>3385</v>
      </c>
      <c r="C131" s="832" t="s">
        <v>3424</v>
      </c>
      <c r="D131" s="832" t="s">
        <v>3469</v>
      </c>
      <c r="E131" s="832" t="s">
        <v>3470</v>
      </c>
      <c r="F131" s="849"/>
      <c r="G131" s="849"/>
      <c r="H131" s="849"/>
      <c r="I131" s="849"/>
      <c r="J131" s="849">
        <v>1</v>
      </c>
      <c r="K131" s="849">
        <v>1075.98</v>
      </c>
      <c r="L131" s="849">
        <v>1</v>
      </c>
      <c r="M131" s="849">
        <v>1075.98</v>
      </c>
      <c r="N131" s="849">
        <v>2</v>
      </c>
      <c r="O131" s="849">
        <v>2151.96</v>
      </c>
      <c r="P131" s="837">
        <v>2</v>
      </c>
      <c r="Q131" s="850">
        <v>1075.98</v>
      </c>
    </row>
    <row r="132" spans="1:17" ht="14.4" customHeight="1" x14ac:dyDescent="0.3">
      <c r="A132" s="831" t="s">
        <v>3662</v>
      </c>
      <c r="B132" s="832" t="s">
        <v>3385</v>
      </c>
      <c r="C132" s="832" t="s">
        <v>3371</v>
      </c>
      <c r="D132" s="832" t="s">
        <v>3491</v>
      </c>
      <c r="E132" s="832" t="s">
        <v>3492</v>
      </c>
      <c r="F132" s="849">
        <v>4</v>
      </c>
      <c r="G132" s="849">
        <v>148</v>
      </c>
      <c r="H132" s="849"/>
      <c r="I132" s="849">
        <v>37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3662</v>
      </c>
      <c r="B133" s="832" t="s">
        <v>3385</v>
      </c>
      <c r="C133" s="832" t="s">
        <v>3371</v>
      </c>
      <c r="D133" s="832" t="s">
        <v>3372</v>
      </c>
      <c r="E133" s="832" t="s">
        <v>3373</v>
      </c>
      <c r="F133" s="849"/>
      <c r="G133" s="849"/>
      <c r="H133" s="849"/>
      <c r="I133" s="849"/>
      <c r="J133" s="849">
        <v>1</v>
      </c>
      <c r="K133" s="849">
        <v>252</v>
      </c>
      <c r="L133" s="849">
        <v>1</v>
      </c>
      <c r="M133" s="849">
        <v>252</v>
      </c>
      <c r="N133" s="849">
        <v>1</v>
      </c>
      <c r="O133" s="849">
        <v>254</v>
      </c>
      <c r="P133" s="837">
        <v>1.0079365079365079</v>
      </c>
      <c r="Q133" s="850">
        <v>254</v>
      </c>
    </row>
    <row r="134" spans="1:17" ht="14.4" customHeight="1" x14ac:dyDescent="0.3">
      <c r="A134" s="831" t="s">
        <v>3662</v>
      </c>
      <c r="B134" s="832" t="s">
        <v>3385</v>
      </c>
      <c r="C134" s="832" t="s">
        <v>3371</v>
      </c>
      <c r="D134" s="832" t="s">
        <v>3499</v>
      </c>
      <c r="E134" s="832" t="s">
        <v>3500</v>
      </c>
      <c r="F134" s="849">
        <v>1</v>
      </c>
      <c r="G134" s="849">
        <v>126</v>
      </c>
      <c r="H134" s="849">
        <v>0.99212598425196852</v>
      </c>
      <c r="I134" s="849">
        <v>126</v>
      </c>
      <c r="J134" s="849">
        <v>1</v>
      </c>
      <c r="K134" s="849">
        <v>127</v>
      </c>
      <c r="L134" s="849">
        <v>1</v>
      </c>
      <c r="M134" s="849">
        <v>127</v>
      </c>
      <c r="N134" s="849"/>
      <c r="O134" s="849"/>
      <c r="P134" s="837"/>
      <c r="Q134" s="850"/>
    </row>
    <row r="135" spans="1:17" ht="14.4" customHeight="1" x14ac:dyDescent="0.3">
      <c r="A135" s="831" t="s">
        <v>3662</v>
      </c>
      <c r="B135" s="832" t="s">
        <v>3385</v>
      </c>
      <c r="C135" s="832" t="s">
        <v>3371</v>
      </c>
      <c r="D135" s="832" t="s">
        <v>3507</v>
      </c>
      <c r="E135" s="832" t="s">
        <v>3508</v>
      </c>
      <c r="F135" s="849">
        <v>1</v>
      </c>
      <c r="G135" s="849">
        <v>333</v>
      </c>
      <c r="H135" s="849"/>
      <c r="I135" s="849">
        <v>333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3662</v>
      </c>
      <c r="B136" s="832" t="s">
        <v>3385</v>
      </c>
      <c r="C136" s="832" t="s">
        <v>3371</v>
      </c>
      <c r="D136" s="832" t="s">
        <v>3529</v>
      </c>
      <c r="E136" s="832" t="s">
        <v>3530</v>
      </c>
      <c r="F136" s="849"/>
      <c r="G136" s="849"/>
      <c r="H136" s="849"/>
      <c r="I136" s="849"/>
      <c r="J136" s="849">
        <v>1</v>
      </c>
      <c r="K136" s="849">
        <v>261</v>
      </c>
      <c r="L136" s="849">
        <v>1</v>
      </c>
      <c r="M136" s="849">
        <v>261</v>
      </c>
      <c r="N136" s="849">
        <v>2</v>
      </c>
      <c r="O136" s="849">
        <v>526</v>
      </c>
      <c r="P136" s="837">
        <v>2.0153256704980844</v>
      </c>
      <c r="Q136" s="850">
        <v>263</v>
      </c>
    </row>
    <row r="137" spans="1:17" ht="14.4" customHeight="1" x14ac:dyDescent="0.3">
      <c r="A137" s="831" t="s">
        <v>3662</v>
      </c>
      <c r="B137" s="832" t="s">
        <v>3385</v>
      </c>
      <c r="C137" s="832" t="s">
        <v>3371</v>
      </c>
      <c r="D137" s="832" t="s">
        <v>3378</v>
      </c>
      <c r="E137" s="832" t="s">
        <v>3379</v>
      </c>
      <c r="F137" s="849">
        <v>2</v>
      </c>
      <c r="G137" s="849">
        <v>1184</v>
      </c>
      <c r="H137" s="849">
        <v>0.39932546374367622</v>
      </c>
      <c r="I137" s="849">
        <v>592</v>
      </c>
      <c r="J137" s="849">
        <v>5</v>
      </c>
      <c r="K137" s="849">
        <v>2965</v>
      </c>
      <c r="L137" s="849">
        <v>1</v>
      </c>
      <c r="M137" s="849">
        <v>593</v>
      </c>
      <c r="N137" s="849">
        <v>1</v>
      </c>
      <c r="O137" s="849">
        <v>595</v>
      </c>
      <c r="P137" s="837">
        <v>0.20067453625632378</v>
      </c>
      <c r="Q137" s="850">
        <v>595</v>
      </c>
    </row>
    <row r="138" spans="1:17" ht="14.4" customHeight="1" x14ac:dyDescent="0.3">
      <c r="A138" s="831" t="s">
        <v>3662</v>
      </c>
      <c r="B138" s="832" t="s">
        <v>3385</v>
      </c>
      <c r="C138" s="832" t="s">
        <v>3371</v>
      </c>
      <c r="D138" s="832" t="s">
        <v>3549</v>
      </c>
      <c r="E138" s="832" t="s">
        <v>3550</v>
      </c>
      <c r="F138" s="849">
        <v>2</v>
      </c>
      <c r="G138" s="849">
        <v>1534</v>
      </c>
      <c r="H138" s="849">
        <v>0.28534226190476192</v>
      </c>
      <c r="I138" s="849">
        <v>767</v>
      </c>
      <c r="J138" s="849">
        <v>7</v>
      </c>
      <c r="K138" s="849">
        <v>5376</v>
      </c>
      <c r="L138" s="849">
        <v>1</v>
      </c>
      <c r="M138" s="849">
        <v>768</v>
      </c>
      <c r="N138" s="849">
        <v>2</v>
      </c>
      <c r="O138" s="849">
        <v>1540</v>
      </c>
      <c r="P138" s="837">
        <v>0.28645833333333331</v>
      </c>
      <c r="Q138" s="850">
        <v>770</v>
      </c>
    </row>
    <row r="139" spans="1:17" ht="14.4" customHeight="1" x14ac:dyDescent="0.3">
      <c r="A139" s="831" t="s">
        <v>3662</v>
      </c>
      <c r="B139" s="832" t="s">
        <v>3385</v>
      </c>
      <c r="C139" s="832" t="s">
        <v>3371</v>
      </c>
      <c r="D139" s="832" t="s">
        <v>3571</v>
      </c>
      <c r="E139" s="832" t="s">
        <v>3572</v>
      </c>
      <c r="F139" s="849">
        <v>1</v>
      </c>
      <c r="G139" s="849">
        <v>373</v>
      </c>
      <c r="H139" s="849"/>
      <c r="I139" s="849">
        <v>373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3662</v>
      </c>
      <c r="B140" s="832" t="s">
        <v>3385</v>
      </c>
      <c r="C140" s="832" t="s">
        <v>3371</v>
      </c>
      <c r="D140" s="832" t="s">
        <v>3382</v>
      </c>
      <c r="E140" s="832" t="s">
        <v>3383</v>
      </c>
      <c r="F140" s="849"/>
      <c r="G140" s="849"/>
      <c r="H140" s="849"/>
      <c r="I140" s="849"/>
      <c r="J140" s="849">
        <v>2</v>
      </c>
      <c r="K140" s="849">
        <v>726</v>
      </c>
      <c r="L140" s="849">
        <v>1</v>
      </c>
      <c r="M140" s="849">
        <v>363</v>
      </c>
      <c r="N140" s="849"/>
      <c r="O140" s="849"/>
      <c r="P140" s="837"/>
      <c r="Q140" s="850"/>
    </row>
    <row r="141" spans="1:17" ht="14.4" customHeight="1" x14ac:dyDescent="0.3">
      <c r="A141" s="831" t="s">
        <v>3662</v>
      </c>
      <c r="B141" s="832" t="s">
        <v>3604</v>
      </c>
      <c r="C141" s="832" t="s">
        <v>3371</v>
      </c>
      <c r="D141" s="832" t="s">
        <v>3621</v>
      </c>
      <c r="E141" s="832" t="s">
        <v>3622</v>
      </c>
      <c r="F141" s="849">
        <v>1</v>
      </c>
      <c r="G141" s="849">
        <v>486</v>
      </c>
      <c r="H141" s="849"/>
      <c r="I141" s="849">
        <v>486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3603</v>
      </c>
      <c r="B142" s="832" t="s">
        <v>3385</v>
      </c>
      <c r="C142" s="832" t="s">
        <v>3371</v>
      </c>
      <c r="D142" s="832" t="s">
        <v>3491</v>
      </c>
      <c r="E142" s="832" t="s">
        <v>3492</v>
      </c>
      <c r="F142" s="849"/>
      <c r="G142" s="849"/>
      <c r="H142" s="849"/>
      <c r="I142" s="849"/>
      <c r="J142" s="849">
        <v>1</v>
      </c>
      <c r="K142" s="849">
        <v>37</v>
      </c>
      <c r="L142" s="849">
        <v>1</v>
      </c>
      <c r="M142" s="849">
        <v>37</v>
      </c>
      <c r="N142" s="849"/>
      <c r="O142" s="849"/>
      <c r="P142" s="837"/>
      <c r="Q142" s="850"/>
    </row>
    <row r="143" spans="1:17" ht="14.4" customHeight="1" x14ac:dyDescent="0.3">
      <c r="A143" s="831" t="s">
        <v>3603</v>
      </c>
      <c r="B143" s="832" t="s">
        <v>3385</v>
      </c>
      <c r="C143" s="832" t="s">
        <v>3371</v>
      </c>
      <c r="D143" s="832" t="s">
        <v>3372</v>
      </c>
      <c r="E143" s="832" t="s">
        <v>3373</v>
      </c>
      <c r="F143" s="849"/>
      <c r="G143" s="849"/>
      <c r="H143" s="849"/>
      <c r="I143" s="849"/>
      <c r="J143" s="849">
        <v>1</v>
      </c>
      <c r="K143" s="849">
        <v>252</v>
      </c>
      <c r="L143" s="849">
        <v>1</v>
      </c>
      <c r="M143" s="849">
        <v>252</v>
      </c>
      <c r="N143" s="849"/>
      <c r="O143" s="849"/>
      <c r="P143" s="837"/>
      <c r="Q143" s="850"/>
    </row>
    <row r="144" spans="1:17" ht="14.4" customHeight="1" x14ac:dyDescent="0.3">
      <c r="A144" s="831" t="s">
        <v>3603</v>
      </c>
      <c r="B144" s="832" t="s">
        <v>3588</v>
      </c>
      <c r="C144" s="832" t="s">
        <v>3371</v>
      </c>
      <c r="D144" s="832" t="s">
        <v>3589</v>
      </c>
      <c r="E144" s="832" t="s">
        <v>3590</v>
      </c>
      <c r="F144" s="849">
        <v>1</v>
      </c>
      <c r="G144" s="849">
        <v>251</v>
      </c>
      <c r="H144" s="849"/>
      <c r="I144" s="849">
        <v>251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3603</v>
      </c>
      <c r="B145" s="832" t="s">
        <v>3588</v>
      </c>
      <c r="C145" s="832" t="s">
        <v>3371</v>
      </c>
      <c r="D145" s="832" t="s">
        <v>3591</v>
      </c>
      <c r="E145" s="832" t="s">
        <v>3592</v>
      </c>
      <c r="F145" s="849"/>
      <c r="G145" s="849"/>
      <c r="H145" s="849"/>
      <c r="I145" s="849"/>
      <c r="J145" s="849">
        <v>1</v>
      </c>
      <c r="K145" s="849">
        <v>127</v>
      </c>
      <c r="L145" s="849">
        <v>1</v>
      </c>
      <c r="M145" s="849">
        <v>127</v>
      </c>
      <c r="N145" s="849"/>
      <c r="O145" s="849"/>
      <c r="P145" s="837"/>
      <c r="Q145" s="850"/>
    </row>
    <row r="146" spans="1:17" ht="14.4" customHeight="1" x14ac:dyDescent="0.3">
      <c r="A146" s="831" t="s">
        <v>3603</v>
      </c>
      <c r="B146" s="832" t="s">
        <v>3588</v>
      </c>
      <c r="C146" s="832" t="s">
        <v>3371</v>
      </c>
      <c r="D146" s="832" t="s">
        <v>3601</v>
      </c>
      <c r="E146" s="832" t="s">
        <v>3602</v>
      </c>
      <c r="F146" s="849">
        <v>1</v>
      </c>
      <c r="G146" s="849">
        <v>373</v>
      </c>
      <c r="H146" s="849"/>
      <c r="I146" s="849">
        <v>373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3663</v>
      </c>
      <c r="B147" s="832" t="s">
        <v>3385</v>
      </c>
      <c r="C147" s="832" t="s">
        <v>3424</v>
      </c>
      <c r="D147" s="832" t="s">
        <v>3441</v>
      </c>
      <c r="E147" s="832" t="s">
        <v>3442</v>
      </c>
      <c r="F147" s="849"/>
      <c r="G147" s="849"/>
      <c r="H147" s="849"/>
      <c r="I147" s="849"/>
      <c r="J147" s="849">
        <v>1</v>
      </c>
      <c r="K147" s="849">
        <v>1043</v>
      </c>
      <c r="L147" s="849">
        <v>1</v>
      </c>
      <c r="M147" s="849">
        <v>1043</v>
      </c>
      <c r="N147" s="849"/>
      <c r="O147" s="849"/>
      <c r="P147" s="837"/>
      <c r="Q147" s="850"/>
    </row>
    <row r="148" spans="1:17" ht="14.4" customHeight="1" x14ac:dyDescent="0.3">
      <c r="A148" s="831" t="s">
        <v>3663</v>
      </c>
      <c r="B148" s="832" t="s">
        <v>3385</v>
      </c>
      <c r="C148" s="832" t="s">
        <v>3424</v>
      </c>
      <c r="D148" s="832" t="s">
        <v>3664</v>
      </c>
      <c r="E148" s="832" t="s">
        <v>3665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1061.24</v>
      </c>
      <c r="P148" s="837"/>
      <c r="Q148" s="850">
        <v>530.62</v>
      </c>
    </row>
    <row r="149" spans="1:17" ht="14.4" customHeight="1" x14ac:dyDescent="0.3">
      <c r="A149" s="831" t="s">
        <v>3663</v>
      </c>
      <c r="B149" s="832" t="s">
        <v>3385</v>
      </c>
      <c r="C149" s="832" t="s">
        <v>3371</v>
      </c>
      <c r="D149" s="832" t="s">
        <v>3491</v>
      </c>
      <c r="E149" s="832" t="s">
        <v>3492</v>
      </c>
      <c r="F149" s="849"/>
      <c r="G149" s="849"/>
      <c r="H149" s="849"/>
      <c r="I149" s="849"/>
      <c r="J149" s="849"/>
      <c r="K149" s="849"/>
      <c r="L149" s="849"/>
      <c r="M149" s="849"/>
      <c r="N149" s="849">
        <v>2</v>
      </c>
      <c r="O149" s="849">
        <v>76</v>
      </c>
      <c r="P149" s="837"/>
      <c r="Q149" s="850">
        <v>38</v>
      </c>
    </row>
    <row r="150" spans="1:17" ht="14.4" customHeight="1" x14ac:dyDescent="0.3">
      <c r="A150" s="831" t="s">
        <v>3663</v>
      </c>
      <c r="B150" s="832" t="s">
        <v>3385</v>
      </c>
      <c r="C150" s="832" t="s">
        <v>3371</v>
      </c>
      <c r="D150" s="832" t="s">
        <v>3372</v>
      </c>
      <c r="E150" s="832" t="s">
        <v>3373</v>
      </c>
      <c r="F150" s="849"/>
      <c r="G150" s="849"/>
      <c r="H150" s="849"/>
      <c r="I150" s="849"/>
      <c r="J150" s="849">
        <v>2</v>
      </c>
      <c r="K150" s="849">
        <v>504</v>
      </c>
      <c r="L150" s="849">
        <v>1</v>
      </c>
      <c r="M150" s="849">
        <v>252</v>
      </c>
      <c r="N150" s="849">
        <v>2</v>
      </c>
      <c r="O150" s="849">
        <v>508</v>
      </c>
      <c r="P150" s="837">
        <v>1.0079365079365079</v>
      </c>
      <c r="Q150" s="850">
        <v>254</v>
      </c>
    </row>
    <row r="151" spans="1:17" ht="14.4" customHeight="1" x14ac:dyDescent="0.3">
      <c r="A151" s="831" t="s">
        <v>3663</v>
      </c>
      <c r="B151" s="832" t="s">
        <v>3385</v>
      </c>
      <c r="C151" s="832" t="s">
        <v>3371</v>
      </c>
      <c r="D151" s="832" t="s">
        <v>3499</v>
      </c>
      <c r="E151" s="832" t="s">
        <v>3500</v>
      </c>
      <c r="F151" s="849"/>
      <c r="G151" s="849"/>
      <c r="H151" s="849"/>
      <c r="I151" s="849"/>
      <c r="J151" s="849">
        <v>1</v>
      </c>
      <c r="K151" s="849">
        <v>127</v>
      </c>
      <c r="L151" s="849">
        <v>1</v>
      </c>
      <c r="M151" s="849">
        <v>127</v>
      </c>
      <c r="N151" s="849"/>
      <c r="O151" s="849"/>
      <c r="P151" s="837"/>
      <c r="Q151" s="850"/>
    </row>
    <row r="152" spans="1:17" ht="14.4" customHeight="1" x14ac:dyDescent="0.3">
      <c r="A152" s="831" t="s">
        <v>3663</v>
      </c>
      <c r="B152" s="832" t="s">
        <v>3385</v>
      </c>
      <c r="C152" s="832" t="s">
        <v>3371</v>
      </c>
      <c r="D152" s="832" t="s">
        <v>3505</v>
      </c>
      <c r="E152" s="832" t="s">
        <v>3506</v>
      </c>
      <c r="F152" s="849"/>
      <c r="G152" s="849"/>
      <c r="H152" s="849"/>
      <c r="I152" s="849"/>
      <c r="J152" s="849">
        <v>1</v>
      </c>
      <c r="K152" s="849">
        <v>1595</v>
      </c>
      <c r="L152" s="849">
        <v>1</v>
      </c>
      <c r="M152" s="849">
        <v>1595</v>
      </c>
      <c r="N152" s="849"/>
      <c r="O152" s="849"/>
      <c r="P152" s="837"/>
      <c r="Q152" s="850"/>
    </row>
    <row r="153" spans="1:17" ht="14.4" customHeight="1" x14ac:dyDescent="0.3">
      <c r="A153" s="831" t="s">
        <v>3663</v>
      </c>
      <c r="B153" s="832" t="s">
        <v>3385</v>
      </c>
      <c r="C153" s="832" t="s">
        <v>3371</v>
      </c>
      <c r="D153" s="832" t="s">
        <v>3374</v>
      </c>
      <c r="E153" s="832" t="s">
        <v>3375</v>
      </c>
      <c r="F153" s="849"/>
      <c r="G153" s="849"/>
      <c r="H153" s="849"/>
      <c r="I153" s="849"/>
      <c r="J153" s="849">
        <v>4</v>
      </c>
      <c r="K153" s="849">
        <v>796</v>
      </c>
      <c r="L153" s="849">
        <v>1</v>
      </c>
      <c r="M153" s="849">
        <v>199</v>
      </c>
      <c r="N153" s="849">
        <v>1</v>
      </c>
      <c r="O153" s="849">
        <v>200</v>
      </c>
      <c r="P153" s="837">
        <v>0.25125628140703515</v>
      </c>
      <c r="Q153" s="850">
        <v>200</v>
      </c>
    </row>
    <row r="154" spans="1:17" ht="14.4" customHeight="1" x14ac:dyDescent="0.3">
      <c r="A154" s="831" t="s">
        <v>3663</v>
      </c>
      <c r="B154" s="832" t="s">
        <v>3385</v>
      </c>
      <c r="C154" s="832" t="s">
        <v>3371</v>
      </c>
      <c r="D154" s="832" t="s">
        <v>3507</v>
      </c>
      <c r="E154" s="832" t="s">
        <v>3508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335</v>
      </c>
      <c r="P154" s="837"/>
      <c r="Q154" s="850">
        <v>335</v>
      </c>
    </row>
    <row r="155" spans="1:17" ht="14.4" customHeight="1" x14ac:dyDescent="0.3">
      <c r="A155" s="831" t="s">
        <v>3663</v>
      </c>
      <c r="B155" s="832" t="s">
        <v>3385</v>
      </c>
      <c r="C155" s="832" t="s">
        <v>3371</v>
      </c>
      <c r="D155" s="832" t="s">
        <v>3551</v>
      </c>
      <c r="E155" s="832" t="s">
        <v>3552</v>
      </c>
      <c r="F155" s="849">
        <v>1</v>
      </c>
      <c r="G155" s="849">
        <v>4402</v>
      </c>
      <c r="H155" s="849">
        <v>0.16643980641258319</v>
      </c>
      <c r="I155" s="849">
        <v>4402</v>
      </c>
      <c r="J155" s="849">
        <v>6</v>
      </c>
      <c r="K155" s="849">
        <v>26448</v>
      </c>
      <c r="L155" s="849">
        <v>1</v>
      </c>
      <c r="M155" s="849">
        <v>4408</v>
      </c>
      <c r="N155" s="849">
        <v>2</v>
      </c>
      <c r="O155" s="849">
        <v>8858</v>
      </c>
      <c r="P155" s="837">
        <v>0.33492135511191773</v>
      </c>
      <c r="Q155" s="850">
        <v>4429</v>
      </c>
    </row>
    <row r="156" spans="1:17" ht="14.4" customHeight="1" x14ac:dyDescent="0.3">
      <c r="A156" s="831" t="s">
        <v>3663</v>
      </c>
      <c r="B156" s="832" t="s">
        <v>3385</v>
      </c>
      <c r="C156" s="832" t="s">
        <v>3371</v>
      </c>
      <c r="D156" s="832" t="s">
        <v>3559</v>
      </c>
      <c r="E156" s="832" t="s">
        <v>3560</v>
      </c>
      <c r="F156" s="849"/>
      <c r="G156" s="849"/>
      <c r="H156" s="849"/>
      <c r="I156" s="849"/>
      <c r="J156" s="849">
        <v>1</v>
      </c>
      <c r="K156" s="849">
        <v>161</v>
      </c>
      <c r="L156" s="849">
        <v>1</v>
      </c>
      <c r="M156" s="849">
        <v>161</v>
      </c>
      <c r="N156" s="849"/>
      <c r="O156" s="849"/>
      <c r="P156" s="837"/>
      <c r="Q156" s="850"/>
    </row>
    <row r="157" spans="1:17" ht="14.4" customHeight="1" x14ac:dyDescent="0.3">
      <c r="A157" s="831" t="s">
        <v>3663</v>
      </c>
      <c r="B157" s="832" t="s">
        <v>3385</v>
      </c>
      <c r="C157" s="832" t="s">
        <v>3371</v>
      </c>
      <c r="D157" s="832" t="s">
        <v>3567</v>
      </c>
      <c r="E157" s="832" t="s">
        <v>3568</v>
      </c>
      <c r="F157" s="849"/>
      <c r="G157" s="849"/>
      <c r="H157" s="849"/>
      <c r="I157" s="849"/>
      <c r="J157" s="849"/>
      <c r="K157" s="849"/>
      <c r="L157" s="849"/>
      <c r="M157" s="849"/>
      <c r="N157" s="849">
        <v>2</v>
      </c>
      <c r="O157" s="849">
        <v>640</v>
      </c>
      <c r="P157" s="837"/>
      <c r="Q157" s="850">
        <v>320</v>
      </c>
    </row>
    <row r="158" spans="1:17" ht="14.4" customHeight="1" x14ac:dyDescent="0.3">
      <c r="A158" s="831" t="s">
        <v>3663</v>
      </c>
      <c r="B158" s="832" t="s">
        <v>3588</v>
      </c>
      <c r="C158" s="832" t="s">
        <v>3424</v>
      </c>
      <c r="D158" s="832" t="s">
        <v>3664</v>
      </c>
      <c r="E158" s="832" t="s">
        <v>3665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530.62</v>
      </c>
      <c r="P158" s="837"/>
      <c r="Q158" s="850">
        <v>530.62</v>
      </c>
    </row>
    <row r="159" spans="1:17" ht="14.4" customHeight="1" x14ac:dyDescent="0.3">
      <c r="A159" s="831" t="s">
        <v>3663</v>
      </c>
      <c r="B159" s="832" t="s">
        <v>3588</v>
      </c>
      <c r="C159" s="832" t="s">
        <v>3371</v>
      </c>
      <c r="D159" s="832" t="s">
        <v>3491</v>
      </c>
      <c r="E159" s="832" t="s">
        <v>3492</v>
      </c>
      <c r="F159" s="849"/>
      <c r="G159" s="849"/>
      <c r="H159" s="849"/>
      <c r="I159" s="849"/>
      <c r="J159" s="849">
        <v>7</v>
      </c>
      <c r="K159" s="849">
        <v>259</v>
      </c>
      <c r="L159" s="849">
        <v>1</v>
      </c>
      <c r="M159" s="849">
        <v>37</v>
      </c>
      <c r="N159" s="849">
        <v>7</v>
      </c>
      <c r="O159" s="849">
        <v>266</v>
      </c>
      <c r="P159" s="837">
        <v>1.027027027027027</v>
      </c>
      <c r="Q159" s="850">
        <v>38</v>
      </c>
    </row>
    <row r="160" spans="1:17" ht="14.4" customHeight="1" x14ac:dyDescent="0.3">
      <c r="A160" s="831" t="s">
        <v>3663</v>
      </c>
      <c r="B160" s="832" t="s">
        <v>3588</v>
      </c>
      <c r="C160" s="832" t="s">
        <v>3371</v>
      </c>
      <c r="D160" s="832" t="s">
        <v>3517</v>
      </c>
      <c r="E160" s="832" t="s">
        <v>3518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325</v>
      </c>
      <c r="P160" s="837"/>
      <c r="Q160" s="850">
        <v>325</v>
      </c>
    </row>
    <row r="161" spans="1:17" ht="14.4" customHeight="1" x14ac:dyDescent="0.3">
      <c r="A161" s="831" t="s">
        <v>3663</v>
      </c>
      <c r="B161" s="832" t="s">
        <v>3588</v>
      </c>
      <c r="C161" s="832" t="s">
        <v>3371</v>
      </c>
      <c r="D161" s="832" t="s">
        <v>3589</v>
      </c>
      <c r="E161" s="832" t="s">
        <v>3590</v>
      </c>
      <c r="F161" s="849">
        <v>1</v>
      </c>
      <c r="G161" s="849">
        <v>251</v>
      </c>
      <c r="H161" s="849">
        <v>0.49801587301587302</v>
      </c>
      <c r="I161" s="849">
        <v>251</v>
      </c>
      <c r="J161" s="849">
        <v>2</v>
      </c>
      <c r="K161" s="849">
        <v>504</v>
      </c>
      <c r="L161" s="849">
        <v>1</v>
      </c>
      <c r="M161" s="849">
        <v>252</v>
      </c>
      <c r="N161" s="849">
        <v>1</v>
      </c>
      <c r="O161" s="849">
        <v>254</v>
      </c>
      <c r="P161" s="837">
        <v>0.50396825396825395</v>
      </c>
      <c r="Q161" s="850">
        <v>254</v>
      </c>
    </row>
    <row r="162" spans="1:17" ht="14.4" customHeight="1" x14ac:dyDescent="0.3">
      <c r="A162" s="831" t="s">
        <v>3663</v>
      </c>
      <c r="B162" s="832" t="s">
        <v>3588</v>
      </c>
      <c r="C162" s="832" t="s">
        <v>3371</v>
      </c>
      <c r="D162" s="832" t="s">
        <v>3591</v>
      </c>
      <c r="E162" s="832" t="s">
        <v>3592</v>
      </c>
      <c r="F162" s="849">
        <v>11</v>
      </c>
      <c r="G162" s="849">
        <v>1386</v>
      </c>
      <c r="H162" s="849">
        <v>1.8188976377952757</v>
      </c>
      <c r="I162" s="849">
        <v>126</v>
      </c>
      <c r="J162" s="849">
        <v>6</v>
      </c>
      <c r="K162" s="849">
        <v>762</v>
      </c>
      <c r="L162" s="849">
        <v>1</v>
      </c>
      <c r="M162" s="849">
        <v>127</v>
      </c>
      <c r="N162" s="849">
        <v>8</v>
      </c>
      <c r="O162" s="849">
        <v>1008</v>
      </c>
      <c r="P162" s="837">
        <v>1.3228346456692914</v>
      </c>
      <c r="Q162" s="850">
        <v>126</v>
      </c>
    </row>
    <row r="163" spans="1:17" ht="14.4" customHeight="1" x14ac:dyDescent="0.3">
      <c r="A163" s="831" t="s">
        <v>3663</v>
      </c>
      <c r="B163" s="832" t="s">
        <v>3588</v>
      </c>
      <c r="C163" s="832" t="s">
        <v>3371</v>
      </c>
      <c r="D163" s="832" t="s">
        <v>3601</v>
      </c>
      <c r="E163" s="832" t="s">
        <v>3602</v>
      </c>
      <c r="F163" s="849">
        <v>1</v>
      </c>
      <c r="G163" s="849">
        <v>373</v>
      </c>
      <c r="H163" s="849">
        <v>0.99732620320855614</v>
      </c>
      <c r="I163" s="849">
        <v>373</v>
      </c>
      <c r="J163" s="849">
        <v>1</v>
      </c>
      <c r="K163" s="849">
        <v>374</v>
      </c>
      <c r="L163" s="849">
        <v>1</v>
      </c>
      <c r="M163" s="849">
        <v>374</v>
      </c>
      <c r="N163" s="849">
        <v>1</v>
      </c>
      <c r="O163" s="849">
        <v>376</v>
      </c>
      <c r="P163" s="837">
        <v>1.0053475935828877</v>
      </c>
      <c r="Q163" s="850">
        <v>376</v>
      </c>
    </row>
    <row r="164" spans="1:17" ht="14.4" customHeight="1" x14ac:dyDescent="0.3">
      <c r="A164" s="831" t="s">
        <v>3663</v>
      </c>
      <c r="B164" s="832" t="s">
        <v>3370</v>
      </c>
      <c r="C164" s="832" t="s">
        <v>3371</v>
      </c>
      <c r="D164" s="832" t="s">
        <v>3511</v>
      </c>
      <c r="E164" s="832" t="s">
        <v>3512</v>
      </c>
      <c r="F164" s="849">
        <v>1</v>
      </c>
      <c r="G164" s="849">
        <v>351</v>
      </c>
      <c r="H164" s="849"/>
      <c r="I164" s="849">
        <v>351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3663</v>
      </c>
      <c r="B165" s="832" t="s">
        <v>3370</v>
      </c>
      <c r="C165" s="832" t="s">
        <v>3371</v>
      </c>
      <c r="D165" s="832" t="s">
        <v>3666</v>
      </c>
      <c r="E165" s="832" t="s">
        <v>3667</v>
      </c>
      <c r="F165" s="849">
        <v>1</v>
      </c>
      <c r="G165" s="849">
        <v>1945</v>
      </c>
      <c r="H165" s="849"/>
      <c r="I165" s="849">
        <v>1945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3663</v>
      </c>
      <c r="B166" s="832" t="s">
        <v>3604</v>
      </c>
      <c r="C166" s="832" t="s">
        <v>3371</v>
      </c>
      <c r="D166" s="832" t="s">
        <v>3617</v>
      </c>
      <c r="E166" s="832" t="s">
        <v>3618</v>
      </c>
      <c r="F166" s="849"/>
      <c r="G166" s="849"/>
      <c r="H166" s="849"/>
      <c r="I166" s="849"/>
      <c r="J166" s="849">
        <v>1</v>
      </c>
      <c r="K166" s="849">
        <v>569</v>
      </c>
      <c r="L166" s="849">
        <v>1</v>
      </c>
      <c r="M166" s="849">
        <v>569</v>
      </c>
      <c r="N166" s="849"/>
      <c r="O166" s="849"/>
      <c r="P166" s="837"/>
      <c r="Q166" s="850"/>
    </row>
    <row r="167" spans="1:17" ht="14.4" customHeight="1" x14ac:dyDescent="0.3">
      <c r="A167" s="831" t="s">
        <v>3668</v>
      </c>
      <c r="B167" s="832" t="s">
        <v>3385</v>
      </c>
      <c r="C167" s="832" t="s">
        <v>3424</v>
      </c>
      <c r="D167" s="832" t="s">
        <v>3437</v>
      </c>
      <c r="E167" s="832" t="s">
        <v>3438</v>
      </c>
      <c r="F167" s="849">
        <v>1</v>
      </c>
      <c r="G167" s="849">
        <v>408.74</v>
      </c>
      <c r="H167" s="849">
        <v>1</v>
      </c>
      <c r="I167" s="849">
        <v>408.74</v>
      </c>
      <c r="J167" s="849">
        <v>1</v>
      </c>
      <c r="K167" s="849">
        <v>408.74</v>
      </c>
      <c r="L167" s="849">
        <v>1</v>
      </c>
      <c r="M167" s="849">
        <v>408.74</v>
      </c>
      <c r="N167" s="849"/>
      <c r="O167" s="849"/>
      <c r="P167" s="837"/>
      <c r="Q167" s="850"/>
    </row>
    <row r="168" spans="1:17" ht="14.4" customHeight="1" x14ac:dyDescent="0.3">
      <c r="A168" s="831" t="s">
        <v>3668</v>
      </c>
      <c r="B168" s="832" t="s">
        <v>3385</v>
      </c>
      <c r="C168" s="832" t="s">
        <v>3424</v>
      </c>
      <c r="D168" s="832" t="s">
        <v>3443</v>
      </c>
      <c r="E168" s="832" t="s">
        <v>3444</v>
      </c>
      <c r="F168" s="849">
        <v>1</v>
      </c>
      <c r="G168" s="849">
        <v>1665</v>
      </c>
      <c r="H168" s="849"/>
      <c r="I168" s="849">
        <v>1665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3668</v>
      </c>
      <c r="B169" s="832" t="s">
        <v>3385</v>
      </c>
      <c r="C169" s="832" t="s">
        <v>3424</v>
      </c>
      <c r="D169" s="832" t="s">
        <v>3445</v>
      </c>
      <c r="E169" s="832" t="s">
        <v>3446</v>
      </c>
      <c r="F169" s="849"/>
      <c r="G169" s="849"/>
      <c r="H169" s="849"/>
      <c r="I169" s="849"/>
      <c r="J169" s="849">
        <v>1</v>
      </c>
      <c r="K169" s="849">
        <v>2436</v>
      </c>
      <c r="L169" s="849">
        <v>1</v>
      </c>
      <c r="M169" s="849">
        <v>2436</v>
      </c>
      <c r="N169" s="849"/>
      <c r="O169" s="849"/>
      <c r="P169" s="837"/>
      <c r="Q169" s="850"/>
    </row>
    <row r="170" spans="1:17" ht="14.4" customHeight="1" x14ac:dyDescent="0.3">
      <c r="A170" s="831" t="s">
        <v>3668</v>
      </c>
      <c r="B170" s="832" t="s">
        <v>3385</v>
      </c>
      <c r="C170" s="832" t="s">
        <v>3424</v>
      </c>
      <c r="D170" s="832" t="s">
        <v>3451</v>
      </c>
      <c r="E170" s="832" t="s">
        <v>3452</v>
      </c>
      <c r="F170" s="849">
        <v>1</v>
      </c>
      <c r="G170" s="849">
        <v>1396.5</v>
      </c>
      <c r="H170" s="849"/>
      <c r="I170" s="849">
        <v>1396.5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3668</v>
      </c>
      <c r="B171" s="832" t="s">
        <v>3385</v>
      </c>
      <c r="C171" s="832" t="s">
        <v>3371</v>
      </c>
      <c r="D171" s="832" t="s">
        <v>3491</v>
      </c>
      <c r="E171" s="832" t="s">
        <v>3492</v>
      </c>
      <c r="F171" s="849">
        <v>1</v>
      </c>
      <c r="G171" s="849">
        <v>37</v>
      </c>
      <c r="H171" s="849">
        <v>0.5</v>
      </c>
      <c r="I171" s="849">
        <v>37</v>
      </c>
      <c r="J171" s="849">
        <v>2</v>
      </c>
      <c r="K171" s="849">
        <v>74</v>
      </c>
      <c r="L171" s="849">
        <v>1</v>
      </c>
      <c r="M171" s="849">
        <v>37</v>
      </c>
      <c r="N171" s="849">
        <v>1</v>
      </c>
      <c r="O171" s="849">
        <v>38</v>
      </c>
      <c r="P171" s="837">
        <v>0.51351351351351349</v>
      </c>
      <c r="Q171" s="850">
        <v>38</v>
      </c>
    </row>
    <row r="172" spans="1:17" ht="14.4" customHeight="1" x14ac:dyDescent="0.3">
      <c r="A172" s="831" t="s">
        <v>3668</v>
      </c>
      <c r="B172" s="832" t="s">
        <v>3385</v>
      </c>
      <c r="C172" s="832" t="s">
        <v>3371</v>
      </c>
      <c r="D172" s="832" t="s">
        <v>3372</v>
      </c>
      <c r="E172" s="832" t="s">
        <v>3373</v>
      </c>
      <c r="F172" s="849"/>
      <c r="G172" s="849"/>
      <c r="H172" s="849"/>
      <c r="I172" s="849"/>
      <c r="J172" s="849">
        <v>1</v>
      </c>
      <c r="K172" s="849">
        <v>252</v>
      </c>
      <c r="L172" s="849">
        <v>1</v>
      </c>
      <c r="M172" s="849">
        <v>252</v>
      </c>
      <c r="N172" s="849">
        <v>1</v>
      </c>
      <c r="O172" s="849">
        <v>254</v>
      </c>
      <c r="P172" s="837">
        <v>1.0079365079365079</v>
      </c>
      <c r="Q172" s="850">
        <v>254</v>
      </c>
    </row>
    <row r="173" spans="1:17" ht="14.4" customHeight="1" x14ac:dyDescent="0.3">
      <c r="A173" s="831" t="s">
        <v>3668</v>
      </c>
      <c r="B173" s="832" t="s">
        <v>3385</v>
      </c>
      <c r="C173" s="832" t="s">
        <v>3371</v>
      </c>
      <c r="D173" s="832" t="s">
        <v>3499</v>
      </c>
      <c r="E173" s="832" t="s">
        <v>3500</v>
      </c>
      <c r="F173" s="849"/>
      <c r="G173" s="849"/>
      <c r="H173" s="849"/>
      <c r="I173" s="849"/>
      <c r="J173" s="849">
        <v>1</v>
      </c>
      <c r="K173" s="849">
        <v>127</v>
      </c>
      <c r="L173" s="849">
        <v>1</v>
      </c>
      <c r="M173" s="849">
        <v>127</v>
      </c>
      <c r="N173" s="849"/>
      <c r="O173" s="849"/>
      <c r="P173" s="837"/>
      <c r="Q173" s="850"/>
    </row>
    <row r="174" spans="1:17" ht="14.4" customHeight="1" x14ac:dyDescent="0.3">
      <c r="A174" s="831" t="s">
        <v>3668</v>
      </c>
      <c r="B174" s="832" t="s">
        <v>3385</v>
      </c>
      <c r="C174" s="832" t="s">
        <v>3371</v>
      </c>
      <c r="D174" s="832" t="s">
        <v>3378</v>
      </c>
      <c r="E174" s="832" t="s">
        <v>3379</v>
      </c>
      <c r="F174" s="849">
        <v>1</v>
      </c>
      <c r="G174" s="849">
        <v>592</v>
      </c>
      <c r="H174" s="849">
        <v>0.99831365935919059</v>
      </c>
      <c r="I174" s="849">
        <v>592</v>
      </c>
      <c r="J174" s="849">
        <v>1</v>
      </c>
      <c r="K174" s="849">
        <v>593</v>
      </c>
      <c r="L174" s="849">
        <v>1</v>
      </c>
      <c r="M174" s="849">
        <v>593</v>
      </c>
      <c r="N174" s="849"/>
      <c r="O174" s="849"/>
      <c r="P174" s="837"/>
      <c r="Q174" s="850"/>
    </row>
    <row r="175" spans="1:17" ht="14.4" customHeight="1" x14ac:dyDescent="0.3">
      <c r="A175" s="831" t="s">
        <v>3668</v>
      </c>
      <c r="B175" s="832" t="s">
        <v>3385</v>
      </c>
      <c r="C175" s="832" t="s">
        <v>3371</v>
      </c>
      <c r="D175" s="832" t="s">
        <v>3549</v>
      </c>
      <c r="E175" s="832" t="s">
        <v>3550</v>
      </c>
      <c r="F175" s="849">
        <v>1</v>
      </c>
      <c r="G175" s="849">
        <v>767</v>
      </c>
      <c r="H175" s="849">
        <v>0.99869791666666663</v>
      </c>
      <c r="I175" s="849">
        <v>767</v>
      </c>
      <c r="J175" s="849">
        <v>1</v>
      </c>
      <c r="K175" s="849">
        <v>768</v>
      </c>
      <c r="L175" s="849">
        <v>1</v>
      </c>
      <c r="M175" s="849">
        <v>768</v>
      </c>
      <c r="N175" s="849"/>
      <c r="O175" s="849"/>
      <c r="P175" s="837"/>
      <c r="Q175" s="850"/>
    </row>
    <row r="176" spans="1:17" ht="14.4" customHeight="1" x14ac:dyDescent="0.3">
      <c r="A176" s="831" t="s">
        <v>581</v>
      </c>
      <c r="B176" s="832" t="s">
        <v>3669</v>
      </c>
      <c r="C176" s="832" t="s">
        <v>3371</v>
      </c>
      <c r="D176" s="832" t="s">
        <v>3670</v>
      </c>
      <c r="E176" s="832" t="s">
        <v>3671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1975</v>
      </c>
      <c r="P176" s="837"/>
      <c r="Q176" s="850">
        <v>1975</v>
      </c>
    </row>
    <row r="177" spans="1:17" ht="14.4" customHeight="1" x14ac:dyDescent="0.3">
      <c r="A177" s="831" t="s">
        <v>581</v>
      </c>
      <c r="B177" s="832" t="s">
        <v>3669</v>
      </c>
      <c r="C177" s="832" t="s">
        <v>3371</v>
      </c>
      <c r="D177" s="832" t="s">
        <v>3672</v>
      </c>
      <c r="E177" s="832" t="s">
        <v>3673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6382</v>
      </c>
      <c r="P177" s="837"/>
      <c r="Q177" s="850">
        <v>6382</v>
      </c>
    </row>
    <row r="178" spans="1:17" ht="14.4" customHeight="1" x14ac:dyDescent="0.3">
      <c r="A178" s="831" t="s">
        <v>581</v>
      </c>
      <c r="B178" s="832" t="s">
        <v>3669</v>
      </c>
      <c r="C178" s="832" t="s">
        <v>3371</v>
      </c>
      <c r="D178" s="832" t="s">
        <v>3674</v>
      </c>
      <c r="E178" s="832" t="s">
        <v>3675</v>
      </c>
      <c r="F178" s="849">
        <v>2</v>
      </c>
      <c r="G178" s="849">
        <v>5542</v>
      </c>
      <c r="H178" s="849">
        <v>0.99891852919971158</v>
      </c>
      <c r="I178" s="849">
        <v>2771</v>
      </c>
      <c r="J178" s="849">
        <v>2</v>
      </c>
      <c r="K178" s="849">
        <v>5548</v>
      </c>
      <c r="L178" s="849">
        <v>1</v>
      </c>
      <c r="M178" s="849">
        <v>2774</v>
      </c>
      <c r="N178" s="849"/>
      <c r="O178" s="849"/>
      <c r="P178" s="837"/>
      <c r="Q178" s="850"/>
    </row>
    <row r="179" spans="1:17" ht="14.4" customHeight="1" x14ac:dyDescent="0.3">
      <c r="A179" s="831" t="s">
        <v>581</v>
      </c>
      <c r="B179" s="832" t="s">
        <v>3669</v>
      </c>
      <c r="C179" s="832" t="s">
        <v>3371</v>
      </c>
      <c r="D179" s="832" t="s">
        <v>3676</v>
      </c>
      <c r="E179" s="832" t="s">
        <v>3677</v>
      </c>
      <c r="F179" s="849">
        <v>1</v>
      </c>
      <c r="G179" s="849">
        <v>6173</v>
      </c>
      <c r="H179" s="849">
        <v>0.99886731391585759</v>
      </c>
      <c r="I179" s="849">
        <v>6173</v>
      </c>
      <c r="J179" s="849">
        <v>1</v>
      </c>
      <c r="K179" s="849">
        <v>6180</v>
      </c>
      <c r="L179" s="849">
        <v>1</v>
      </c>
      <c r="M179" s="849">
        <v>6180</v>
      </c>
      <c r="N179" s="849"/>
      <c r="O179" s="849"/>
      <c r="P179" s="837"/>
      <c r="Q179" s="850"/>
    </row>
    <row r="180" spans="1:17" ht="14.4" customHeight="1" x14ac:dyDescent="0.3">
      <c r="A180" s="831" t="s">
        <v>581</v>
      </c>
      <c r="B180" s="832" t="s">
        <v>3669</v>
      </c>
      <c r="C180" s="832" t="s">
        <v>3371</v>
      </c>
      <c r="D180" s="832" t="s">
        <v>3678</v>
      </c>
      <c r="E180" s="832" t="s">
        <v>3679</v>
      </c>
      <c r="F180" s="849">
        <v>1</v>
      </c>
      <c r="G180" s="849">
        <v>3480</v>
      </c>
      <c r="H180" s="849"/>
      <c r="I180" s="849">
        <v>3480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581</v>
      </c>
      <c r="B181" s="832" t="s">
        <v>3669</v>
      </c>
      <c r="C181" s="832" t="s">
        <v>3371</v>
      </c>
      <c r="D181" s="832" t="s">
        <v>3680</v>
      </c>
      <c r="E181" s="832" t="s">
        <v>3681</v>
      </c>
      <c r="F181" s="849">
        <v>1</v>
      </c>
      <c r="G181" s="849">
        <v>2314</v>
      </c>
      <c r="H181" s="849"/>
      <c r="I181" s="849">
        <v>2314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581</v>
      </c>
      <c r="B182" s="832" t="s">
        <v>3669</v>
      </c>
      <c r="C182" s="832" t="s">
        <v>3371</v>
      </c>
      <c r="D182" s="832" t="s">
        <v>3682</v>
      </c>
      <c r="E182" s="832" t="s">
        <v>3683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4944</v>
      </c>
      <c r="P182" s="837"/>
      <c r="Q182" s="850">
        <v>4944</v>
      </c>
    </row>
    <row r="183" spans="1:17" ht="14.4" customHeight="1" x14ac:dyDescent="0.3">
      <c r="A183" s="831" t="s">
        <v>581</v>
      </c>
      <c r="B183" s="832" t="s">
        <v>3669</v>
      </c>
      <c r="C183" s="832" t="s">
        <v>3371</v>
      </c>
      <c r="D183" s="832" t="s">
        <v>3684</v>
      </c>
      <c r="E183" s="832" t="s">
        <v>3685</v>
      </c>
      <c r="F183" s="849">
        <v>2</v>
      </c>
      <c r="G183" s="849">
        <v>1420</v>
      </c>
      <c r="H183" s="849"/>
      <c r="I183" s="849">
        <v>710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581</v>
      </c>
      <c r="B184" s="832" t="s">
        <v>3669</v>
      </c>
      <c r="C184" s="832" t="s">
        <v>3371</v>
      </c>
      <c r="D184" s="832" t="s">
        <v>3686</v>
      </c>
      <c r="E184" s="832" t="s">
        <v>3687</v>
      </c>
      <c r="F184" s="849">
        <v>1</v>
      </c>
      <c r="G184" s="849">
        <v>0</v>
      </c>
      <c r="H184" s="849"/>
      <c r="I184" s="849">
        <v>0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581</v>
      </c>
      <c r="B185" s="832" t="s">
        <v>3669</v>
      </c>
      <c r="C185" s="832" t="s">
        <v>3371</v>
      </c>
      <c r="D185" s="832" t="s">
        <v>3688</v>
      </c>
      <c r="E185" s="832" t="s">
        <v>3689</v>
      </c>
      <c r="F185" s="849">
        <v>1</v>
      </c>
      <c r="G185" s="849">
        <v>0</v>
      </c>
      <c r="H185" s="849"/>
      <c r="I185" s="849">
        <v>0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581</v>
      </c>
      <c r="B186" s="832" t="s">
        <v>3669</v>
      </c>
      <c r="C186" s="832" t="s">
        <v>3371</v>
      </c>
      <c r="D186" s="832" t="s">
        <v>3690</v>
      </c>
      <c r="E186" s="832" t="s">
        <v>3691</v>
      </c>
      <c r="F186" s="849">
        <v>1</v>
      </c>
      <c r="G186" s="849">
        <v>0</v>
      </c>
      <c r="H186" s="849"/>
      <c r="I186" s="849">
        <v>0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581</v>
      </c>
      <c r="B187" s="832" t="s">
        <v>3669</v>
      </c>
      <c r="C187" s="832" t="s">
        <v>3371</v>
      </c>
      <c r="D187" s="832" t="s">
        <v>3692</v>
      </c>
      <c r="E187" s="832" t="s">
        <v>3693</v>
      </c>
      <c r="F187" s="849"/>
      <c r="G187" s="849"/>
      <c r="H187" s="849"/>
      <c r="I187" s="849"/>
      <c r="J187" s="849">
        <v>1</v>
      </c>
      <c r="K187" s="849">
        <v>2814</v>
      </c>
      <c r="L187" s="849">
        <v>1</v>
      </c>
      <c r="M187" s="849">
        <v>2814</v>
      </c>
      <c r="N187" s="849"/>
      <c r="O187" s="849"/>
      <c r="P187" s="837"/>
      <c r="Q187" s="850"/>
    </row>
    <row r="188" spans="1:17" ht="14.4" customHeight="1" x14ac:dyDescent="0.3">
      <c r="A188" s="831" t="s">
        <v>581</v>
      </c>
      <c r="B188" s="832" t="s">
        <v>3669</v>
      </c>
      <c r="C188" s="832" t="s">
        <v>3371</v>
      </c>
      <c r="D188" s="832" t="s">
        <v>3694</v>
      </c>
      <c r="E188" s="832" t="s">
        <v>3695</v>
      </c>
      <c r="F188" s="849">
        <v>1</v>
      </c>
      <c r="G188" s="849">
        <v>444</v>
      </c>
      <c r="H188" s="849"/>
      <c r="I188" s="849">
        <v>444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581</v>
      </c>
      <c r="B189" s="832" t="s">
        <v>3669</v>
      </c>
      <c r="C189" s="832" t="s">
        <v>3371</v>
      </c>
      <c r="D189" s="832" t="s">
        <v>3696</v>
      </c>
      <c r="E189" s="832" t="s">
        <v>3697</v>
      </c>
      <c r="F189" s="849">
        <v>6</v>
      </c>
      <c r="G189" s="849">
        <v>5190</v>
      </c>
      <c r="H189" s="849"/>
      <c r="I189" s="849">
        <v>865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581</v>
      </c>
      <c r="B190" s="832" t="s">
        <v>3669</v>
      </c>
      <c r="C190" s="832" t="s">
        <v>3371</v>
      </c>
      <c r="D190" s="832" t="s">
        <v>3698</v>
      </c>
      <c r="E190" s="832" t="s">
        <v>3699</v>
      </c>
      <c r="F190" s="849">
        <v>1</v>
      </c>
      <c r="G190" s="849">
        <v>3614</v>
      </c>
      <c r="H190" s="849"/>
      <c r="I190" s="849">
        <v>3614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581</v>
      </c>
      <c r="B191" s="832" t="s">
        <v>3669</v>
      </c>
      <c r="C191" s="832" t="s">
        <v>3371</v>
      </c>
      <c r="D191" s="832" t="s">
        <v>3700</v>
      </c>
      <c r="E191" s="832" t="s">
        <v>3701</v>
      </c>
      <c r="F191" s="849"/>
      <c r="G191" s="849"/>
      <c r="H191" s="849"/>
      <c r="I191" s="849"/>
      <c r="J191" s="849"/>
      <c r="K191" s="849"/>
      <c r="L191" s="849"/>
      <c r="M191" s="849"/>
      <c r="N191" s="849">
        <v>2</v>
      </c>
      <c r="O191" s="849">
        <v>7558</v>
      </c>
      <c r="P191" s="837"/>
      <c r="Q191" s="850">
        <v>3779</v>
      </c>
    </row>
    <row r="192" spans="1:17" ht="14.4" customHeight="1" x14ac:dyDescent="0.3">
      <c r="A192" s="831" t="s">
        <v>581</v>
      </c>
      <c r="B192" s="832" t="s">
        <v>3669</v>
      </c>
      <c r="C192" s="832" t="s">
        <v>3371</v>
      </c>
      <c r="D192" s="832" t="s">
        <v>3702</v>
      </c>
      <c r="E192" s="832" t="s">
        <v>3703</v>
      </c>
      <c r="F192" s="849">
        <v>1</v>
      </c>
      <c r="G192" s="849">
        <v>0</v>
      </c>
      <c r="H192" s="849"/>
      <c r="I192" s="849">
        <v>0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581</v>
      </c>
      <c r="B193" s="832" t="s">
        <v>3669</v>
      </c>
      <c r="C193" s="832" t="s">
        <v>3371</v>
      </c>
      <c r="D193" s="832" t="s">
        <v>3704</v>
      </c>
      <c r="E193" s="832" t="s">
        <v>3705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8980</v>
      </c>
      <c r="P193" s="837"/>
      <c r="Q193" s="850">
        <v>8980</v>
      </c>
    </row>
    <row r="194" spans="1:17" ht="14.4" customHeight="1" x14ac:dyDescent="0.3">
      <c r="A194" s="831" t="s">
        <v>581</v>
      </c>
      <c r="B194" s="832" t="s">
        <v>3669</v>
      </c>
      <c r="C194" s="832" t="s">
        <v>3371</v>
      </c>
      <c r="D194" s="832" t="s">
        <v>3706</v>
      </c>
      <c r="E194" s="832" t="s">
        <v>3707</v>
      </c>
      <c r="F194" s="849">
        <v>1</v>
      </c>
      <c r="G194" s="849">
        <v>6305</v>
      </c>
      <c r="H194" s="849"/>
      <c r="I194" s="849">
        <v>6305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581</v>
      </c>
      <c r="B195" s="832" t="s">
        <v>3669</v>
      </c>
      <c r="C195" s="832" t="s">
        <v>3371</v>
      </c>
      <c r="D195" s="832" t="s">
        <v>3708</v>
      </c>
      <c r="E195" s="832" t="s">
        <v>3709</v>
      </c>
      <c r="F195" s="849">
        <v>1</v>
      </c>
      <c r="G195" s="849">
        <v>0</v>
      </c>
      <c r="H195" s="849"/>
      <c r="I195" s="849">
        <v>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581</v>
      </c>
      <c r="B196" s="832" t="s">
        <v>3669</v>
      </c>
      <c r="C196" s="832" t="s">
        <v>3371</v>
      </c>
      <c r="D196" s="832" t="s">
        <v>3710</v>
      </c>
      <c r="E196" s="832" t="s">
        <v>3711</v>
      </c>
      <c r="F196" s="849">
        <v>1</v>
      </c>
      <c r="G196" s="849">
        <v>0</v>
      </c>
      <c r="H196" s="849"/>
      <c r="I196" s="849">
        <v>0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581</v>
      </c>
      <c r="B197" s="832" t="s">
        <v>3669</v>
      </c>
      <c r="C197" s="832" t="s">
        <v>3371</v>
      </c>
      <c r="D197" s="832" t="s">
        <v>3712</v>
      </c>
      <c r="E197" s="832" t="s">
        <v>3713</v>
      </c>
      <c r="F197" s="849">
        <v>1</v>
      </c>
      <c r="G197" s="849">
        <v>0</v>
      </c>
      <c r="H197" s="849"/>
      <c r="I197" s="849">
        <v>0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581</v>
      </c>
      <c r="B198" s="832" t="s">
        <v>3669</v>
      </c>
      <c r="C198" s="832" t="s">
        <v>3371</v>
      </c>
      <c r="D198" s="832" t="s">
        <v>3714</v>
      </c>
      <c r="E198" s="832" t="s">
        <v>3715</v>
      </c>
      <c r="F198" s="849">
        <v>1</v>
      </c>
      <c r="G198" s="849">
        <v>5284</v>
      </c>
      <c r="H198" s="849"/>
      <c r="I198" s="849">
        <v>5284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581</v>
      </c>
      <c r="B199" s="832" t="s">
        <v>3669</v>
      </c>
      <c r="C199" s="832" t="s">
        <v>3371</v>
      </c>
      <c r="D199" s="832" t="s">
        <v>3716</v>
      </c>
      <c r="E199" s="832" t="s">
        <v>3717</v>
      </c>
      <c r="F199" s="849">
        <v>1</v>
      </c>
      <c r="G199" s="849">
        <v>1967</v>
      </c>
      <c r="H199" s="849"/>
      <c r="I199" s="849">
        <v>1967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581</v>
      </c>
      <c r="B200" s="832" t="s">
        <v>3669</v>
      </c>
      <c r="C200" s="832" t="s">
        <v>3371</v>
      </c>
      <c r="D200" s="832" t="s">
        <v>3718</v>
      </c>
      <c r="E200" s="832" t="s">
        <v>3719</v>
      </c>
      <c r="F200" s="849"/>
      <c r="G200" s="849"/>
      <c r="H200" s="849"/>
      <c r="I200" s="849"/>
      <c r="J200" s="849"/>
      <c r="K200" s="849"/>
      <c r="L200" s="849"/>
      <c r="M200" s="849"/>
      <c r="N200" s="849">
        <v>1</v>
      </c>
      <c r="O200" s="849">
        <v>8642</v>
      </c>
      <c r="P200" s="837"/>
      <c r="Q200" s="850">
        <v>8642</v>
      </c>
    </row>
    <row r="201" spans="1:17" ht="14.4" customHeight="1" x14ac:dyDescent="0.3">
      <c r="A201" s="831" t="s">
        <v>581</v>
      </c>
      <c r="B201" s="832" t="s">
        <v>3669</v>
      </c>
      <c r="C201" s="832" t="s">
        <v>3371</v>
      </c>
      <c r="D201" s="832" t="s">
        <v>3720</v>
      </c>
      <c r="E201" s="832" t="s">
        <v>3721</v>
      </c>
      <c r="F201" s="849">
        <v>1</v>
      </c>
      <c r="G201" s="849">
        <v>0</v>
      </c>
      <c r="H201" s="849"/>
      <c r="I201" s="849">
        <v>0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581</v>
      </c>
      <c r="B202" s="832" t="s">
        <v>3669</v>
      </c>
      <c r="C202" s="832" t="s">
        <v>3371</v>
      </c>
      <c r="D202" s="832" t="s">
        <v>3722</v>
      </c>
      <c r="E202" s="832" t="s">
        <v>3723</v>
      </c>
      <c r="F202" s="849">
        <v>1</v>
      </c>
      <c r="G202" s="849">
        <v>0</v>
      </c>
      <c r="H202" s="849"/>
      <c r="I202" s="849">
        <v>0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581</v>
      </c>
      <c r="B203" s="832" t="s">
        <v>3724</v>
      </c>
      <c r="C203" s="832" t="s">
        <v>3371</v>
      </c>
      <c r="D203" s="832" t="s">
        <v>3696</v>
      </c>
      <c r="E203" s="832" t="s">
        <v>3697</v>
      </c>
      <c r="F203" s="849">
        <v>1</v>
      </c>
      <c r="G203" s="849">
        <v>865</v>
      </c>
      <c r="H203" s="849"/>
      <c r="I203" s="849">
        <v>865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581</v>
      </c>
      <c r="B204" s="832" t="s">
        <v>3724</v>
      </c>
      <c r="C204" s="832" t="s">
        <v>3371</v>
      </c>
      <c r="D204" s="832" t="s">
        <v>1884</v>
      </c>
      <c r="E204" s="832" t="s">
        <v>3725</v>
      </c>
      <c r="F204" s="849">
        <v>1</v>
      </c>
      <c r="G204" s="849">
        <v>1633</v>
      </c>
      <c r="H204" s="849"/>
      <c r="I204" s="849">
        <v>1633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581</v>
      </c>
      <c r="B205" s="832" t="s">
        <v>3724</v>
      </c>
      <c r="C205" s="832" t="s">
        <v>3371</v>
      </c>
      <c r="D205" s="832" t="s">
        <v>3726</v>
      </c>
      <c r="E205" s="832" t="s">
        <v>3727</v>
      </c>
      <c r="F205" s="849">
        <v>1</v>
      </c>
      <c r="G205" s="849">
        <v>3786</v>
      </c>
      <c r="H205" s="849"/>
      <c r="I205" s="849">
        <v>3786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581</v>
      </c>
      <c r="B206" s="832" t="s">
        <v>3724</v>
      </c>
      <c r="C206" s="832" t="s">
        <v>3371</v>
      </c>
      <c r="D206" s="832" t="s">
        <v>3728</v>
      </c>
      <c r="E206" s="832" t="s">
        <v>3729</v>
      </c>
      <c r="F206" s="849">
        <v>1</v>
      </c>
      <c r="G206" s="849">
        <v>2472</v>
      </c>
      <c r="H206" s="849"/>
      <c r="I206" s="849">
        <v>2472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581</v>
      </c>
      <c r="B207" s="832" t="s">
        <v>3724</v>
      </c>
      <c r="C207" s="832" t="s">
        <v>3371</v>
      </c>
      <c r="D207" s="832" t="s">
        <v>3730</v>
      </c>
      <c r="E207" s="832" t="s">
        <v>3731</v>
      </c>
      <c r="F207" s="849">
        <v>1</v>
      </c>
      <c r="G207" s="849">
        <v>3756</v>
      </c>
      <c r="H207" s="849"/>
      <c r="I207" s="849">
        <v>3756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581</v>
      </c>
      <c r="B208" s="832" t="s">
        <v>3385</v>
      </c>
      <c r="C208" s="832" t="s">
        <v>3386</v>
      </c>
      <c r="D208" s="832" t="s">
        <v>3398</v>
      </c>
      <c r="E208" s="832" t="s">
        <v>3399</v>
      </c>
      <c r="F208" s="849">
        <v>0.5</v>
      </c>
      <c r="G208" s="849">
        <v>2273.8000000000002</v>
      </c>
      <c r="H208" s="849">
        <v>0.83333333333333326</v>
      </c>
      <c r="I208" s="849">
        <v>4547.6000000000004</v>
      </c>
      <c r="J208" s="849">
        <v>0.6</v>
      </c>
      <c r="K208" s="849">
        <v>2728.5600000000004</v>
      </c>
      <c r="L208" s="849">
        <v>1</v>
      </c>
      <c r="M208" s="849">
        <v>4547.6000000000013</v>
      </c>
      <c r="N208" s="849"/>
      <c r="O208" s="849"/>
      <c r="P208" s="837"/>
      <c r="Q208" s="850"/>
    </row>
    <row r="209" spans="1:17" ht="14.4" customHeight="1" x14ac:dyDescent="0.3">
      <c r="A209" s="831" t="s">
        <v>581</v>
      </c>
      <c r="B209" s="832" t="s">
        <v>3385</v>
      </c>
      <c r="C209" s="832" t="s">
        <v>3386</v>
      </c>
      <c r="D209" s="832" t="s">
        <v>3423</v>
      </c>
      <c r="E209" s="832" t="s">
        <v>3399</v>
      </c>
      <c r="F209" s="849"/>
      <c r="G209" s="849"/>
      <c r="H209" s="849"/>
      <c r="I209" s="849"/>
      <c r="J209" s="849"/>
      <c r="K209" s="849"/>
      <c r="L209" s="849"/>
      <c r="M209" s="849"/>
      <c r="N209" s="849">
        <v>1.0999999999999999</v>
      </c>
      <c r="O209" s="849">
        <v>1803.4500000000003</v>
      </c>
      <c r="P209" s="837"/>
      <c r="Q209" s="850">
        <v>1639.5000000000005</v>
      </c>
    </row>
    <row r="210" spans="1:17" ht="14.4" customHeight="1" x14ac:dyDescent="0.3">
      <c r="A210" s="831" t="s">
        <v>581</v>
      </c>
      <c r="B210" s="832" t="s">
        <v>3385</v>
      </c>
      <c r="C210" s="832" t="s">
        <v>3424</v>
      </c>
      <c r="D210" s="832" t="s">
        <v>3427</v>
      </c>
      <c r="E210" s="832" t="s">
        <v>3428</v>
      </c>
      <c r="F210" s="849">
        <v>1</v>
      </c>
      <c r="G210" s="849">
        <v>2625.11</v>
      </c>
      <c r="H210" s="849">
        <v>0.5</v>
      </c>
      <c r="I210" s="849">
        <v>2625.11</v>
      </c>
      <c r="J210" s="849">
        <v>2</v>
      </c>
      <c r="K210" s="849">
        <v>5250.22</v>
      </c>
      <c r="L210" s="849">
        <v>1</v>
      </c>
      <c r="M210" s="849">
        <v>2625.11</v>
      </c>
      <c r="N210" s="849"/>
      <c r="O210" s="849"/>
      <c r="P210" s="837"/>
      <c r="Q210" s="850"/>
    </row>
    <row r="211" spans="1:17" ht="14.4" customHeight="1" x14ac:dyDescent="0.3">
      <c r="A211" s="831" t="s">
        <v>581</v>
      </c>
      <c r="B211" s="832" t="s">
        <v>3385</v>
      </c>
      <c r="C211" s="832" t="s">
        <v>3424</v>
      </c>
      <c r="D211" s="832" t="s">
        <v>3435</v>
      </c>
      <c r="E211" s="832" t="s">
        <v>3436</v>
      </c>
      <c r="F211" s="849"/>
      <c r="G211" s="849"/>
      <c r="H211" s="849"/>
      <c r="I211" s="849"/>
      <c r="J211" s="849">
        <v>2</v>
      </c>
      <c r="K211" s="849">
        <v>1803.28</v>
      </c>
      <c r="L211" s="849">
        <v>1</v>
      </c>
      <c r="M211" s="849">
        <v>901.64</v>
      </c>
      <c r="N211" s="849"/>
      <c r="O211" s="849"/>
      <c r="P211" s="837"/>
      <c r="Q211" s="850"/>
    </row>
    <row r="212" spans="1:17" ht="14.4" customHeight="1" x14ac:dyDescent="0.3">
      <c r="A212" s="831" t="s">
        <v>581</v>
      </c>
      <c r="B212" s="832" t="s">
        <v>3385</v>
      </c>
      <c r="C212" s="832" t="s">
        <v>3424</v>
      </c>
      <c r="D212" s="832" t="s">
        <v>3437</v>
      </c>
      <c r="E212" s="832" t="s">
        <v>3438</v>
      </c>
      <c r="F212" s="849"/>
      <c r="G212" s="849"/>
      <c r="H212" s="849"/>
      <c r="I212" s="849"/>
      <c r="J212" s="849">
        <v>3</v>
      </c>
      <c r="K212" s="849">
        <v>1226.22</v>
      </c>
      <c r="L212" s="849">
        <v>1</v>
      </c>
      <c r="M212" s="849">
        <v>408.74</v>
      </c>
      <c r="N212" s="849">
        <v>4</v>
      </c>
      <c r="O212" s="849">
        <v>1634.96</v>
      </c>
      <c r="P212" s="837">
        <v>1.3333333333333333</v>
      </c>
      <c r="Q212" s="850">
        <v>408.74</v>
      </c>
    </row>
    <row r="213" spans="1:17" ht="14.4" customHeight="1" x14ac:dyDescent="0.3">
      <c r="A213" s="831" t="s">
        <v>581</v>
      </c>
      <c r="B213" s="832" t="s">
        <v>3385</v>
      </c>
      <c r="C213" s="832" t="s">
        <v>3424</v>
      </c>
      <c r="D213" s="832" t="s">
        <v>3439</v>
      </c>
      <c r="E213" s="832" t="s">
        <v>3440</v>
      </c>
      <c r="F213" s="849">
        <v>1</v>
      </c>
      <c r="G213" s="849">
        <v>202.4</v>
      </c>
      <c r="H213" s="849">
        <v>1</v>
      </c>
      <c r="I213" s="849">
        <v>202.4</v>
      </c>
      <c r="J213" s="849">
        <v>1</v>
      </c>
      <c r="K213" s="849">
        <v>202.4</v>
      </c>
      <c r="L213" s="849">
        <v>1</v>
      </c>
      <c r="M213" s="849">
        <v>202.4</v>
      </c>
      <c r="N213" s="849"/>
      <c r="O213" s="849"/>
      <c r="P213" s="837"/>
      <c r="Q213" s="850"/>
    </row>
    <row r="214" spans="1:17" ht="14.4" customHeight="1" x14ac:dyDescent="0.3">
      <c r="A214" s="831" t="s">
        <v>581</v>
      </c>
      <c r="B214" s="832" t="s">
        <v>3385</v>
      </c>
      <c r="C214" s="832" t="s">
        <v>3424</v>
      </c>
      <c r="D214" s="832" t="s">
        <v>3443</v>
      </c>
      <c r="E214" s="832" t="s">
        <v>3444</v>
      </c>
      <c r="F214" s="849"/>
      <c r="G214" s="849"/>
      <c r="H214" s="849"/>
      <c r="I214" s="849"/>
      <c r="J214" s="849">
        <v>1</v>
      </c>
      <c r="K214" s="849">
        <v>1665</v>
      </c>
      <c r="L214" s="849">
        <v>1</v>
      </c>
      <c r="M214" s="849">
        <v>1665</v>
      </c>
      <c r="N214" s="849">
        <v>2</v>
      </c>
      <c r="O214" s="849">
        <v>3330</v>
      </c>
      <c r="P214" s="837">
        <v>2</v>
      </c>
      <c r="Q214" s="850">
        <v>1665</v>
      </c>
    </row>
    <row r="215" spans="1:17" ht="14.4" customHeight="1" x14ac:dyDescent="0.3">
      <c r="A215" s="831" t="s">
        <v>581</v>
      </c>
      <c r="B215" s="832" t="s">
        <v>3385</v>
      </c>
      <c r="C215" s="832" t="s">
        <v>3424</v>
      </c>
      <c r="D215" s="832" t="s">
        <v>3445</v>
      </c>
      <c r="E215" s="832" t="s">
        <v>3446</v>
      </c>
      <c r="F215" s="849"/>
      <c r="G215" s="849"/>
      <c r="H215" s="849"/>
      <c r="I215" s="849"/>
      <c r="J215" s="849">
        <v>2</v>
      </c>
      <c r="K215" s="849">
        <v>4872</v>
      </c>
      <c r="L215" s="849">
        <v>1</v>
      </c>
      <c r="M215" s="849">
        <v>2436</v>
      </c>
      <c r="N215" s="849">
        <v>2</v>
      </c>
      <c r="O215" s="849">
        <v>4340.0600000000004</v>
      </c>
      <c r="P215" s="837">
        <v>0.89081691297208543</v>
      </c>
      <c r="Q215" s="850">
        <v>2170.0300000000002</v>
      </c>
    </row>
    <row r="216" spans="1:17" ht="14.4" customHeight="1" x14ac:dyDescent="0.3">
      <c r="A216" s="831" t="s">
        <v>581</v>
      </c>
      <c r="B216" s="832" t="s">
        <v>3385</v>
      </c>
      <c r="C216" s="832" t="s">
        <v>3424</v>
      </c>
      <c r="D216" s="832" t="s">
        <v>3449</v>
      </c>
      <c r="E216" s="832" t="s">
        <v>3450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3501.87</v>
      </c>
      <c r="P216" s="837"/>
      <c r="Q216" s="850">
        <v>3501.87</v>
      </c>
    </row>
    <row r="217" spans="1:17" ht="14.4" customHeight="1" x14ac:dyDescent="0.3">
      <c r="A217" s="831" t="s">
        <v>581</v>
      </c>
      <c r="B217" s="832" t="s">
        <v>3385</v>
      </c>
      <c r="C217" s="832" t="s">
        <v>3424</v>
      </c>
      <c r="D217" s="832" t="s">
        <v>3451</v>
      </c>
      <c r="E217" s="832" t="s">
        <v>3452</v>
      </c>
      <c r="F217" s="849">
        <v>1</v>
      </c>
      <c r="G217" s="849">
        <v>1396.5</v>
      </c>
      <c r="H217" s="849">
        <v>0.25</v>
      </c>
      <c r="I217" s="849">
        <v>1396.5</v>
      </c>
      <c r="J217" s="849">
        <v>4</v>
      </c>
      <c r="K217" s="849">
        <v>5586</v>
      </c>
      <c r="L217" s="849">
        <v>1</v>
      </c>
      <c r="M217" s="849">
        <v>1396.5</v>
      </c>
      <c r="N217" s="849"/>
      <c r="O217" s="849"/>
      <c r="P217" s="837"/>
      <c r="Q217" s="850"/>
    </row>
    <row r="218" spans="1:17" ht="14.4" customHeight="1" x14ac:dyDescent="0.3">
      <c r="A218" s="831" t="s">
        <v>581</v>
      </c>
      <c r="B218" s="832" t="s">
        <v>3385</v>
      </c>
      <c r="C218" s="832" t="s">
        <v>3424</v>
      </c>
      <c r="D218" s="832" t="s">
        <v>3453</v>
      </c>
      <c r="E218" s="832" t="s">
        <v>3454</v>
      </c>
      <c r="F218" s="849"/>
      <c r="G218" s="849"/>
      <c r="H218" s="849"/>
      <c r="I218" s="849"/>
      <c r="J218" s="849">
        <v>1</v>
      </c>
      <c r="K218" s="849">
        <v>1400</v>
      </c>
      <c r="L218" s="849">
        <v>1</v>
      </c>
      <c r="M218" s="849">
        <v>1400</v>
      </c>
      <c r="N218" s="849"/>
      <c r="O218" s="849"/>
      <c r="P218" s="837"/>
      <c r="Q218" s="850"/>
    </row>
    <row r="219" spans="1:17" ht="14.4" customHeight="1" x14ac:dyDescent="0.3">
      <c r="A219" s="831" t="s">
        <v>581</v>
      </c>
      <c r="B219" s="832" t="s">
        <v>3385</v>
      </c>
      <c r="C219" s="832" t="s">
        <v>3424</v>
      </c>
      <c r="D219" s="832" t="s">
        <v>3475</v>
      </c>
      <c r="E219" s="832" t="s">
        <v>3476</v>
      </c>
      <c r="F219" s="849"/>
      <c r="G219" s="849"/>
      <c r="H219" s="849"/>
      <c r="I219" s="849"/>
      <c r="J219" s="849"/>
      <c r="K219" s="849"/>
      <c r="L219" s="849"/>
      <c r="M219" s="849"/>
      <c r="N219" s="849">
        <v>4</v>
      </c>
      <c r="O219" s="849">
        <v>2568</v>
      </c>
      <c r="P219" s="837"/>
      <c r="Q219" s="850">
        <v>642</v>
      </c>
    </row>
    <row r="220" spans="1:17" ht="14.4" customHeight="1" x14ac:dyDescent="0.3">
      <c r="A220" s="831" t="s">
        <v>581</v>
      </c>
      <c r="B220" s="832" t="s">
        <v>3385</v>
      </c>
      <c r="C220" s="832" t="s">
        <v>3371</v>
      </c>
      <c r="D220" s="832" t="s">
        <v>3732</v>
      </c>
      <c r="E220" s="832" t="s">
        <v>3733</v>
      </c>
      <c r="F220" s="849">
        <v>2</v>
      </c>
      <c r="G220" s="849">
        <v>600</v>
      </c>
      <c r="H220" s="849"/>
      <c r="I220" s="849">
        <v>300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581</v>
      </c>
      <c r="B221" s="832" t="s">
        <v>3385</v>
      </c>
      <c r="C221" s="832" t="s">
        <v>3371</v>
      </c>
      <c r="D221" s="832" t="s">
        <v>3491</v>
      </c>
      <c r="E221" s="832" t="s">
        <v>3492</v>
      </c>
      <c r="F221" s="849">
        <v>35</v>
      </c>
      <c r="G221" s="849">
        <v>1295</v>
      </c>
      <c r="H221" s="849">
        <v>1.5909090909090908</v>
      </c>
      <c r="I221" s="849">
        <v>37</v>
      </c>
      <c r="J221" s="849">
        <v>22</v>
      </c>
      <c r="K221" s="849">
        <v>814</v>
      </c>
      <c r="L221" s="849">
        <v>1</v>
      </c>
      <c r="M221" s="849">
        <v>37</v>
      </c>
      <c r="N221" s="849">
        <v>54</v>
      </c>
      <c r="O221" s="849">
        <v>2052</v>
      </c>
      <c r="P221" s="837">
        <v>2.520884520884521</v>
      </c>
      <c r="Q221" s="850">
        <v>38</v>
      </c>
    </row>
    <row r="222" spans="1:17" ht="14.4" customHeight="1" x14ac:dyDescent="0.3">
      <c r="A222" s="831" t="s">
        <v>581</v>
      </c>
      <c r="B222" s="832" t="s">
        <v>3385</v>
      </c>
      <c r="C222" s="832" t="s">
        <v>3371</v>
      </c>
      <c r="D222" s="832" t="s">
        <v>3495</v>
      </c>
      <c r="E222" s="832" t="s">
        <v>3496</v>
      </c>
      <c r="F222" s="849">
        <v>13</v>
      </c>
      <c r="G222" s="849">
        <v>65</v>
      </c>
      <c r="H222" s="849">
        <v>0.27083333333333331</v>
      </c>
      <c r="I222" s="849">
        <v>5</v>
      </c>
      <c r="J222" s="849">
        <v>48</v>
      </c>
      <c r="K222" s="849">
        <v>240</v>
      </c>
      <c r="L222" s="849">
        <v>1</v>
      </c>
      <c r="M222" s="849">
        <v>5</v>
      </c>
      <c r="N222" s="849">
        <v>50</v>
      </c>
      <c r="O222" s="849">
        <v>250</v>
      </c>
      <c r="P222" s="837">
        <v>1.0416666666666667</v>
      </c>
      <c r="Q222" s="850">
        <v>5</v>
      </c>
    </row>
    <row r="223" spans="1:17" ht="14.4" customHeight="1" x14ac:dyDescent="0.3">
      <c r="A223" s="831" t="s">
        <v>581</v>
      </c>
      <c r="B223" s="832" t="s">
        <v>3385</v>
      </c>
      <c r="C223" s="832" t="s">
        <v>3371</v>
      </c>
      <c r="D223" s="832" t="s">
        <v>3372</v>
      </c>
      <c r="E223" s="832" t="s">
        <v>3373</v>
      </c>
      <c r="F223" s="849">
        <v>3</v>
      </c>
      <c r="G223" s="849">
        <v>753</v>
      </c>
      <c r="H223" s="849">
        <v>2.9880952380952381</v>
      </c>
      <c r="I223" s="849">
        <v>251</v>
      </c>
      <c r="J223" s="849">
        <v>1</v>
      </c>
      <c r="K223" s="849">
        <v>252</v>
      </c>
      <c r="L223" s="849">
        <v>1</v>
      </c>
      <c r="M223" s="849">
        <v>252</v>
      </c>
      <c r="N223" s="849">
        <v>3</v>
      </c>
      <c r="O223" s="849">
        <v>762</v>
      </c>
      <c r="P223" s="837">
        <v>3.0238095238095237</v>
      </c>
      <c r="Q223" s="850">
        <v>254</v>
      </c>
    </row>
    <row r="224" spans="1:17" ht="14.4" customHeight="1" x14ac:dyDescent="0.3">
      <c r="A224" s="831" t="s">
        <v>581</v>
      </c>
      <c r="B224" s="832" t="s">
        <v>3385</v>
      </c>
      <c r="C224" s="832" t="s">
        <v>3371</v>
      </c>
      <c r="D224" s="832" t="s">
        <v>3499</v>
      </c>
      <c r="E224" s="832" t="s">
        <v>3500</v>
      </c>
      <c r="F224" s="849">
        <v>1</v>
      </c>
      <c r="G224" s="849">
        <v>126</v>
      </c>
      <c r="H224" s="849">
        <v>0.33070866141732286</v>
      </c>
      <c r="I224" s="849">
        <v>126</v>
      </c>
      <c r="J224" s="849">
        <v>3</v>
      </c>
      <c r="K224" s="849">
        <v>381</v>
      </c>
      <c r="L224" s="849">
        <v>1</v>
      </c>
      <c r="M224" s="849">
        <v>127</v>
      </c>
      <c r="N224" s="849">
        <v>2</v>
      </c>
      <c r="O224" s="849">
        <v>252</v>
      </c>
      <c r="P224" s="837">
        <v>0.66141732283464572</v>
      </c>
      <c r="Q224" s="850">
        <v>126</v>
      </c>
    </row>
    <row r="225" spans="1:17" ht="14.4" customHeight="1" x14ac:dyDescent="0.3">
      <c r="A225" s="831" t="s">
        <v>581</v>
      </c>
      <c r="B225" s="832" t="s">
        <v>3385</v>
      </c>
      <c r="C225" s="832" t="s">
        <v>3371</v>
      </c>
      <c r="D225" s="832" t="s">
        <v>3501</v>
      </c>
      <c r="E225" s="832" t="s">
        <v>3502</v>
      </c>
      <c r="F225" s="849">
        <v>2</v>
      </c>
      <c r="G225" s="849">
        <v>622</v>
      </c>
      <c r="H225" s="849"/>
      <c r="I225" s="849">
        <v>311</v>
      </c>
      <c r="J225" s="849"/>
      <c r="K225" s="849"/>
      <c r="L225" s="849"/>
      <c r="M225" s="849"/>
      <c r="N225" s="849">
        <v>2</v>
      </c>
      <c r="O225" s="849">
        <v>628</v>
      </c>
      <c r="P225" s="837"/>
      <c r="Q225" s="850">
        <v>314</v>
      </c>
    </row>
    <row r="226" spans="1:17" ht="14.4" customHeight="1" x14ac:dyDescent="0.3">
      <c r="A226" s="831" t="s">
        <v>581</v>
      </c>
      <c r="B226" s="832" t="s">
        <v>3385</v>
      </c>
      <c r="C226" s="832" t="s">
        <v>3371</v>
      </c>
      <c r="D226" s="832" t="s">
        <v>3507</v>
      </c>
      <c r="E226" s="832" t="s">
        <v>3508</v>
      </c>
      <c r="F226" s="849"/>
      <c r="G226" s="849"/>
      <c r="H226" s="849"/>
      <c r="I226" s="849"/>
      <c r="J226" s="849">
        <v>4</v>
      </c>
      <c r="K226" s="849">
        <v>1336</v>
      </c>
      <c r="L226" s="849">
        <v>1</v>
      </c>
      <c r="M226" s="849">
        <v>334</v>
      </c>
      <c r="N226" s="849">
        <v>1</v>
      </c>
      <c r="O226" s="849">
        <v>335</v>
      </c>
      <c r="P226" s="837">
        <v>0.25074850299401197</v>
      </c>
      <c r="Q226" s="850">
        <v>335</v>
      </c>
    </row>
    <row r="227" spans="1:17" ht="14.4" customHeight="1" x14ac:dyDescent="0.3">
      <c r="A227" s="831" t="s">
        <v>581</v>
      </c>
      <c r="B227" s="832" t="s">
        <v>3385</v>
      </c>
      <c r="C227" s="832" t="s">
        <v>3371</v>
      </c>
      <c r="D227" s="832" t="s">
        <v>3523</v>
      </c>
      <c r="E227" s="832" t="s">
        <v>3524</v>
      </c>
      <c r="F227" s="849"/>
      <c r="G227" s="849"/>
      <c r="H227" s="849"/>
      <c r="I227" s="849"/>
      <c r="J227" s="849">
        <v>1</v>
      </c>
      <c r="K227" s="849">
        <v>1182</v>
      </c>
      <c r="L227" s="849">
        <v>1</v>
      </c>
      <c r="M227" s="849">
        <v>1182</v>
      </c>
      <c r="N227" s="849"/>
      <c r="O227" s="849"/>
      <c r="P227" s="837"/>
      <c r="Q227" s="850"/>
    </row>
    <row r="228" spans="1:17" ht="14.4" customHeight="1" x14ac:dyDescent="0.3">
      <c r="A228" s="831" t="s">
        <v>581</v>
      </c>
      <c r="B228" s="832" t="s">
        <v>3385</v>
      </c>
      <c r="C228" s="832" t="s">
        <v>3371</v>
      </c>
      <c r="D228" s="832" t="s">
        <v>3525</v>
      </c>
      <c r="E228" s="832" t="s">
        <v>3526</v>
      </c>
      <c r="F228" s="849">
        <v>1</v>
      </c>
      <c r="G228" s="849">
        <v>708</v>
      </c>
      <c r="H228" s="849">
        <v>0.49859154929577465</v>
      </c>
      <c r="I228" s="849">
        <v>708</v>
      </c>
      <c r="J228" s="849">
        <v>2</v>
      </c>
      <c r="K228" s="849">
        <v>1420</v>
      </c>
      <c r="L228" s="849">
        <v>1</v>
      </c>
      <c r="M228" s="849">
        <v>710</v>
      </c>
      <c r="N228" s="849"/>
      <c r="O228" s="849"/>
      <c r="P228" s="837"/>
      <c r="Q228" s="850"/>
    </row>
    <row r="229" spans="1:17" ht="14.4" customHeight="1" x14ac:dyDescent="0.3">
      <c r="A229" s="831" t="s">
        <v>581</v>
      </c>
      <c r="B229" s="832" t="s">
        <v>3385</v>
      </c>
      <c r="C229" s="832" t="s">
        <v>3371</v>
      </c>
      <c r="D229" s="832" t="s">
        <v>3376</v>
      </c>
      <c r="E229" s="832" t="s">
        <v>3377</v>
      </c>
      <c r="F229" s="849"/>
      <c r="G229" s="849"/>
      <c r="H229" s="849"/>
      <c r="I229" s="849"/>
      <c r="J229" s="849">
        <v>2</v>
      </c>
      <c r="K229" s="849">
        <v>66.66</v>
      </c>
      <c r="L229" s="849">
        <v>1</v>
      </c>
      <c r="M229" s="849">
        <v>33.33</v>
      </c>
      <c r="N229" s="849"/>
      <c r="O229" s="849"/>
      <c r="P229" s="837"/>
      <c r="Q229" s="850"/>
    </row>
    <row r="230" spans="1:17" ht="14.4" customHeight="1" x14ac:dyDescent="0.3">
      <c r="A230" s="831" t="s">
        <v>581</v>
      </c>
      <c r="B230" s="832" t="s">
        <v>3385</v>
      </c>
      <c r="C230" s="832" t="s">
        <v>3371</v>
      </c>
      <c r="D230" s="832" t="s">
        <v>3529</v>
      </c>
      <c r="E230" s="832" t="s">
        <v>3530</v>
      </c>
      <c r="F230" s="849">
        <v>2</v>
      </c>
      <c r="G230" s="849">
        <v>520</v>
      </c>
      <c r="H230" s="849">
        <v>0.33205619412515963</v>
      </c>
      <c r="I230" s="849">
        <v>260</v>
      </c>
      <c r="J230" s="849">
        <v>6</v>
      </c>
      <c r="K230" s="849">
        <v>1566</v>
      </c>
      <c r="L230" s="849">
        <v>1</v>
      </c>
      <c r="M230" s="849">
        <v>261</v>
      </c>
      <c r="N230" s="849">
        <v>6</v>
      </c>
      <c r="O230" s="849">
        <v>1578</v>
      </c>
      <c r="P230" s="837">
        <v>1.0076628352490422</v>
      </c>
      <c r="Q230" s="850">
        <v>263</v>
      </c>
    </row>
    <row r="231" spans="1:17" ht="14.4" customHeight="1" x14ac:dyDescent="0.3">
      <c r="A231" s="831" t="s">
        <v>581</v>
      </c>
      <c r="B231" s="832" t="s">
        <v>3385</v>
      </c>
      <c r="C231" s="832" t="s">
        <v>3371</v>
      </c>
      <c r="D231" s="832" t="s">
        <v>3533</v>
      </c>
      <c r="E231" s="832" t="s">
        <v>3534</v>
      </c>
      <c r="F231" s="849"/>
      <c r="G231" s="849"/>
      <c r="H231" s="849"/>
      <c r="I231" s="849"/>
      <c r="J231" s="849">
        <v>1</v>
      </c>
      <c r="K231" s="849">
        <v>86</v>
      </c>
      <c r="L231" s="849">
        <v>1</v>
      </c>
      <c r="M231" s="849">
        <v>86</v>
      </c>
      <c r="N231" s="849"/>
      <c r="O231" s="849"/>
      <c r="P231" s="837"/>
      <c r="Q231" s="850"/>
    </row>
    <row r="232" spans="1:17" ht="14.4" customHeight="1" x14ac:dyDescent="0.3">
      <c r="A232" s="831" t="s">
        <v>581</v>
      </c>
      <c r="B232" s="832" t="s">
        <v>3385</v>
      </c>
      <c r="C232" s="832" t="s">
        <v>3371</v>
      </c>
      <c r="D232" s="832" t="s">
        <v>3543</v>
      </c>
      <c r="E232" s="832" t="s">
        <v>3544</v>
      </c>
      <c r="F232" s="849">
        <v>2</v>
      </c>
      <c r="G232" s="849">
        <v>1916</v>
      </c>
      <c r="H232" s="849">
        <v>0.66597149808828637</v>
      </c>
      <c r="I232" s="849">
        <v>958</v>
      </c>
      <c r="J232" s="849">
        <v>3</v>
      </c>
      <c r="K232" s="849">
        <v>2877</v>
      </c>
      <c r="L232" s="849">
        <v>1</v>
      </c>
      <c r="M232" s="849">
        <v>959</v>
      </c>
      <c r="N232" s="849"/>
      <c r="O232" s="849"/>
      <c r="P232" s="837"/>
      <c r="Q232" s="850"/>
    </row>
    <row r="233" spans="1:17" ht="14.4" customHeight="1" x14ac:dyDescent="0.3">
      <c r="A233" s="831" t="s">
        <v>581</v>
      </c>
      <c r="B233" s="832" t="s">
        <v>3385</v>
      </c>
      <c r="C233" s="832" t="s">
        <v>3371</v>
      </c>
      <c r="D233" s="832" t="s">
        <v>3378</v>
      </c>
      <c r="E233" s="832" t="s">
        <v>3379</v>
      </c>
      <c r="F233" s="849"/>
      <c r="G233" s="849"/>
      <c r="H233" s="849"/>
      <c r="I233" s="849"/>
      <c r="J233" s="849">
        <v>5</v>
      </c>
      <c r="K233" s="849">
        <v>2965</v>
      </c>
      <c r="L233" s="849">
        <v>1</v>
      </c>
      <c r="M233" s="849">
        <v>593</v>
      </c>
      <c r="N233" s="849">
        <v>4</v>
      </c>
      <c r="O233" s="849">
        <v>2380</v>
      </c>
      <c r="P233" s="837">
        <v>0.80269814502529513</v>
      </c>
      <c r="Q233" s="850">
        <v>595</v>
      </c>
    </row>
    <row r="234" spans="1:17" ht="14.4" customHeight="1" x14ac:dyDescent="0.3">
      <c r="A234" s="831" t="s">
        <v>581</v>
      </c>
      <c r="B234" s="832" t="s">
        <v>3385</v>
      </c>
      <c r="C234" s="832" t="s">
        <v>3371</v>
      </c>
      <c r="D234" s="832" t="s">
        <v>3549</v>
      </c>
      <c r="E234" s="832" t="s">
        <v>3550</v>
      </c>
      <c r="F234" s="849">
        <v>1</v>
      </c>
      <c r="G234" s="849">
        <v>767</v>
      </c>
      <c r="H234" s="849">
        <v>0.24967447916666666</v>
      </c>
      <c r="I234" s="849">
        <v>767</v>
      </c>
      <c r="J234" s="849">
        <v>4</v>
      </c>
      <c r="K234" s="849">
        <v>3072</v>
      </c>
      <c r="L234" s="849">
        <v>1</v>
      </c>
      <c r="M234" s="849">
        <v>768</v>
      </c>
      <c r="N234" s="849">
        <v>6</v>
      </c>
      <c r="O234" s="849">
        <v>4620</v>
      </c>
      <c r="P234" s="837">
        <v>1.50390625</v>
      </c>
      <c r="Q234" s="850">
        <v>770</v>
      </c>
    </row>
    <row r="235" spans="1:17" ht="14.4" customHeight="1" x14ac:dyDescent="0.3">
      <c r="A235" s="831" t="s">
        <v>581</v>
      </c>
      <c r="B235" s="832" t="s">
        <v>3385</v>
      </c>
      <c r="C235" s="832" t="s">
        <v>3371</v>
      </c>
      <c r="D235" s="832" t="s">
        <v>3551</v>
      </c>
      <c r="E235" s="832" t="s">
        <v>3552</v>
      </c>
      <c r="F235" s="849"/>
      <c r="G235" s="849"/>
      <c r="H235" s="849"/>
      <c r="I235" s="849"/>
      <c r="J235" s="849">
        <v>1</v>
      </c>
      <c r="K235" s="849">
        <v>4408</v>
      </c>
      <c r="L235" s="849">
        <v>1</v>
      </c>
      <c r="M235" s="849">
        <v>4408</v>
      </c>
      <c r="N235" s="849"/>
      <c r="O235" s="849"/>
      <c r="P235" s="837"/>
      <c r="Q235" s="850"/>
    </row>
    <row r="236" spans="1:17" ht="14.4" customHeight="1" x14ac:dyDescent="0.3">
      <c r="A236" s="831" t="s">
        <v>581</v>
      </c>
      <c r="B236" s="832" t="s">
        <v>3385</v>
      </c>
      <c r="C236" s="832" t="s">
        <v>3371</v>
      </c>
      <c r="D236" s="832" t="s">
        <v>3555</v>
      </c>
      <c r="E236" s="832" t="s">
        <v>3556</v>
      </c>
      <c r="F236" s="849">
        <v>1</v>
      </c>
      <c r="G236" s="849">
        <v>116</v>
      </c>
      <c r="H236" s="849">
        <v>0.16666666666666666</v>
      </c>
      <c r="I236" s="849">
        <v>116</v>
      </c>
      <c r="J236" s="849">
        <v>6</v>
      </c>
      <c r="K236" s="849">
        <v>696</v>
      </c>
      <c r="L236" s="849">
        <v>1</v>
      </c>
      <c r="M236" s="849">
        <v>116</v>
      </c>
      <c r="N236" s="849">
        <v>3</v>
      </c>
      <c r="O236" s="849">
        <v>348</v>
      </c>
      <c r="P236" s="837">
        <v>0.5</v>
      </c>
      <c r="Q236" s="850">
        <v>116</v>
      </c>
    </row>
    <row r="237" spans="1:17" ht="14.4" customHeight="1" x14ac:dyDescent="0.3">
      <c r="A237" s="831" t="s">
        <v>581</v>
      </c>
      <c r="B237" s="832" t="s">
        <v>3385</v>
      </c>
      <c r="C237" s="832" t="s">
        <v>3371</v>
      </c>
      <c r="D237" s="832" t="s">
        <v>3559</v>
      </c>
      <c r="E237" s="832" t="s">
        <v>3560</v>
      </c>
      <c r="F237" s="849"/>
      <c r="G237" s="849"/>
      <c r="H237" s="849"/>
      <c r="I237" s="849"/>
      <c r="J237" s="849">
        <v>1</v>
      </c>
      <c r="K237" s="849">
        <v>161</v>
      </c>
      <c r="L237" s="849">
        <v>1</v>
      </c>
      <c r="M237" s="849">
        <v>161</v>
      </c>
      <c r="N237" s="849"/>
      <c r="O237" s="849"/>
      <c r="P237" s="837"/>
      <c r="Q237" s="850"/>
    </row>
    <row r="238" spans="1:17" ht="14.4" customHeight="1" x14ac:dyDescent="0.3">
      <c r="A238" s="831" t="s">
        <v>581</v>
      </c>
      <c r="B238" s="832" t="s">
        <v>3385</v>
      </c>
      <c r="C238" s="832" t="s">
        <v>3371</v>
      </c>
      <c r="D238" s="832" t="s">
        <v>3565</v>
      </c>
      <c r="E238" s="832" t="s">
        <v>3566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44</v>
      </c>
      <c r="P238" s="837"/>
      <c r="Q238" s="850">
        <v>44</v>
      </c>
    </row>
    <row r="239" spans="1:17" ht="14.4" customHeight="1" x14ac:dyDescent="0.3">
      <c r="A239" s="831" t="s">
        <v>581</v>
      </c>
      <c r="B239" s="832" t="s">
        <v>3385</v>
      </c>
      <c r="C239" s="832" t="s">
        <v>3371</v>
      </c>
      <c r="D239" s="832" t="s">
        <v>3380</v>
      </c>
      <c r="E239" s="832" t="s">
        <v>3381</v>
      </c>
      <c r="F239" s="849"/>
      <c r="G239" s="849"/>
      <c r="H239" s="849"/>
      <c r="I239" s="849"/>
      <c r="J239" s="849">
        <v>1</v>
      </c>
      <c r="K239" s="849">
        <v>1339</v>
      </c>
      <c r="L239" s="849">
        <v>1</v>
      </c>
      <c r="M239" s="849">
        <v>1339</v>
      </c>
      <c r="N239" s="849">
        <v>2</v>
      </c>
      <c r="O239" s="849">
        <v>2688</v>
      </c>
      <c r="P239" s="837">
        <v>2.0074682598954445</v>
      </c>
      <c r="Q239" s="850">
        <v>1344</v>
      </c>
    </row>
    <row r="240" spans="1:17" ht="14.4" customHeight="1" x14ac:dyDescent="0.3">
      <c r="A240" s="831" t="s">
        <v>581</v>
      </c>
      <c r="B240" s="832" t="s">
        <v>3385</v>
      </c>
      <c r="C240" s="832" t="s">
        <v>3371</v>
      </c>
      <c r="D240" s="832" t="s">
        <v>3382</v>
      </c>
      <c r="E240" s="832" t="s">
        <v>3383</v>
      </c>
      <c r="F240" s="849"/>
      <c r="G240" s="849"/>
      <c r="H240" s="849"/>
      <c r="I240" s="849"/>
      <c r="J240" s="849"/>
      <c r="K240" s="849"/>
      <c r="L240" s="849"/>
      <c r="M240" s="849"/>
      <c r="N240" s="849">
        <v>2</v>
      </c>
      <c r="O240" s="849">
        <v>728</v>
      </c>
      <c r="P240" s="837"/>
      <c r="Q240" s="850">
        <v>364</v>
      </c>
    </row>
    <row r="241" spans="1:17" ht="14.4" customHeight="1" x14ac:dyDescent="0.3">
      <c r="A241" s="831" t="s">
        <v>581</v>
      </c>
      <c r="B241" s="832" t="s">
        <v>3370</v>
      </c>
      <c r="C241" s="832" t="s">
        <v>3386</v>
      </c>
      <c r="D241" s="832" t="s">
        <v>3734</v>
      </c>
      <c r="E241" s="832" t="s">
        <v>3735</v>
      </c>
      <c r="F241" s="849">
        <v>25</v>
      </c>
      <c r="G241" s="849">
        <v>1248.25</v>
      </c>
      <c r="H241" s="849"/>
      <c r="I241" s="849">
        <v>49.93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581</v>
      </c>
      <c r="B242" s="832" t="s">
        <v>3370</v>
      </c>
      <c r="C242" s="832" t="s">
        <v>3386</v>
      </c>
      <c r="D242" s="832" t="s">
        <v>3736</v>
      </c>
      <c r="E242" s="832" t="s">
        <v>1401</v>
      </c>
      <c r="F242" s="849"/>
      <c r="G242" s="849"/>
      <c r="H242" s="849"/>
      <c r="I242" s="849"/>
      <c r="J242" s="849"/>
      <c r="K242" s="849"/>
      <c r="L242" s="849"/>
      <c r="M242" s="849"/>
      <c r="N242" s="849">
        <v>3</v>
      </c>
      <c r="O242" s="849">
        <v>120.12</v>
      </c>
      <c r="P242" s="837"/>
      <c r="Q242" s="850">
        <v>40.04</v>
      </c>
    </row>
    <row r="243" spans="1:17" ht="14.4" customHeight="1" x14ac:dyDescent="0.3">
      <c r="A243" s="831" t="s">
        <v>581</v>
      </c>
      <c r="B243" s="832" t="s">
        <v>3370</v>
      </c>
      <c r="C243" s="832" t="s">
        <v>3386</v>
      </c>
      <c r="D243" s="832" t="s">
        <v>3737</v>
      </c>
      <c r="E243" s="832" t="s">
        <v>1148</v>
      </c>
      <c r="F243" s="849"/>
      <c r="G243" s="849"/>
      <c r="H243" s="849"/>
      <c r="I243" s="849"/>
      <c r="J243" s="849"/>
      <c r="K243" s="849"/>
      <c r="L243" s="849"/>
      <c r="M243" s="849"/>
      <c r="N243" s="849">
        <v>0.1</v>
      </c>
      <c r="O243" s="849">
        <v>37.76</v>
      </c>
      <c r="P243" s="837"/>
      <c r="Q243" s="850">
        <v>377.59999999999997</v>
      </c>
    </row>
    <row r="244" spans="1:17" ht="14.4" customHeight="1" x14ac:dyDescent="0.3">
      <c r="A244" s="831" t="s">
        <v>581</v>
      </c>
      <c r="B244" s="832" t="s">
        <v>3370</v>
      </c>
      <c r="C244" s="832" t="s">
        <v>3386</v>
      </c>
      <c r="D244" s="832" t="s">
        <v>3738</v>
      </c>
      <c r="E244" s="832" t="s">
        <v>949</v>
      </c>
      <c r="F244" s="849"/>
      <c r="G244" s="849"/>
      <c r="H244" s="849"/>
      <c r="I244" s="849"/>
      <c r="J244" s="849"/>
      <c r="K244" s="849"/>
      <c r="L244" s="849"/>
      <c r="M244" s="849"/>
      <c r="N244" s="849">
        <v>8</v>
      </c>
      <c r="O244" s="849">
        <v>316.64</v>
      </c>
      <c r="P244" s="837"/>
      <c r="Q244" s="850">
        <v>39.58</v>
      </c>
    </row>
    <row r="245" spans="1:17" ht="14.4" customHeight="1" x14ac:dyDescent="0.3">
      <c r="A245" s="831" t="s">
        <v>581</v>
      </c>
      <c r="B245" s="832" t="s">
        <v>3370</v>
      </c>
      <c r="C245" s="832" t="s">
        <v>3386</v>
      </c>
      <c r="D245" s="832" t="s">
        <v>3739</v>
      </c>
      <c r="E245" s="832" t="s">
        <v>3740</v>
      </c>
      <c r="F245" s="849">
        <v>10</v>
      </c>
      <c r="G245" s="849">
        <v>11409.8</v>
      </c>
      <c r="H245" s="849"/>
      <c r="I245" s="849">
        <v>1140.98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581</v>
      </c>
      <c r="B246" s="832" t="s">
        <v>3370</v>
      </c>
      <c r="C246" s="832" t="s">
        <v>3386</v>
      </c>
      <c r="D246" s="832" t="s">
        <v>3741</v>
      </c>
      <c r="E246" s="832" t="s">
        <v>3742</v>
      </c>
      <c r="F246" s="849">
        <v>1.1000000000000001</v>
      </c>
      <c r="G246" s="849">
        <v>13214.74</v>
      </c>
      <c r="H246" s="849"/>
      <c r="I246" s="849">
        <v>12013.4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581</v>
      </c>
      <c r="B247" s="832" t="s">
        <v>3370</v>
      </c>
      <c r="C247" s="832" t="s">
        <v>3386</v>
      </c>
      <c r="D247" s="832" t="s">
        <v>3743</v>
      </c>
      <c r="E247" s="832" t="s">
        <v>3744</v>
      </c>
      <c r="F247" s="849"/>
      <c r="G247" s="849"/>
      <c r="H247" s="849"/>
      <c r="I247" s="849"/>
      <c r="J247" s="849">
        <v>0.1</v>
      </c>
      <c r="K247" s="849">
        <v>67.05</v>
      </c>
      <c r="L247" s="849">
        <v>1</v>
      </c>
      <c r="M247" s="849">
        <v>670.49999999999989</v>
      </c>
      <c r="N247" s="849">
        <v>4.5</v>
      </c>
      <c r="O247" s="849">
        <v>894.96</v>
      </c>
      <c r="P247" s="837">
        <v>13.347651006711411</v>
      </c>
      <c r="Q247" s="850">
        <v>198.88</v>
      </c>
    </row>
    <row r="248" spans="1:17" ht="14.4" customHeight="1" x14ac:dyDescent="0.3">
      <c r="A248" s="831" t="s">
        <v>581</v>
      </c>
      <c r="B248" s="832" t="s">
        <v>3370</v>
      </c>
      <c r="C248" s="832" t="s">
        <v>3386</v>
      </c>
      <c r="D248" s="832" t="s">
        <v>3745</v>
      </c>
      <c r="E248" s="832" t="s">
        <v>3746</v>
      </c>
      <c r="F248" s="849"/>
      <c r="G248" s="849"/>
      <c r="H248" s="849"/>
      <c r="I248" s="849"/>
      <c r="J248" s="849">
        <v>11</v>
      </c>
      <c r="K248" s="849">
        <v>471.68</v>
      </c>
      <c r="L248" s="849">
        <v>1</v>
      </c>
      <c r="M248" s="849">
        <v>42.88</v>
      </c>
      <c r="N248" s="849"/>
      <c r="O248" s="849"/>
      <c r="P248" s="837"/>
      <c r="Q248" s="850"/>
    </row>
    <row r="249" spans="1:17" ht="14.4" customHeight="1" x14ac:dyDescent="0.3">
      <c r="A249" s="831" t="s">
        <v>581</v>
      </c>
      <c r="B249" s="832" t="s">
        <v>3370</v>
      </c>
      <c r="C249" s="832" t="s">
        <v>3386</v>
      </c>
      <c r="D249" s="832" t="s">
        <v>3747</v>
      </c>
      <c r="E249" s="832" t="s">
        <v>3748</v>
      </c>
      <c r="F249" s="849">
        <v>19</v>
      </c>
      <c r="G249" s="849">
        <v>1467.18</v>
      </c>
      <c r="H249" s="849">
        <v>19</v>
      </c>
      <c r="I249" s="849">
        <v>77.22</v>
      </c>
      <c r="J249" s="849">
        <v>1</v>
      </c>
      <c r="K249" s="849">
        <v>77.22</v>
      </c>
      <c r="L249" s="849">
        <v>1</v>
      </c>
      <c r="M249" s="849">
        <v>77.22</v>
      </c>
      <c r="N249" s="849"/>
      <c r="O249" s="849"/>
      <c r="P249" s="837"/>
      <c r="Q249" s="850"/>
    </row>
    <row r="250" spans="1:17" ht="14.4" customHeight="1" x14ac:dyDescent="0.3">
      <c r="A250" s="831" t="s">
        <v>581</v>
      </c>
      <c r="B250" s="832" t="s">
        <v>3370</v>
      </c>
      <c r="C250" s="832" t="s">
        <v>3386</v>
      </c>
      <c r="D250" s="832" t="s">
        <v>3749</v>
      </c>
      <c r="E250" s="832" t="s">
        <v>3750</v>
      </c>
      <c r="F250" s="849">
        <v>122.57</v>
      </c>
      <c r="G250" s="849">
        <v>33304.549999999996</v>
      </c>
      <c r="H250" s="849">
        <v>1.5321397157326029</v>
      </c>
      <c r="I250" s="849">
        <v>271.71860977400667</v>
      </c>
      <c r="J250" s="849">
        <v>80</v>
      </c>
      <c r="K250" s="849">
        <v>21737.280000000002</v>
      </c>
      <c r="L250" s="849">
        <v>1</v>
      </c>
      <c r="M250" s="849">
        <v>271.71600000000001</v>
      </c>
      <c r="N250" s="849">
        <v>69.420000000000016</v>
      </c>
      <c r="O250" s="849">
        <v>12608</v>
      </c>
      <c r="P250" s="837">
        <v>0.58001737107862616</v>
      </c>
      <c r="Q250" s="850">
        <v>181.61912993373664</v>
      </c>
    </row>
    <row r="251" spans="1:17" ht="14.4" customHeight="1" x14ac:dyDescent="0.3">
      <c r="A251" s="831" t="s">
        <v>581</v>
      </c>
      <c r="B251" s="832" t="s">
        <v>3370</v>
      </c>
      <c r="C251" s="832" t="s">
        <v>3386</v>
      </c>
      <c r="D251" s="832" t="s">
        <v>3751</v>
      </c>
      <c r="E251" s="832" t="s">
        <v>3752</v>
      </c>
      <c r="F251" s="849">
        <v>24</v>
      </c>
      <c r="G251" s="849">
        <v>1581.5600000000002</v>
      </c>
      <c r="H251" s="849">
        <v>1.8141733006033636</v>
      </c>
      <c r="I251" s="849">
        <v>65.898333333333341</v>
      </c>
      <c r="J251" s="849">
        <v>13</v>
      </c>
      <c r="K251" s="849">
        <v>871.78</v>
      </c>
      <c r="L251" s="849">
        <v>1</v>
      </c>
      <c r="M251" s="849">
        <v>67.06</v>
      </c>
      <c r="N251" s="849">
        <v>20</v>
      </c>
      <c r="O251" s="849">
        <v>1341.2</v>
      </c>
      <c r="P251" s="837">
        <v>1.5384615384615385</v>
      </c>
      <c r="Q251" s="850">
        <v>67.06</v>
      </c>
    </row>
    <row r="252" spans="1:17" ht="14.4" customHeight="1" x14ac:dyDescent="0.3">
      <c r="A252" s="831" t="s">
        <v>581</v>
      </c>
      <c r="B252" s="832" t="s">
        <v>3370</v>
      </c>
      <c r="C252" s="832" t="s">
        <v>3386</v>
      </c>
      <c r="D252" s="832" t="s">
        <v>3398</v>
      </c>
      <c r="E252" s="832" t="s">
        <v>3399</v>
      </c>
      <c r="F252" s="849">
        <v>5.5</v>
      </c>
      <c r="G252" s="849">
        <v>25011.800000000003</v>
      </c>
      <c r="H252" s="849">
        <v>1.1458333333333333</v>
      </c>
      <c r="I252" s="849">
        <v>4547.6000000000004</v>
      </c>
      <c r="J252" s="849">
        <v>4.8000000000000007</v>
      </c>
      <c r="K252" s="849">
        <v>21828.480000000003</v>
      </c>
      <c r="L252" s="849">
        <v>1</v>
      </c>
      <c r="M252" s="849">
        <v>4547.6000000000004</v>
      </c>
      <c r="N252" s="849"/>
      <c r="O252" s="849"/>
      <c r="P252" s="837"/>
      <c r="Q252" s="850"/>
    </row>
    <row r="253" spans="1:17" ht="14.4" customHeight="1" x14ac:dyDescent="0.3">
      <c r="A253" s="831" t="s">
        <v>581</v>
      </c>
      <c r="B253" s="832" t="s">
        <v>3370</v>
      </c>
      <c r="C253" s="832" t="s">
        <v>3386</v>
      </c>
      <c r="D253" s="832" t="s">
        <v>3753</v>
      </c>
      <c r="E253" s="832" t="s">
        <v>3754</v>
      </c>
      <c r="F253" s="849">
        <v>9.6999999999999993</v>
      </c>
      <c r="G253" s="849">
        <v>31658.33</v>
      </c>
      <c r="H253" s="849">
        <v>0.78861882791010962</v>
      </c>
      <c r="I253" s="849">
        <v>3263.7453608247429</v>
      </c>
      <c r="J253" s="849">
        <v>12.3</v>
      </c>
      <c r="K253" s="849">
        <v>40144.020000000004</v>
      </c>
      <c r="L253" s="849">
        <v>1</v>
      </c>
      <c r="M253" s="849">
        <v>3263.7414634146344</v>
      </c>
      <c r="N253" s="849"/>
      <c r="O253" s="849"/>
      <c r="P253" s="837"/>
      <c r="Q253" s="850"/>
    </row>
    <row r="254" spans="1:17" ht="14.4" customHeight="1" x14ac:dyDescent="0.3">
      <c r="A254" s="831" t="s">
        <v>581</v>
      </c>
      <c r="B254" s="832" t="s">
        <v>3370</v>
      </c>
      <c r="C254" s="832" t="s">
        <v>3386</v>
      </c>
      <c r="D254" s="832" t="s">
        <v>3755</v>
      </c>
      <c r="E254" s="832" t="s">
        <v>3756</v>
      </c>
      <c r="F254" s="849">
        <v>51</v>
      </c>
      <c r="G254" s="849">
        <v>220060.41</v>
      </c>
      <c r="H254" s="849"/>
      <c r="I254" s="849">
        <v>4314.91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581</v>
      </c>
      <c r="B255" s="832" t="s">
        <v>3370</v>
      </c>
      <c r="C255" s="832" t="s">
        <v>3386</v>
      </c>
      <c r="D255" s="832" t="s">
        <v>3757</v>
      </c>
      <c r="E255" s="832" t="s">
        <v>3758</v>
      </c>
      <c r="F255" s="849"/>
      <c r="G255" s="849"/>
      <c r="H255" s="849"/>
      <c r="I255" s="849"/>
      <c r="J255" s="849">
        <v>17</v>
      </c>
      <c r="K255" s="849">
        <v>3726.4</v>
      </c>
      <c r="L255" s="849">
        <v>1</v>
      </c>
      <c r="M255" s="849">
        <v>219.20000000000002</v>
      </c>
      <c r="N255" s="849"/>
      <c r="O255" s="849"/>
      <c r="P255" s="837"/>
      <c r="Q255" s="850"/>
    </row>
    <row r="256" spans="1:17" ht="14.4" customHeight="1" x14ac:dyDescent="0.3">
      <c r="A256" s="831" t="s">
        <v>581</v>
      </c>
      <c r="B256" s="832" t="s">
        <v>3370</v>
      </c>
      <c r="C256" s="832" t="s">
        <v>3386</v>
      </c>
      <c r="D256" s="832" t="s">
        <v>3759</v>
      </c>
      <c r="E256" s="832" t="s">
        <v>3760</v>
      </c>
      <c r="F256" s="849">
        <v>0.9</v>
      </c>
      <c r="G256" s="849">
        <v>386.28</v>
      </c>
      <c r="H256" s="849">
        <v>0.64285714285714279</v>
      </c>
      <c r="I256" s="849">
        <v>429.19999999999993</v>
      </c>
      <c r="J256" s="849">
        <v>1.4</v>
      </c>
      <c r="K256" s="849">
        <v>600.88</v>
      </c>
      <c r="L256" s="849">
        <v>1</v>
      </c>
      <c r="M256" s="849">
        <v>429.20000000000005</v>
      </c>
      <c r="N256" s="849"/>
      <c r="O256" s="849"/>
      <c r="P256" s="837"/>
      <c r="Q256" s="850"/>
    </row>
    <row r="257" spans="1:17" ht="14.4" customHeight="1" x14ac:dyDescent="0.3">
      <c r="A257" s="831" t="s">
        <v>581</v>
      </c>
      <c r="B257" s="832" t="s">
        <v>3370</v>
      </c>
      <c r="C257" s="832" t="s">
        <v>3386</v>
      </c>
      <c r="D257" s="832" t="s">
        <v>3761</v>
      </c>
      <c r="E257" s="832" t="s">
        <v>3762</v>
      </c>
      <c r="F257" s="849">
        <v>24.529999999999998</v>
      </c>
      <c r="G257" s="849">
        <v>1932.9700000000003</v>
      </c>
      <c r="H257" s="849">
        <v>1.0950926849166065</v>
      </c>
      <c r="I257" s="849">
        <v>78.800244598450888</v>
      </c>
      <c r="J257" s="849">
        <v>22.400000000000002</v>
      </c>
      <c r="K257" s="849">
        <v>1765.12</v>
      </c>
      <c r="L257" s="849">
        <v>1</v>
      </c>
      <c r="M257" s="849">
        <v>78.799999999999983</v>
      </c>
      <c r="N257" s="849">
        <v>8.6</v>
      </c>
      <c r="O257" s="849">
        <v>505.03</v>
      </c>
      <c r="P257" s="837">
        <v>0.28611652465554749</v>
      </c>
      <c r="Q257" s="850">
        <v>58.724418604651163</v>
      </c>
    </row>
    <row r="258" spans="1:17" ht="14.4" customHeight="1" x14ac:dyDescent="0.3">
      <c r="A258" s="831" t="s">
        <v>581</v>
      </c>
      <c r="B258" s="832" t="s">
        <v>3370</v>
      </c>
      <c r="C258" s="832" t="s">
        <v>3386</v>
      </c>
      <c r="D258" s="832" t="s">
        <v>3763</v>
      </c>
      <c r="E258" s="832" t="s">
        <v>3764</v>
      </c>
      <c r="F258" s="849">
        <v>26</v>
      </c>
      <c r="G258" s="849">
        <v>1277.4800000000002</v>
      </c>
      <c r="H258" s="849">
        <v>1.6082282146184259</v>
      </c>
      <c r="I258" s="849">
        <v>49.133846153846164</v>
      </c>
      <c r="J258" s="849">
        <v>18</v>
      </c>
      <c r="K258" s="849">
        <v>794.33999999999992</v>
      </c>
      <c r="L258" s="849">
        <v>1</v>
      </c>
      <c r="M258" s="849">
        <v>44.129999999999995</v>
      </c>
      <c r="N258" s="849"/>
      <c r="O258" s="849"/>
      <c r="P258" s="837"/>
      <c r="Q258" s="850"/>
    </row>
    <row r="259" spans="1:17" ht="14.4" customHeight="1" x14ac:dyDescent="0.3">
      <c r="A259" s="831" t="s">
        <v>581</v>
      </c>
      <c r="B259" s="832" t="s">
        <v>3370</v>
      </c>
      <c r="C259" s="832" t="s">
        <v>3386</v>
      </c>
      <c r="D259" s="832" t="s">
        <v>3765</v>
      </c>
      <c r="E259" s="832" t="s">
        <v>3766</v>
      </c>
      <c r="F259" s="849"/>
      <c r="G259" s="849"/>
      <c r="H259" s="849"/>
      <c r="I259" s="849"/>
      <c r="J259" s="849"/>
      <c r="K259" s="849"/>
      <c r="L259" s="849"/>
      <c r="M259" s="849"/>
      <c r="N259" s="849">
        <v>4.8500000000000005</v>
      </c>
      <c r="O259" s="849">
        <v>3265.41</v>
      </c>
      <c r="P259" s="837"/>
      <c r="Q259" s="850">
        <v>673.28041237113393</v>
      </c>
    </row>
    <row r="260" spans="1:17" ht="14.4" customHeight="1" x14ac:dyDescent="0.3">
      <c r="A260" s="831" t="s">
        <v>581</v>
      </c>
      <c r="B260" s="832" t="s">
        <v>3370</v>
      </c>
      <c r="C260" s="832" t="s">
        <v>3386</v>
      </c>
      <c r="D260" s="832" t="s">
        <v>3767</v>
      </c>
      <c r="E260" s="832" t="s">
        <v>3768</v>
      </c>
      <c r="F260" s="849"/>
      <c r="G260" s="849"/>
      <c r="H260" s="849"/>
      <c r="I260" s="849"/>
      <c r="J260" s="849">
        <v>3.0999999999999996</v>
      </c>
      <c r="K260" s="849">
        <v>1859.3899999999999</v>
      </c>
      <c r="L260" s="849">
        <v>1</v>
      </c>
      <c r="M260" s="849">
        <v>599.80322580645168</v>
      </c>
      <c r="N260" s="849"/>
      <c r="O260" s="849"/>
      <c r="P260" s="837"/>
      <c r="Q260" s="850"/>
    </row>
    <row r="261" spans="1:17" ht="14.4" customHeight="1" x14ac:dyDescent="0.3">
      <c r="A261" s="831" t="s">
        <v>581</v>
      </c>
      <c r="B261" s="832" t="s">
        <v>3370</v>
      </c>
      <c r="C261" s="832" t="s">
        <v>3386</v>
      </c>
      <c r="D261" s="832" t="s">
        <v>3769</v>
      </c>
      <c r="E261" s="832" t="s">
        <v>3770</v>
      </c>
      <c r="F261" s="849"/>
      <c r="G261" s="849"/>
      <c r="H261" s="849"/>
      <c r="I261" s="849"/>
      <c r="J261" s="849">
        <v>4.8</v>
      </c>
      <c r="K261" s="849">
        <v>7832.96</v>
      </c>
      <c r="L261" s="849">
        <v>1</v>
      </c>
      <c r="M261" s="849">
        <v>1631.8666666666668</v>
      </c>
      <c r="N261" s="849"/>
      <c r="O261" s="849"/>
      <c r="P261" s="837"/>
      <c r="Q261" s="850"/>
    </row>
    <row r="262" spans="1:17" ht="14.4" customHeight="1" x14ac:dyDescent="0.3">
      <c r="A262" s="831" t="s">
        <v>581</v>
      </c>
      <c r="B262" s="832" t="s">
        <v>3370</v>
      </c>
      <c r="C262" s="832" t="s">
        <v>3386</v>
      </c>
      <c r="D262" s="832" t="s">
        <v>3771</v>
      </c>
      <c r="E262" s="832" t="s">
        <v>3772</v>
      </c>
      <c r="F262" s="849">
        <v>24</v>
      </c>
      <c r="G262" s="849">
        <v>9403.2000000000007</v>
      </c>
      <c r="H262" s="849"/>
      <c r="I262" s="849">
        <v>391.8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581</v>
      </c>
      <c r="B263" s="832" t="s">
        <v>3370</v>
      </c>
      <c r="C263" s="832" t="s">
        <v>3386</v>
      </c>
      <c r="D263" s="832" t="s">
        <v>3773</v>
      </c>
      <c r="E263" s="832" t="s">
        <v>3774</v>
      </c>
      <c r="F263" s="849"/>
      <c r="G263" s="849"/>
      <c r="H263" s="849"/>
      <c r="I263" s="849"/>
      <c r="J263" s="849">
        <v>0.5</v>
      </c>
      <c r="K263" s="849">
        <v>386.07</v>
      </c>
      <c r="L263" s="849">
        <v>1</v>
      </c>
      <c r="M263" s="849">
        <v>772.14</v>
      </c>
      <c r="N263" s="849">
        <v>4.5</v>
      </c>
      <c r="O263" s="849">
        <v>1287</v>
      </c>
      <c r="P263" s="837">
        <v>3.3335923537182377</v>
      </c>
      <c r="Q263" s="850">
        <v>286</v>
      </c>
    </row>
    <row r="264" spans="1:17" ht="14.4" customHeight="1" x14ac:dyDescent="0.3">
      <c r="A264" s="831" t="s">
        <v>581</v>
      </c>
      <c r="B264" s="832" t="s">
        <v>3370</v>
      </c>
      <c r="C264" s="832" t="s">
        <v>3386</v>
      </c>
      <c r="D264" s="832" t="s">
        <v>3775</v>
      </c>
      <c r="E264" s="832" t="s">
        <v>1152</v>
      </c>
      <c r="F264" s="849">
        <v>4.0999999999999996</v>
      </c>
      <c r="G264" s="849">
        <v>1568.6599999999999</v>
      </c>
      <c r="H264" s="849">
        <v>8.1999999999999993</v>
      </c>
      <c r="I264" s="849">
        <v>382.6</v>
      </c>
      <c r="J264" s="849">
        <v>0.5</v>
      </c>
      <c r="K264" s="849">
        <v>191.3</v>
      </c>
      <c r="L264" s="849">
        <v>1</v>
      </c>
      <c r="M264" s="849">
        <v>382.6</v>
      </c>
      <c r="N264" s="849">
        <v>0.9</v>
      </c>
      <c r="O264" s="849">
        <v>133.65</v>
      </c>
      <c r="P264" s="837">
        <v>0.69864087820177734</v>
      </c>
      <c r="Q264" s="850">
        <v>148.5</v>
      </c>
    </row>
    <row r="265" spans="1:17" ht="14.4" customHeight="1" x14ac:dyDescent="0.3">
      <c r="A265" s="831" t="s">
        <v>581</v>
      </c>
      <c r="B265" s="832" t="s">
        <v>3370</v>
      </c>
      <c r="C265" s="832" t="s">
        <v>3386</v>
      </c>
      <c r="D265" s="832" t="s">
        <v>3776</v>
      </c>
      <c r="E265" s="832" t="s">
        <v>1144</v>
      </c>
      <c r="F265" s="849"/>
      <c r="G265" s="849"/>
      <c r="H265" s="849"/>
      <c r="I265" s="849"/>
      <c r="J265" s="849"/>
      <c r="K265" s="849"/>
      <c r="L265" s="849"/>
      <c r="M265" s="849"/>
      <c r="N265" s="849">
        <v>7</v>
      </c>
      <c r="O265" s="849">
        <v>370.16</v>
      </c>
      <c r="P265" s="837"/>
      <c r="Q265" s="850">
        <v>52.88</v>
      </c>
    </row>
    <row r="266" spans="1:17" ht="14.4" customHeight="1" x14ac:dyDescent="0.3">
      <c r="A266" s="831" t="s">
        <v>581</v>
      </c>
      <c r="B266" s="832" t="s">
        <v>3370</v>
      </c>
      <c r="C266" s="832" t="s">
        <v>3386</v>
      </c>
      <c r="D266" s="832" t="s">
        <v>3406</v>
      </c>
      <c r="E266" s="832" t="s">
        <v>805</v>
      </c>
      <c r="F266" s="849">
        <v>1.6</v>
      </c>
      <c r="G266" s="849">
        <v>7277.84</v>
      </c>
      <c r="H266" s="849">
        <v>1.3333333333333333</v>
      </c>
      <c r="I266" s="849">
        <v>4548.6499999999996</v>
      </c>
      <c r="J266" s="849">
        <v>1.2000000000000002</v>
      </c>
      <c r="K266" s="849">
        <v>5458.38</v>
      </c>
      <c r="L266" s="849">
        <v>1</v>
      </c>
      <c r="M266" s="849">
        <v>4548.6499999999996</v>
      </c>
      <c r="N266" s="849">
        <v>1.4000000000000001</v>
      </c>
      <c r="O266" s="849">
        <v>5480.03</v>
      </c>
      <c r="P266" s="837">
        <v>1.0039663783027197</v>
      </c>
      <c r="Q266" s="850">
        <v>3914.3071428571425</v>
      </c>
    </row>
    <row r="267" spans="1:17" ht="14.4" customHeight="1" x14ac:dyDescent="0.3">
      <c r="A267" s="831" t="s">
        <v>581</v>
      </c>
      <c r="B267" s="832" t="s">
        <v>3370</v>
      </c>
      <c r="C267" s="832" t="s">
        <v>3386</v>
      </c>
      <c r="D267" s="832" t="s">
        <v>3777</v>
      </c>
      <c r="E267" s="832" t="s">
        <v>1152</v>
      </c>
      <c r="F267" s="849">
        <v>0.4</v>
      </c>
      <c r="G267" s="849">
        <v>306.08</v>
      </c>
      <c r="H267" s="849"/>
      <c r="I267" s="849">
        <v>765.19999999999993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581</v>
      </c>
      <c r="B268" s="832" t="s">
        <v>3370</v>
      </c>
      <c r="C268" s="832" t="s">
        <v>3386</v>
      </c>
      <c r="D268" s="832" t="s">
        <v>3412</v>
      </c>
      <c r="E268" s="832" t="s">
        <v>805</v>
      </c>
      <c r="F268" s="849">
        <v>0.4</v>
      </c>
      <c r="G268" s="849">
        <v>181.94</v>
      </c>
      <c r="H268" s="849">
        <v>0.19999560304269445</v>
      </c>
      <c r="I268" s="849">
        <v>454.84999999999997</v>
      </c>
      <c r="J268" s="849">
        <v>2</v>
      </c>
      <c r="K268" s="849">
        <v>909.72</v>
      </c>
      <c r="L268" s="849">
        <v>1</v>
      </c>
      <c r="M268" s="849">
        <v>454.86</v>
      </c>
      <c r="N268" s="849"/>
      <c r="O268" s="849"/>
      <c r="P268" s="837"/>
      <c r="Q268" s="850"/>
    </row>
    <row r="269" spans="1:17" ht="14.4" customHeight="1" x14ac:dyDescent="0.3">
      <c r="A269" s="831" t="s">
        <v>581</v>
      </c>
      <c r="B269" s="832" t="s">
        <v>3370</v>
      </c>
      <c r="C269" s="832" t="s">
        <v>3386</v>
      </c>
      <c r="D269" s="832" t="s">
        <v>3778</v>
      </c>
      <c r="E269" s="832" t="s">
        <v>3744</v>
      </c>
      <c r="F269" s="849"/>
      <c r="G269" s="849"/>
      <c r="H269" s="849"/>
      <c r="I269" s="849"/>
      <c r="J269" s="849"/>
      <c r="K269" s="849"/>
      <c r="L269" s="849"/>
      <c r="M269" s="849"/>
      <c r="N269" s="849">
        <v>0.7</v>
      </c>
      <c r="O269" s="849">
        <v>100.57</v>
      </c>
      <c r="P269" s="837"/>
      <c r="Q269" s="850">
        <v>143.67142857142858</v>
      </c>
    </row>
    <row r="270" spans="1:17" ht="14.4" customHeight="1" x14ac:dyDescent="0.3">
      <c r="A270" s="831" t="s">
        <v>581</v>
      </c>
      <c r="B270" s="832" t="s">
        <v>3370</v>
      </c>
      <c r="C270" s="832" t="s">
        <v>3386</v>
      </c>
      <c r="D270" s="832" t="s">
        <v>3779</v>
      </c>
      <c r="E270" s="832" t="s">
        <v>1117</v>
      </c>
      <c r="F270" s="849">
        <v>4.2</v>
      </c>
      <c r="G270" s="849">
        <v>8927.52</v>
      </c>
      <c r="H270" s="849">
        <v>1.5555555555555556</v>
      </c>
      <c r="I270" s="849">
        <v>2125.6</v>
      </c>
      <c r="J270" s="849">
        <v>2.7</v>
      </c>
      <c r="K270" s="849">
        <v>5739.12</v>
      </c>
      <c r="L270" s="849">
        <v>1</v>
      </c>
      <c r="M270" s="849">
        <v>2125.6</v>
      </c>
      <c r="N270" s="849">
        <v>4.8000000000000007</v>
      </c>
      <c r="O270" s="849">
        <v>2201.7600000000002</v>
      </c>
      <c r="P270" s="837">
        <v>0.38364069752854102</v>
      </c>
      <c r="Q270" s="850">
        <v>458.7</v>
      </c>
    </row>
    <row r="271" spans="1:17" ht="14.4" customHeight="1" x14ac:dyDescent="0.3">
      <c r="A271" s="831" t="s">
        <v>581</v>
      </c>
      <c r="B271" s="832" t="s">
        <v>3370</v>
      </c>
      <c r="C271" s="832" t="s">
        <v>3386</v>
      </c>
      <c r="D271" s="832" t="s">
        <v>3780</v>
      </c>
      <c r="E271" s="832" t="s">
        <v>1128</v>
      </c>
      <c r="F271" s="849"/>
      <c r="G271" s="849"/>
      <c r="H271" s="849"/>
      <c r="I271" s="849"/>
      <c r="J271" s="849"/>
      <c r="K271" s="849"/>
      <c r="L271" s="849"/>
      <c r="M271" s="849"/>
      <c r="N271" s="849">
        <v>10.5</v>
      </c>
      <c r="O271" s="849">
        <v>11723.25</v>
      </c>
      <c r="P271" s="837"/>
      <c r="Q271" s="850">
        <v>1116.5</v>
      </c>
    </row>
    <row r="272" spans="1:17" ht="14.4" customHeight="1" x14ac:dyDescent="0.3">
      <c r="A272" s="831" t="s">
        <v>581</v>
      </c>
      <c r="B272" s="832" t="s">
        <v>3370</v>
      </c>
      <c r="C272" s="832" t="s">
        <v>3386</v>
      </c>
      <c r="D272" s="832" t="s">
        <v>3781</v>
      </c>
      <c r="E272" s="832" t="s">
        <v>3782</v>
      </c>
      <c r="F272" s="849"/>
      <c r="G272" s="849"/>
      <c r="H272" s="849"/>
      <c r="I272" s="849"/>
      <c r="J272" s="849"/>
      <c r="K272" s="849"/>
      <c r="L272" s="849"/>
      <c r="M272" s="849"/>
      <c r="N272" s="849">
        <v>2</v>
      </c>
      <c r="O272" s="849">
        <v>729.3</v>
      </c>
      <c r="P272" s="837"/>
      <c r="Q272" s="850">
        <v>364.65</v>
      </c>
    </row>
    <row r="273" spans="1:17" ht="14.4" customHeight="1" x14ac:dyDescent="0.3">
      <c r="A273" s="831" t="s">
        <v>581</v>
      </c>
      <c r="B273" s="832" t="s">
        <v>3370</v>
      </c>
      <c r="C273" s="832" t="s">
        <v>3386</v>
      </c>
      <c r="D273" s="832" t="s">
        <v>3783</v>
      </c>
      <c r="E273" s="832" t="s">
        <v>1136</v>
      </c>
      <c r="F273" s="849">
        <v>0.9</v>
      </c>
      <c r="G273" s="849">
        <v>360.36</v>
      </c>
      <c r="H273" s="849"/>
      <c r="I273" s="849">
        <v>400.4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581</v>
      </c>
      <c r="B274" s="832" t="s">
        <v>3370</v>
      </c>
      <c r="C274" s="832" t="s">
        <v>3386</v>
      </c>
      <c r="D274" s="832" t="s">
        <v>3784</v>
      </c>
      <c r="E274" s="832" t="s">
        <v>1128</v>
      </c>
      <c r="F274" s="849"/>
      <c r="G274" s="849"/>
      <c r="H274" s="849"/>
      <c r="I274" s="849"/>
      <c r="J274" s="849"/>
      <c r="K274" s="849"/>
      <c r="L274" s="849"/>
      <c r="M274" s="849"/>
      <c r="N274" s="849">
        <v>0.4</v>
      </c>
      <c r="O274" s="849">
        <v>652.74</v>
      </c>
      <c r="P274" s="837"/>
      <c r="Q274" s="850">
        <v>1631.85</v>
      </c>
    </row>
    <row r="275" spans="1:17" ht="14.4" customHeight="1" x14ac:dyDescent="0.3">
      <c r="A275" s="831" t="s">
        <v>581</v>
      </c>
      <c r="B275" s="832" t="s">
        <v>3370</v>
      </c>
      <c r="C275" s="832" t="s">
        <v>3386</v>
      </c>
      <c r="D275" s="832" t="s">
        <v>3785</v>
      </c>
      <c r="E275" s="832" t="s">
        <v>3786</v>
      </c>
      <c r="F275" s="849">
        <v>1.8</v>
      </c>
      <c r="G275" s="849">
        <v>596.52</v>
      </c>
      <c r="H275" s="849"/>
      <c r="I275" s="849">
        <v>331.4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581</v>
      </c>
      <c r="B276" s="832" t="s">
        <v>3370</v>
      </c>
      <c r="C276" s="832" t="s">
        <v>3386</v>
      </c>
      <c r="D276" s="832" t="s">
        <v>3787</v>
      </c>
      <c r="E276" s="832" t="s">
        <v>3788</v>
      </c>
      <c r="F276" s="849">
        <v>3</v>
      </c>
      <c r="G276" s="849">
        <v>6376.8</v>
      </c>
      <c r="H276" s="849">
        <v>1.3043478260869565</v>
      </c>
      <c r="I276" s="849">
        <v>2125.6</v>
      </c>
      <c r="J276" s="849">
        <v>2.2999999999999998</v>
      </c>
      <c r="K276" s="849">
        <v>4888.88</v>
      </c>
      <c r="L276" s="849">
        <v>1</v>
      </c>
      <c r="M276" s="849">
        <v>2125.6000000000004</v>
      </c>
      <c r="N276" s="849"/>
      <c r="O276" s="849"/>
      <c r="P276" s="837"/>
      <c r="Q276" s="850"/>
    </row>
    <row r="277" spans="1:17" ht="14.4" customHeight="1" x14ac:dyDescent="0.3">
      <c r="A277" s="831" t="s">
        <v>581</v>
      </c>
      <c r="B277" s="832" t="s">
        <v>3370</v>
      </c>
      <c r="C277" s="832" t="s">
        <v>3386</v>
      </c>
      <c r="D277" s="832" t="s">
        <v>3789</v>
      </c>
      <c r="E277" s="832" t="s">
        <v>3790</v>
      </c>
      <c r="F277" s="849"/>
      <c r="G277" s="849"/>
      <c r="H277" s="849"/>
      <c r="I277" s="849"/>
      <c r="J277" s="849">
        <v>29</v>
      </c>
      <c r="K277" s="849">
        <v>6164.24</v>
      </c>
      <c r="L277" s="849">
        <v>1</v>
      </c>
      <c r="M277" s="849">
        <v>212.56</v>
      </c>
      <c r="N277" s="849"/>
      <c r="O277" s="849"/>
      <c r="P277" s="837"/>
      <c r="Q277" s="850"/>
    </row>
    <row r="278" spans="1:17" ht="14.4" customHeight="1" x14ac:dyDescent="0.3">
      <c r="A278" s="831" t="s">
        <v>581</v>
      </c>
      <c r="B278" s="832" t="s">
        <v>3370</v>
      </c>
      <c r="C278" s="832" t="s">
        <v>3386</v>
      </c>
      <c r="D278" s="832" t="s">
        <v>3791</v>
      </c>
      <c r="E278" s="832" t="s">
        <v>1140</v>
      </c>
      <c r="F278" s="849"/>
      <c r="G278" s="849"/>
      <c r="H278" s="849"/>
      <c r="I278" s="849"/>
      <c r="J278" s="849">
        <v>2.2999999999999998</v>
      </c>
      <c r="K278" s="849">
        <v>1816.54</v>
      </c>
      <c r="L278" s="849">
        <v>1</v>
      </c>
      <c r="M278" s="849">
        <v>789.80000000000007</v>
      </c>
      <c r="N278" s="849">
        <v>4.3499999999999996</v>
      </c>
      <c r="O278" s="849">
        <v>2442.56</v>
      </c>
      <c r="P278" s="837">
        <v>1.3446221938410385</v>
      </c>
      <c r="Q278" s="850">
        <v>561.50804597701153</v>
      </c>
    </row>
    <row r="279" spans="1:17" ht="14.4" customHeight="1" x14ac:dyDescent="0.3">
      <c r="A279" s="831" t="s">
        <v>581</v>
      </c>
      <c r="B279" s="832" t="s">
        <v>3370</v>
      </c>
      <c r="C279" s="832" t="s">
        <v>3386</v>
      </c>
      <c r="D279" s="832" t="s">
        <v>3792</v>
      </c>
      <c r="E279" s="832" t="s">
        <v>1131</v>
      </c>
      <c r="F279" s="849">
        <v>2.8</v>
      </c>
      <c r="G279" s="849">
        <v>4569.2</v>
      </c>
      <c r="H279" s="849"/>
      <c r="I279" s="849">
        <v>1631.8571428571429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581</v>
      </c>
      <c r="B280" s="832" t="s">
        <v>3370</v>
      </c>
      <c r="C280" s="832" t="s">
        <v>3386</v>
      </c>
      <c r="D280" s="832" t="s">
        <v>3793</v>
      </c>
      <c r="E280" s="832" t="s">
        <v>1131</v>
      </c>
      <c r="F280" s="849"/>
      <c r="G280" s="849"/>
      <c r="H280" s="849"/>
      <c r="I280" s="849"/>
      <c r="J280" s="849">
        <v>4.8</v>
      </c>
      <c r="K280" s="849">
        <v>15665.939999999999</v>
      </c>
      <c r="L280" s="849">
        <v>1</v>
      </c>
      <c r="M280" s="849">
        <v>3263.7374999999997</v>
      </c>
      <c r="N280" s="849"/>
      <c r="O280" s="849"/>
      <c r="P280" s="837"/>
      <c r="Q280" s="850"/>
    </row>
    <row r="281" spans="1:17" ht="14.4" customHeight="1" x14ac:dyDescent="0.3">
      <c r="A281" s="831" t="s">
        <v>581</v>
      </c>
      <c r="B281" s="832" t="s">
        <v>3370</v>
      </c>
      <c r="C281" s="832" t="s">
        <v>3386</v>
      </c>
      <c r="D281" s="832" t="s">
        <v>3794</v>
      </c>
      <c r="E281" s="832" t="s">
        <v>909</v>
      </c>
      <c r="F281" s="849"/>
      <c r="G281" s="849"/>
      <c r="H281" s="849"/>
      <c r="I281" s="849"/>
      <c r="J281" s="849"/>
      <c r="K281" s="849"/>
      <c r="L281" s="849"/>
      <c r="M281" s="849"/>
      <c r="N281" s="849">
        <v>0.15</v>
      </c>
      <c r="O281" s="849">
        <v>40.520000000000003</v>
      </c>
      <c r="P281" s="837"/>
      <c r="Q281" s="850">
        <v>270.13333333333338</v>
      </c>
    </row>
    <row r="282" spans="1:17" ht="14.4" customHeight="1" x14ac:dyDescent="0.3">
      <c r="A282" s="831" t="s">
        <v>581</v>
      </c>
      <c r="B282" s="832" t="s">
        <v>3370</v>
      </c>
      <c r="C282" s="832" t="s">
        <v>3386</v>
      </c>
      <c r="D282" s="832" t="s">
        <v>3795</v>
      </c>
      <c r="E282" s="832" t="s">
        <v>3796</v>
      </c>
      <c r="F282" s="849"/>
      <c r="G282" s="849"/>
      <c r="H282" s="849"/>
      <c r="I282" s="849"/>
      <c r="J282" s="849"/>
      <c r="K282" s="849"/>
      <c r="L282" s="849"/>
      <c r="M282" s="849"/>
      <c r="N282" s="849">
        <v>2</v>
      </c>
      <c r="O282" s="849">
        <v>662.87</v>
      </c>
      <c r="P282" s="837"/>
      <c r="Q282" s="850">
        <v>331.435</v>
      </c>
    </row>
    <row r="283" spans="1:17" ht="14.4" customHeight="1" x14ac:dyDescent="0.3">
      <c r="A283" s="831" t="s">
        <v>581</v>
      </c>
      <c r="B283" s="832" t="s">
        <v>3370</v>
      </c>
      <c r="C283" s="832" t="s">
        <v>3386</v>
      </c>
      <c r="D283" s="832" t="s">
        <v>3423</v>
      </c>
      <c r="E283" s="832" t="s">
        <v>3399</v>
      </c>
      <c r="F283" s="849"/>
      <c r="G283" s="849"/>
      <c r="H283" s="849"/>
      <c r="I283" s="849"/>
      <c r="J283" s="849"/>
      <c r="K283" s="849"/>
      <c r="L283" s="849"/>
      <c r="M283" s="849"/>
      <c r="N283" s="849">
        <v>7.4999999999999991</v>
      </c>
      <c r="O283" s="849">
        <v>12296.180000000002</v>
      </c>
      <c r="P283" s="837"/>
      <c r="Q283" s="850">
        <v>1639.490666666667</v>
      </c>
    </row>
    <row r="284" spans="1:17" ht="14.4" customHeight="1" x14ac:dyDescent="0.3">
      <c r="A284" s="831" t="s">
        <v>581</v>
      </c>
      <c r="B284" s="832" t="s">
        <v>3370</v>
      </c>
      <c r="C284" s="832" t="s">
        <v>3797</v>
      </c>
      <c r="D284" s="832" t="s">
        <v>3798</v>
      </c>
      <c r="E284" s="832" t="s">
        <v>3799</v>
      </c>
      <c r="F284" s="849">
        <v>54</v>
      </c>
      <c r="G284" s="849">
        <v>116463.72</v>
      </c>
      <c r="H284" s="849">
        <v>2.8383749883931571</v>
      </c>
      <c r="I284" s="849">
        <v>2156.7355555555555</v>
      </c>
      <c r="J284" s="849">
        <v>19</v>
      </c>
      <c r="K284" s="849">
        <v>41031.83</v>
      </c>
      <c r="L284" s="849">
        <v>1</v>
      </c>
      <c r="M284" s="849">
        <v>2159.5700000000002</v>
      </c>
      <c r="N284" s="849">
        <v>21</v>
      </c>
      <c r="O284" s="849">
        <v>45733.8</v>
      </c>
      <c r="P284" s="837">
        <v>1.1145932316447986</v>
      </c>
      <c r="Q284" s="850">
        <v>2177.8000000000002</v>
      </c>
    </row>
    <row r="285" spans="1:17" ht="14.4" customHeight="1" x14ac:dyDescent="0.3">
      <c r="A285" s="831" t="s">
        <v>581</v>
      </c>
      <c r="B285" s="832" t="s">
        <v>3370</v>
      </c>
      <c r="C285" s="832" t="s">
        <v>3797</v>
      </c>
      <c r="D285" s="832" t="s">
        <v>3800</v>
      </c>
      <c r="E285" s="832" t="s">
        <v>3801</v>
      </c>
      <c r="F285" s="849"/>
      <c r="G285" s="849"/>
      <c r="H285" s="849"/>
      <c r="I285" s="849"/>
      <c r="J285" s="849">
        <v>22</v>
      </c>
      <c r="K285" s="849">
        <v>58105.3</v>
      </c>
      <c r="L285" s="849">
        <v>1</v>
      </c>
      <c r="M285" s="849">
        <v>2641.15</v>
      </c>
      <c r="N285" s="849">
        <v>34</v>
      </c>
      <c r="O285" s="849">
        <v>90514.800000000017</v>
      </c>
      <c r="P285" s="837">
        <v>1.5577718383693056</v>
      </c>
      <c r="Q285" s="850">
        <v>2662.2000000000007</v>
      </c>
    </row>
    <row r="286" spans="1:17" ht="14.4" customHeight="1" x14ac:dyDescent="0.3">
      <c r="A286" s="831" t="s">
        <v>581</v>
      </c>
      <c r="B286" s="832" t="s">
        <v>3370</v>
      </c>
      <c r="C286" s="832" t="s">
        <v>3797</v>
      </c>
      <c r="D286" s="832" t="s">
        <v>3802</v>
      </c>
      <c r="E286" s="832" t="s">
        <v>3803</v>
      </c>
      <c r="F286" s="849"/>
      <c r="G286" s="849"/>
      <c r="H286" s="849"/>
      <c r="I286" s="849"/>
      <c r="J286" s="849"/>
      <c r="K286" s="849"/>
      <c r="L286" s="849"/>
      <c r="M286" s="849"/>
      <c r="N286" s="849">
        <v>2</v>
      </c>
      <c r="O286" s="849">
        <v>4355.6000000000004</v>
      </c>
      <c r="P286" s="837"/>
      <c r="Q286" s="850">
        <v>2177.8000000000002</v>
      </c>
    </row>
    <row r="287" spans="1:17" ht="14.4" customHeight="1" x14ac:dyDescent="0.3">
      <c r="A287" s="831" t="s">
        <v>581</v>
      </c>
      <c r="B287" s="832" t="s">
        <v>3370</v>
      </c>
      <c r="C287" s="832" t="s">
        <v>3797</v>
      </c>
      <c r="D287" s="832" t="s">
        <v>3804</v>
      </c>
      <c r="E287" s="832" t="s">
        <v>3805</v>
      </c>
      <c r="F287" s="849"/>
      <c r="G287" s="849"/>
      <c r="H287" s="849"/>
      <c r="I287" s="849"/>
      <c r="J287" s="849">
        <v>1</v>
      </c>
      <c r="K287" s="849">
        <v>8902.36</v>
      </c>
      <c r="L287" s="849">
        <v>1</v>
      </c>
      <c r="M287" s="849">
        <v>8902.36</v>
      </c>
      <c r="N287" s="849"/>
      <c r="O287" s="849"/>
      <c r="P287" s="837"/>
      <c r="Q287" s="850"/>
    </row>
    <row r="288" spans="1:17" ht="14.4" customHeight="1" x14ac:dyDescent="0.3">
      <c r="A288" s="831" t="s">
        <v>581</v>
      </c>
      <c r="B288" s="832" t="s">
        <v>3370</v>
      </c>
      <c r="C288" s="832" t="s">
        <v>3797</v>
      </c>
      <c r="D288" s="832" t="s">
        <v>3806</v>
      </c>
      <c r="E288" s="832" t="s">
        <v>3807</v>
      </c>
      <c r="F288" s="849"/>
      <c r="G288" s="849"/>
      <c r="H288" s="849"/>
      <c r="I288" s="849"/>
      <c r="J288" s="849">
        <v>3</v>
      </c>
      <c r="K288" s="849">
        <v>30927.45</v>
      </c>
      <c r="L288" s="849">
        <v>1</v>
      </c>
      <c r="M288" s="849">
        <v>10309.15</v>
      </c>
      <c r="N288" s="849"/>
      <c r="O288" s="849"/>
      <c r="P288" s="837"/>
      <c r="Q288" s="850"/>
    </row>
    <row r="289" spans="1:17" ht="14.4" customHeight="1" x14ac:dyDescent="0.3">
      <c r="A289" s="831" t="s">
        <v>581</v>
      </c>
      <c r="B289" s="832" t="s">
        <v>3370</v>
      </c>
      <c r="C289" s="832" t="s">
        <v>3797</v>
      </c>
      <c r="D289" s="832" t="s">
        <v>3808</v>
      </c>
      <c r="E289" s="832" t="s">
        <v>3809</v>
      </c>
      <c r="F289" s="849">
        <v>19</v>
      </c>
      <c r="G289" s="849">
        <v>23020.590000000004</v>
      </c>
      <c r="H289" s="849">
        <v>4.7500000000000009</v>
      </c>
      <c r="I289" s="849">
        <v>1211.6100000000001</v>
      </c>
      <c r="J289" s="849">
        <v>4</v>
      </c>
      <c r="K289" s="849">
        <v>4846.4399999999996</v>
      </c>
      <c r="L289" s="849">
        <v>1</v>
      </c>
      <c r="M289" s="849">
        <v>1211.6099999999999</v>
      </c>
      <c r="N289" s="849">
        <v>6</v>
      </c>
      <c r="O289" s="849">
        <v>7346.0999999999995</v>
      </c>
      <c r="P289" s="837">
        <v>1.5157724020105479</v>
      </c>
      <c r="Q289" s="850">
        <v>1224.3499999999999</v>
      </c>
    </row>
    <row r="290" spans="1:17" ht="14.4" customHeight="1" x14ac:dyDescent="0.3">
      <c r="A290" s="831" t="s">
        <v>581</v>
      </c>
      <c r="B290" s="832" t="s">
        <v>3370</v>
      </c>
      <c r="C290" s="832" t="s">
        <v>3424</v>
      </c>
      <c r="D290" s="832" t="s">
        <v>3810</v>
      </c>
      <c r="E290" s="832" t="s">
        <v>3811</v>
      </c>
      <c r="F290" s="849">
        <v>64</v>
      </c>
      <c r="G290" s="849">
        <v>69046.400000000009</v>
      </c>
      <c r="H290" s="849"/>
      <c r="I290" s="849">
        <v>1078.8500000000001</v>
      </c>
      <c r="J290" s="849"/>
      <c r="K290" s="849"/>
      <c r="L290" s="849"/>
      <c r="M290" s="849"/>
      <c r="N290" s="849">
        <v>4</v>
      </c>
      <c r="O290" s="849">
        <v>4315.3999999999996</v>
      </c>
      <c r="P290" s="837"/>
      <c r="Q290" s="850">
        <v>1078.8499999999999</v>
      </c>
    </row>
    <row r="291" spans="1:17" ht="14.4" customHeight="1" x14ac:dyDescent="0.3">
      <c r="A291" s="831" t="s">
        <v>581</v>
      </c>
      <c r="B291" s="832" t="s">
        <v>3370</v>
      </c>
      <c r="C291" s="832" t="s">
        <v>3424</v>
      </c>
      <c r="D291" s="832" t="s">
        <v>3812</v>
      </c>
      <c r="E291" s="832" t="s">
        <v>3813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6195</v>
      </c>
      <c r="P291" s="837"/>
      <c r="Q291" s="850">
        <v>6195</v>
      </c>
    </row>
    <row r="292" spans="1:17" ht="14.4" customHeight="1" x14ac:dyDescent="0.3">
      <c r="A292" s="831" t="s">
        <v>581</v>
      </c>
      <c r="B292" s="832" t="s">
        <v>3370</v>
      </c>
      <c r="C292" s="832" t="s">
        <v>3424</v>
      </c>
      <c r="D292" s="832" t="s">
        <v>3814</v>
      </c>
      <c r="E292" s="832" t="s">
        <v>3815</v>
      </c>
      <c r="F292" s="849"/>
      <c r="G292" s="849"/>
      <c r="H292" s="849"/>
      <c r="I292" s="849"/>
      <c r="J292" s="849"/>
      <c r="K292" s="849"/>
      <c r="L292" s="849"/>
      <c r="M292" s="849"/>
      <c r="N292" s="849">
        <v>3</v>
      </c>
      <c r="O292" s="849">
        <v>14640</v>
      </c>
      <c r="P292" s="837"/>
      <c r="Q292" s="850">
        <v>4880</v>
      </c>
    </row>
    <row r="293" spans="1:17" ht="14.4" customHeight="1" x14ac:dyDescent="0.3">
      <c r="A293" s="831" t="s">
        <v>581</v>
      </c>
      <c r="B293" s="832" t="s">
        <v>3370</v>
      </c>
      <c r="C293" s="832" t="s">
        <v>3424</v>
      </c>
      <c r="D293" s="832" t="s">
        <v>3816</v>
      </c>
      <c r="E293" s="832" t="s">
        <v>3817</v>
      </c>
      <c r="F293" s="849"/>
      <c r="G293" s="849"/>
      <c r="H293" s="849"/>
      <c r="I293" s="849"/>
      <c r="J293" s="849"/>
      <c r="K293" s="849"/>
      <c r="L293" s="849"/>
      <c r="M293" s="849"/>
      <c r="N293" s="849">
        <v>3</v>
      </c>
      <c r="O293" s="849">
        <v>18923.099999999999</v>
      </c>
      <c r="P293" s="837"/>
      <c r="Q293" s="850">
        <v>6307.7</v>
      </c>
    </row>
    <row r="294" spans="1:17" ht="14.4" customHeight="1" x14ac:dyDescent="0.3">
      <c r="A294" s="831" t="s">
        <v>581</v>
      </c>
      <c r="B294" s="832" t="s">
        <v>3370</v>
      </c>
      <c r="C294" s="832" t="s">
        <v>3424</v>
      </c>
      <c r="D294" s="832" t="s">
        <v>3427</v>
      </c>
      <c r="E294" s="832" t="s">
        <v>3428</v>
      </c>
      <c r="F294" s="849">
        <v>4</v>
      </c>
      <c r="G294" s="849">
        <v>10500.44</v>
      </c>
      <c r="H294" s="849">
        <v>1</v>
      </c>
      <c r="I294" s="849">
        <v>2625.11</v>
      </c>
      <c r="J294" s="849">
        <v>4</v>
      </c>
      <c r="K294" s="849">
        <v>10500.44</v>
      </c>
      <c r="L294" s="849">
        <v>1</v>
      </c>
      <c r="M294" s="849">
        <v>2625.11</v>
      </c>
      <c r="N294" s="849">
        <v>11</v>
      </c>
      <c r="O294" s="849">
        <v>28876.21</v>
      </c>
      <c r="P294" s="837">
        <v>2.75</v>
      </c>
      <c r="Q294" s="850">
        <v>2625.11</v>
      </c>
    </row>
    <row r="295" spans="1:17" ht="14.4" customHeight="1" x14ac:dyDescent="0.3">
      <c r="A295" s="831" t="s">
        <v>581</v>
      </c>
      <c r="B295" s="832" t="s">
        <v>3370</v>
      </c>
      <c r="C295" s="832" t="s">
        <v>3424</v>
      </c>
      <c r="D295" s="832" t="s">
        <v>3429</v>
      </c>
      <c r="E295" s="832" t="s">
        <v>3430</v>
      </c>
      <c r="F295" s="849">
        <v>4</v>
      </c>
      <c r="G295" s="849">
        <v>4186.92</v>
      </c>
      <c r="H295" s="849">
        <v>2</v>
      </c>
      <c r="I295" s="849">
        <v>1046.73</v>
      </c>
      <c r="J295" s="849">
        <v>2</v>
      </c>
      <c r="K295" s="849">
        <v>2093.46</v>
      </c>
      <c r="L295" s="849">
        <v>1</v>
      </c>
      <c r="M295" s="849">
        <v>1046.73</v>
      </c>
      <c r="N295" s="849">
        <v>9</v>
      </c>
      <c r="O295" s="849">
        <v>9420.57</v>
      </c>
      <c r="P295" s="837">
        <v>4.5</v>
      </c>
      <c r="Q295" s="850">
        <v>1046.73</v>
      </c>
    </row>
    <row r="296" spans="1:17" ht="14.4" customHeight="1" x14ac:dyDescent="0.3">
      <c r="A296" s="831" t="s">
        <v>581</v>
      </c>
      <c r="B296" s="832" t="s">
        <v>3370</v>
      </c>
      <c r="C296" s="832" t="s">
        <v>3424</v>
      </c>
      <c r="D296" s="832" t="s">
        <v>3818</v>
      </c>
      <c r="E296" s="832" t="s">
        <v>3819</v>
      </c>
      <c r="F296" s="849">
        <v>2</v>
      </c>
      <c r="G296" s="849">
        <v>2002.26</v>
      </c>
      <c r="H296" s="849"/>
      <c r="I296" s="849">
        <v>1001.13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581</v>
      </c>
      <c r="B297" s="832" t="s">
        <v>3370</v>
      </c>
      <c r="C297" s="832" t="s">
        <v>3424</v>
      </c>
      <c r="D297" s="832" t="s">
        <v>3431</v>
      </c>
      <c r="E297" s="832" t="s">
        <v>3432</v>
      </c>
      <c r="F297" s="849">
        <v>5</v>
      </c>
      <c r="G297" s="849">
        <v>3622.1</v>
      </c>
      <c r="H297" s="849">
        <v>1.25</v>
      </c>
      <c r="I297" s="849">
        <v>724.42</v>
      </c>
      <c r="J297" s="849">
        <v>4</v>
      </c>
      <c r="K297" s="849">
        <v>2897.68</v>
      </c>
      <c r="L297" s="849">
        <v>1</v>
      </c>
      <c r="M297" s="849">
        <v>724.42</v>
      </c>
      <c r="N297" s="849">
        <v>10</v>
      </c>
      <c r="O297" s="849">
        <v>7244.2</v>
      </c>
      <c r="P297" s="837">
        <v>2.5</v>
      </c>
      <c r="Q297" s="850">
        <v>724.42</v>
      </c>
    </row>
    <row r="298" spans="1:17" ht="14.4" customHeight="1" x14ac:dyDescent="0.3">
      <c r="A298" s="831" t="s">
        <v>581</v>
      </c>
      <c r="B298" s="832" t="s">
        <v>3370</v>
      </c>
      <c r="C298" s="832" t="s">
        <v>3424</v>
      </c>
      <c r="D298" s="832" t="s">
        <v>3433</v>
      </c>
      <c r="E298" s="832" t="s">
        <v>3434</v>
      </c>
      <c r="F298" s="849">
        <v>5</v>
      </c>
      <c r="G298" s="849">
        <v>1197</v>
      </c>
      <c r="H298" s="849">
        <v>1.6666666666666665</v>
      </c>
      <c r="I298" s="849">
        <v>239.4</v>
      </c>
      <c r="J298" s="849">
        <v>3</v>
      </c>
      <c r="K298" s="849">
        <v>718.2</v>
      </c>
      <c r="L298" s="849">
        <v>1</v>
      </c>
      <c r="M298" s="849">
        <v>239.4</v>
      </c>
      <c r="N298" s="849">
        <v>11</v>
      </c>
      <c r="O298" s="849">
        <v>2633.4</v>
      </c>
      <c r="P298" s="837">
        <v>3.6666666666666665</v>
      </c>
      <c r="Q298" s="850">
        <v>239.4</v>
      </c>
    </row>
    <row r="299" spans="1:17" ht="14.4" customHeight="1" x14ac:dyDescent="0.3">
      <c r="A299" s="831" t="s">
        <v>581</v>
      </c>
      <c r="B299" s="832" t="s">
        <v>3370</v>
      </c>
      <c r="C299" s="832" t="s">
        <v>3424</v>
      </c>
      <c r="D299" s="832" t="s">
        <v>3820</v>
      </c>
      <c r="E299" s="832" t="s">
        <v>3821</v>
      </c>
      <c r="F299" s="849">
        <v>1</v>
      </c>
      <c r="G299" s="849">
        <v>2404.36</v>
      </c>
      <c r="H299" s="849"/>
      <c r="I299" s="849">
        <v>2404.36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581</v>
      </c>
      <c r="B300" s="832" t="s">
        <v>3370</v>
      </c>
      <c r="C300" s="832" t="s">
        <v>3424</v>
      </c>
      <c r="D300" s="832" t="s">
        <v>3822</v>
      </c>
      <c r="E300" s="832" t="s">
        <v>3823</v>
      </c>
      <c r="F300" s="849">
        <v>12</v>
      </c>
      <c r="G300" s="849">
        <v>5434.68</v>
      </c>
      <c r="H300" s="849">
        <v>0.22641509433962267</v>
      </c>
      <c r="I300" s="849">
        <v>452.89000000000004</v>
      </c>
      <c r="J300" s="849">
        <v>53</v>
      </c>
      <c r="K300" s="849">
        <v>24003.17</v>
      </c>
      <c r="L300" s="849">
        <v>1</v>
      </c>
      <c r="M300" s="849">
        <v>452.89</v>
      </c>
      <c r="N300" s="849">
        <v>42</v>
      </c>
      <c r="O300" s="849">
        <v>19021.379999999997</v>
      </c>
      <c r="P300" s="837">
        <v>0.79245283018867918</v>
      </c>
      <c r="Q300" s="850">
        <v>452.88999999999993</v>
      </c>
    </row>
    <row r="301" spans="1:17" ht="14.4" customHeight="1" x14ac:dyDescent="0.3">
      <c r="A301" s="831" t="s">
        <v>581</v>
      </c>
      <c r="B301" s="832" t="s">
        <v>3370</v>
      </c>
      <c r="C301" s="832" t="s">
        <v>3424</v>
      </c>
      <c r="D301" s="832" t="s">
        <v>3824</v>
      </c>
      <c r="E301" s="832" t="s">
        <v>3825</v>
      </c>
      <c r="F301" s="849">
        <v>2</v>
      </c>
      <c r="G301" s="849">
        <v>2734.14</v>
      </c>
      <c r="H301" s="849"/>
      <c r="I301" s="849">
        <v>1367.07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581</v>
      </c>
      <c r="B302" s="832" t="s">
        <v>3370</v>
      </c>
      <c r="C302" s="832" t="s">
        <v>3424</v>
      </c>
      <c r="D302" s="832" t="s">
        <v>3826</v>
      </c>
      <c r="E302" s="832" t="s">
        <v>3827</v>
      </c>
      <c r="F302" s="849">
        <v>6</v>
      </c>
      <c r="G302" s="849">
        <v>11125.8</v>
      </c>
      <c r="H302" s="849"/>
      <c r="I302" s="849">
        <v>1854.3</v>
      </c>
      <c r="J302" s="849"/>
      <c r="K302" s="849"/>
      <c r="L302" s="849"/>
      <c r="M302" s="849"/>
      <c r="N302" s="849">
        <v>5</v>
      </c>
      <c r="O302" s="849">
        <v>9271.5</v>
      </c>
      <c r="P302" s="837"/>
      <c r="Q302" s="850">
        <v>1854.3</v>
      </c>
    </row>
    <row r="303" spans="1:17" ht="14.4" customHeight="1" x14ac:dyDescent="0.3">
      <c r="A303" s="831" t="s">
        <v>581</v>
      </c>
      <c r="B303" s="832" t="s">
        <v>3370</v>
      </c>
      <c r="C303" s="832" t="s">
        <v>3424</v>
      </c>
      <c r="D303" s="832" t="s">
        <v>3435</v>
      </c>
      <c r="E303" s="832" t="s">
        <v>3436</v>
      </c>
      <c r="F303" s="849">
        <v>6</v>
      </c>
      <c r="G303" s="849">
        <v>5409.84</v>
      </c>
      <c r="H303" s="849">
        <v>1</v>
      </c>
      <c r="I303" s="849">
        <v>901.64</v>
      </c>
      <c r="J303" s="849">
        <v>6</v>
      </c>
      <c r="K303" s="849">
        <v>5409.84</v>
      </c>
      <c r="L303" s="849">
        <v>1</v>
      </c>
      <c r="M303" s="849">
        <v>901.64</v>
      </c>
      <c r="N303" s="849">
        <v>13</v>
      </c>
      <c r="O303" s="849">
        <v>11721.320000000002</v>
      </c>
      <c r="P303" s="837">
        <v>2.166666666666667</v>
      </c>
      <c r="Q303" s="850">
        <v>901.6400000000001</v>
      </c>
    </row>
    <row r="304" spans="1:17" ht="14.4" customHeight="1" x14ac:dyDescent="0.3">
      <c r="A304" s="831" t="s">
        <v>581</v>
      </c>
      <c r="B304" s="832" t="s">
        <v>3370</v>
      </c>
      <c r="C304" s="832" t="s">
        <v>3424</v>
      </c>
      <c r="D304" s="832" t="s">
        <v>3828</v>
      </c>
      <c r="E304" s="832" t="s">
        <v>3829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397.56</v>
      </c>
      <c r="P304" s="837"/>
      <c r="Q304" s="850">
        <v>397.56</v>
      </c>
    </row>
    <row r="305" spans="1:17" ht="14.4" customHeight="1" x14ac:dyDescent="0.3">
      <c r="A305" s="831" t="s">
        <v>581</v>
      </c>
      <c r="B305" s="832" t="s">
        <v>3370</v>
      </c>
      <c r="C305" s="832" t="s">
        <v>3424</v>
      </c>
      <c r="D305" s="832" t="s">
        <v>3830</v>
      </c>
      <c r="E305" s="832" t="s">
        <v>3831</v>
      </c>
      <c r="F305" s="849">
        <v>64</v>
      </c>
      <c r="G305" s="849">
        <v>226388.47999999998</v>
      </c>
      <c r="H305" s="849"/>
      <c r="I305" s="849">
        <v>3537.3199999999997</v>
      </c>
      <c r="J305" s="849"/>
      <c r="K305" s="849"/>
      <c r="L305" s="849"/>
      <c r="M305" s="849"/>
      <c r="N305" s="849">
        <v>4</v>
      </c>
      <c r="O305" s="849">
        <v>10611.82</v>
      </c>
      <c r="P305" s="837"/>
      <c r="Q305" s="850">
        <v>2652.9549999999999</v>
      </c>
    </row>
    <row r="306" spans="1:17" ht="14.4" customHeight="1" x14ac:dyDescent="0.3">
      <c r="A306" s="831" t="s">
        <v>581</v>
      </c>
      <c r="B306" s="832" t="s">
        <v>3370</v>
      </c>
      <c r="C306" s="832" t="s">
        <v>3424</v>
      </c>
      <c r="D306" s="832" t="s">
        <v>3437</v>
      </c>
      <c r="E306" s="832" t="s">
        <v>3438</v>
      </c>
      <c r="F306" s="849">
        <v>24</v>
      </c>
      <c r="G306" s="849">
        <v>9809.76</v>
      </c>
      <c r="H306" s="849">
        <v>1.6</v>
      </c>
      <c r="I306" s="849">
        <v>408.74</v>
      </c>
      <c r="J306" s="849">
        <v>15</v>
      </c>
      <c r="K306" s="849">
        <v>6131.0999999999995</v>
      </c>
      <c r="L306" s="849">
        <v>1</v>
      </c>
      <c r="M306" s="849">
        <v>408.73999999999995</v>
      </c>
      <c r="N306" s="849">
        <v>14</v>
      </c>
      <c r="O306" s="849">
        <v>5722.3599999999988</v>
      </c>
      <c r="P306" s="837">
        <v>0.93333333333333324</v>
      </c>
      <c r="Q306" s="850">
        <v>408.7399999999999</v>
      </c>
    </row>
    <row r="307" spans="1:17" ht="14.4" customHeight="1" x14ac:dyDescent="0.3">
      <c r="A307" s="831" t="s">
        <v>581</v>
      </c>
      <c r="B307" s="832" t="s">
        <v>3370</v>
      </c>
      <c r="C307" s="832" t="s">
        <v>3424</v>
      </c>
      <c r="D307" s="832" t="s">
        <v>3439</v>
      </c>
      <c r="E307" s="832" t="s">
        <v>3440</v>
      </c>
      <c r="F307" s="849">
        <v>31</v>
      </c>
      <c r="G307" s="849">
        <v>6274.4000000000005</v>
      </c>
      <c r="H307" s="849">
        <v>1.7357914305949012</v>
      </c>
      <c r="I307" s="849">
        <v>202.4</v>
      </c>
      <c r="J307" s="849">
        <v>19</v>
      </c>
      <c r="K307" s="849">
        <v>3614.72</v>
      </c>
      <c r="L307" s="849">
        <v>1</v>
      </c>
      <c r="M307" s="849">
        <v>190.24842105263156</v>
      </c>
      <c r="N307" s="849">
        <v>20</v>
      </c>
      <c r="O307" s="849">
        <v>3759.3999999999996</v>
      </c>
      <c r="P307" s="837">
        <v>1.0400252301699717</v>
      </c>
      <c r="Q307" s="850">
        <v>187.96999999999997</v>
      </c>
    </row>
    <row r="308" spans="1:17" ht="14.4" customHeight="1" x14ac:dyDescent="0.3">
      <c r="A308" s="831" t="s">
        <v>581</v>
      </c>
      <c r="B308" s="832" t="s">
        <v>3370</v>
      </c>
      <c r="C308" s="832" t="s">
        <v>3424</v>
      </c>
      <c r="D308" s="832" t="s">
        <v>3443</v>
      </c>
      <c r="E308" s="832" t="s">
        <v>3444</v>
      </c>
      <c r="F308" s="849">
        <v>16</v>
      </c>
      <c r="G308" s="849">
        <v>26640</v>
      </c>
      <c r="H308" s="849">
        <v>0.61538461538461542</v>
      </c>
      <c r="I308" s="849">
        <v>1665</v>
      </c>
      <c r="J308" s="849">
        <v>26</v>
      </c>
      <c r="K308" s="849">
        <v>43290</v>
      </c>
      <c r="L308" s="849">
        <v>1</v>
      </c>
      <c r="M308" s="849">
        <v>1665</v>
      </c>
      <c r="N308" s="849">
        <v>7</v>
      </c>
      <c r="O308" s="849">
        <v>11655</v>
      </c>
      <c r="P308" s="837">
        <v>0.26923076923076922</v>
      </c>
      <c r="Q308" s="850">
        <v>1665</v>
      </c>
    </row>
    <row r="309" spans="1:17" ht="14.4" customHeight="1" x14ac:dyDescent="0.3">
      <c r="A309" s="831" t="s">
        <v>581</v>
      </c>
      <c r="B309" s="832" t="s">
        <v>3370</v>
      </c>
      <c r="C309" s="832" t="s">
        <v>3424</v>
      </c>
      <c r="D309" s="832" t="s">
        <v>3445</v>
      </c>
      <c r="E309" s="832" t="s">
        <v>3446</v>
      </c>
      <c r="F309" s="849">
        <v>8</v>
      </c>
      <c r="G309" s="849">
        <v>19488</v>
      </c>
      <c r="H309" s="849">
        <v>0.87656484456806882</v>
      </c>
      <c r="I309" s="849">
        <v>2436</v>
      </c>
      <c r="J309" s="849">
        <v>10</v>
      </c>
      <c r="K309" s="849">
        <v>22232.239999999998</v>
      </c>
      <c r="L309" s="849">
        <v>1</v>
      </c>
      <c r="M309" s="849">
        <v>2223.2239999999997</v>
      </c>
      <c r="N309" s="849">
        <v>6</v>
      </c>
      <c r="O309" s="849">
        <v>13020.18</v>
      </c>
      <c r="P309" s="837">
        <v>0.58564409164348719</v>
      </c>
      <c r="Q309" s="850">
        <v>2170.0300000000002</v>
      </c>
    </row>
    <row r="310" spans="1:17" ht="14.4" customHeight="1" x14ac:dyDescent="0.3">
      <c r="A310" s="831" t="s">
        <v>581</v>
      </c>
      <c r="B310" s="832" t="s">
        <v>3370</v>
      </c>
      <c r="C310" s="832" t="s">
        <v>3424</v>
      </c>
      <c r="D310" s="832" t="s">
        <v>3447</v>
      </c>
      <c r="E310" s="832" t="s">
        <v>3448</v>
      </c>
      <c r="F310" s="849">
        <v>12</v>
      </c>
      <c r="G310" s="849">
        <v>8880</v>
      </c>
      <c r="H310" s="849">
        <v>0.8571428571428571</v>
      </c>
      <c r="I310" s="849">
        <v>740</v>
      </c>
      <c r="J310" s="849">
        <v>14</v>
      </c>
      <c r="K310" s="849">
        <v>10360</v>
      </c>
      <c r="L310" s="849">
        <v>1</v>
      </c>
      <c r="M310" s="849">
        <v>740</v>
      </c>
      <c r="N310" s="849"/>
      <c r="O310" s="849"/>
      <c r="P310" s="837"/>
      <c r="Q310" s="850"/>
    </row>
    <row r="311" spans="1:17" ht="14.4" customHeight="1" x14ac:dyDescent="0.3">
      <c r="A311" s="831" t="s">
        <v>581</v>
      </c>
      <c r="B311" s="832" t="s">
        <v>3370</v>
      </c>
      <c r="C311" s="832" t="s">
        <v>3424</v>
      </c>
      <c r="D311" s="832" t="s">
        <v>3832</v>
      </c>
      <c r="E311" s="832" t="s">
        <v>3833</v>
      </c>
      <c r="F311" s="849"/>
      <c r="G311" s="849"/>
      <c r="H311" s="849"/>
      <c r="I311" s="849"/>
      <c r="J311" s="849">
        <v>1</v>
      </c>
      <c r="K311" s="849">
        <v>1796</v>
      </c>
      <c r="L311" s="849">
        <v>1</v>
      </c>
      <c r="M311" s="849">
        <v>1796</v>
      </c>
      <c r="N311" s="849"/>
      <c r="O311" s="849"/>
      <c r="P311" s="837"/>
      <c r="Q311" s="850"/>
    </row>
    <row r="312" spans="1:17" ht="14.4" customHeight="1" x14ac:dyDescent="0.3">
      <c r="A312" s="831" t="s">
        <v>581</v>
      </c>
      <c r="B312" s="832" t="s">
        <v>3370</v>
      </c>
      <c r="C312" s="832" t="s">
        <v>3424</v>
      </c>
      <c r="D312" s="832" t="s">
        <v>3664</v>
      </c>
      <c r="E312" s="832" t="s">
        <v>3665</v>
      </c>
      <c r="F312" s="849">
        <v>1</v>
      </c>
      <c r="G312" s="849">
        <v>530.62</v>
      </c>
      <c r="H312" s="849"/>
      <c r="I312" s="849">
        <v>530.62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581</v>
      </c>
      <c r="B313" s="832" t="s">
        <v>3370</v>
      </c>
      <c r="C313" s="832" t="s">
        <v>3424</v>
      </c>
      <c r="D313" s="832" t="s">
        <v>3834</v>
      </c>
      <c r="E313" s="832" t="s">
        <v>3835</v>
      </c>
      <c r="F313" s="849">
        <v>3</v>
      </c>
      <c r="G313" s="849">
        <v>19730.099999999999</v>
      </c>
      <c r="H313" s="849">
        <v>1.5</v>
      </c>
      <c r="I313" s="849">
        <v>6576.7</v>
      </c>
      <c r="J313" s="849">
        <v>2</v>
      </c>
      <c r="K313" s="849">
        <v>13153.4</v>
      </c>
      <c r="L313" s="849">
        <v>1</v>
      </c>
      <c r="M313" s="849">
        <v>6576.7</v>
      </c>
      <c r="N313" s="849">
        <v>1</v>
      </c>
      <c r="O313" s="849">
        <v>6576.7</v>
      </c>
      <c r="P313" s="837">
        <v>0.5</v>
      </c>
      <c r="Q313" s="850">
        <v>6576.7</v>
      </c>
    </row>
    <row r="314" spans="1:17" ht="14.4" customHeight="1" x14ac:dyDescent="0.3">
      <c r="A314" s="831" t="s">
        <v>581</v>
      </c>
      <c r="B314" s="832" t="s">
        <v>3370</v>
      </c>
      <c r="C314" s="832" t="s">
        <v>3424</v>
      </c>
      <c r="D314" s="832" t="s">
        <v>3836</v>
      </c>
      <c r="E314" s="832" t="s">
        <v>3837</v>
      </c>
      <c r="F314" s="849">
        <v>5</v>
      </c>
      <c r="G314" s="849">
        <v>54675</v>
      </c>
      <c r="H314" s="849">
        <v>1</v>
      </c>
      <c r="I314" s="849">
        <v>10935</v>
      </c>
      <c r="J314" s="849">
        <v>5</v>
      </c>
      <c r="K314" s="849">
        <v>54675</v>
      </c>
      <c r="L314" s="849">
        <v>1</v>
      </c>
      <c r="M314" s="849">
        <v>10935</v>
      </c>
      <c r="N314" s="849">
        <v>5</v>
      </c>
      <c r="O314" s="849">
        <v>54675</v>
      </c>
      <c r="P314" s="837">
        <v>1</v>
      </c>
      <c r="Q314" s="850">
        <v>10935</v>
      </c>
    </row>
    <row r="315" spans="1:17" ht="14.4" customHeight="1" x14ac:dyDescent="0.3">
      <c r="A315" s="831" t="s">
        <v>581</v>
      </c>
      <c r="B315" s="832" t="s">
        <v>3370</v>
      </c>
      <c r="C315" s="832" t="s">
        <v>3424</v>
      </c>
      <c r="D315" s="832" t="s">
        <v>3838</v>
      </c>
      <c r="E315" s="832" t="s">
        <v>3839</v>
      </c>
      <c r="F315" s="849">
        <v>6</v>
      </c>
      <c r="G315" s="849">
        <v>78524.399999999994</v>
      </c>
      <c r="H315" s="849">
        <v>0.66666666666666663</v>
      </c>
      <c r="I315" s="849">
        <v>13087.4</v>
      </c>
      <c r="J315" s="849">
        <v>9</v>
      </c>
      <c r="K315" s="849">
        <v>117786.59999999999</v>
      </c>
      <c r="L315" s="849">
        <v>1</v>
      </c>
      <c r="M315" s="849">
        <v>13087.4</v>
      </c>
      <c r="N315" s="849">
        <v>8</v>
      </c>
      <c r="O315" s="849">
        <v>104699.2</v>
      </c>
      <c r="P315" s="837">
        <v>0.88888888888888895</v>
      </c>
      <c r="Q315" s="850">
        <v>13087.4</v>
      </c>
    </row>
    <row r="316" spans="1:17" ht="14.4" customHeight="1" x14ac:dyDescent="0.3">
      <c r="A316" s="831" t="s">
        <v>581</v>
      </c>
      <c r="B316" s="832" t="s">
        <v>3370</v>
      </c>
      <c r="C316" s="832" t="s">
        <v>3424</v>
      </c>
      <c r="D316" s="832" t="s">
        <v>3840</v>
      </c>
      <c r="E316" s="832" t="s">
        <v>3841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9261.7000000000007</v>
      </c>
      <c r="P316" s="837"/>
      <c r="Q316" s="850">
        <v>9261.7000000000007</v>
      </c>
    </row>
    <row r="317" spans="1:17" ht="14.4" customHeight="1" x14ac:dyDescent="0.3">
      <c r="A317" s="831" t="s">
        <v>581</v>
      </c>
      <c r="B317" s="832" t="s">
        <v>3370</v>
      </c>
      <c r="C317" s="832" t="s">
        <v>3424</v>
      </c>
      <c r="D317" s="832" t="s">
        <v>3449</v>
      </c>
      <c r="E317" s="832" t="s">
        <v>3450</v>
      </c>
      <c r="F317" s="849"/>
      <c r="G317" s="849"/>
      <c r="H317" s="849"/>
      <c r="I317" s="849"/>
      <c r="J317" s="849">
        <v>1</v>
      </c>
      <c r="K317" s="849">
        <v>3501.87</v>
      </c>
      <c r="L317" s="849">
        <v>1</v>
      </c>
      <c r="M317" s="849">
        <v>3501.87</v>
      </c>
      <c r="N317" s="849"/>
      <c r="O317" s="849"/>
      <c r="P317" s="837"/>
      <c r="Q317" s="850"/>
    </row>
    <row r="318" spans="1:17" ht="14.4" customHeight="1" x14ac:dyDescent="0.3">
      <c r="A318" s="831" t="s">
        <v>581</v>
      </c>
      <c r="B318" s="832" t="s">
        <v>3370</v>
      </c>
      <c r="C318" s="832" t="s">
        <v>3424</v>
      </c>
      <c r="D318" s="832" t="s">
        <v>3451</v>
      </c>
      <c r="E318" s="832" t="s">
        <v>3452</v>
      </c>
      <c r="F318" s="849">
        <v>23</v>
      </c>
      <c r="G318" s="849">
        <v>32119.5</v>
      </c>
      <c r="H318" s="849">
        <v>0.56097560975609762</v>
      </c>
      <c r="I318" s="849">
        <v>1396.5</v>
      </c>
      <c r="J318" s="849">
        <v>41</v>
      </c>
      <c r="K318" s="849">
        <v>57256.5</v>
      </c>
      <c r="L318" s="849">
        <v>1</v>
      </c>
      <c r="M318" s="849">
        <v>1396.5</v>
      </c>
      <c r="N318" s="849"/>
      <c r="O318" s="849"/>
      <c r="P318" s="837"/>
      <c r="Q318" s="850"/>
    </row>
    <row r="319" spans="1:17" ht="14.4" customHeight="1" x14ac:dyDescent="0.3">
      <c r="A319" s="831" t="s">
        <v>581</v>
      </c>
      <c r="B319" s="832" t="s">
        <v>3370</v>
      </c>
      <c r="C319" s="832" t="s">
        <v>3424</v>
      </c>
      <c r="D319" s="832" t="s">
        <v>3842</v>
      </c>
      <c r="E319" s="832" t="s">
        <v>3843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7437.74</v>
      </c>
      <c r="P319" s="837"/>
      <c r="Q319" s="850">
        <v>7437.74</v>
      </c>
    </row>
    <row r="320" spans="1:17" ht="14.4" customHeight="1" x14ac:dyDescent="0.3">
      <c r="A320" s="831" t="s">
        <v>581</v>
      </c>
      <c r="B320" s="832" t="s">
        <v>3370</v>
      </c>
      <c r="C320" s="832" t="s">
        <v>3424</v>
      </c>
      <c r="D320" s="832" t="s">
        <v>3844</v>
      </c>
      <c r="E320" s="832" t="s">
        <v>3845</v>
      </c>
      <c r="F320" s="849">
        <v>1</v>
      </c>
      <c r="G320" s="849">
        <v>15892</v>
      </c>
      <c r="H320" s="849">
        <v>0.25</v>
      </c>
      <c r="I320" s="849">
        <v>15892</v>
      </c>
      <c r="J320" s="849">
        <v>4</v>
      </c>
      <c r="K320" s="849">
        <v>63568</v>
      </c>
      <c r="L320" s="849">
        <v>1</v>
      </c>
      <c r="M320" s="849">
        <v>15892</v>
      </c>
      <c r="N320" s="849"/>
      <c r="O320" s="849"/>
      <c r="P320" s="837"/>
      <c r="Q320" s="850"/>
    </row>
    <row r="321" spans="1:17" ht="14.4" customHeight="1" x14ac:dyDescent="0.3">
      <c r="A321" s="831" t="s">
        <v>581</v>
      </c>
      <c r="B321" s="832" t="s">
        <v>3370</v>
      </c>
      <c r="C321" s="832" t="s">
        <v>3424</v>
      </c>
      <c r="D321" s="832" t="s">
        <v>3846</v>
      </c>
      <c r="E321" s="832" t="s">
        <v>3847</v>
      </c>
      <c r="F321" s="849">
        <v>64</v>
      </c>
      <c r="G321" s="849">
        <v>840009.6</v>
      </c>
      <c r="H321" s="849"/>
      <c r="I321" s="849">
        <v>13125.15</v>
      </c>
      <c r="J321" s="849"/>
      <c r="K321" s="849"/>
      <c r="L321" s="849"/>
      <c r="M321" s="849"/>
      <c r="N321" s="849">
        <v>3</v>
      </c>
      <c r="O321" s="849">
        <v>13125.15</v>
      </c>
      <c r="P321" s="837"/>
      <c r="Q321" s="850">
        <v>4375.05</v>
      </c>
    </row>
    <row r="322" spans="1:17" ht="14.4" customHeight="1" x14ac:dyDescent="0.3">
      <c r="A322" s="831" t="s">
        <v>581</v>
      </c>
      <c r="B322" s="832" t="s">
        <v>3370</v>
      </c>
      <c r="C322" s="832" t="s">
        <v>3424</v>
      </c>
      <c r="D322" s="832" t="s">
        <v>3848</v>
      </c>
      <c r="E322" s="832" t="s">
        <v>3849</v>
      </c>
      <c r="F322" s="849">
        <v>63</v>
      </c>
      <c r="G322" s="849">
        <v>697684.05</v>
      </c>
      <c r="H322" s="849"/>
      <c r="I322" s="849">
        <v>11074.35</v>
      </c>
      <c r="J322" s="849"/>
      <c r="K322" s="849"/>
      <c r="L322" s="849"/>
      <c r="M322" s="849"/>
      <c r="N322" s="849">
        <v>3</v>
      </c>
      <c r="O322" s="849">
        <v>11074.35</v>
      </c>
      <c r="P322" s="837"/>
      <c r="Q322" s="850">
        <v>3691.4500000000003</v>
      </c>
    </row>
    <row r="323" spans="1:17" ht="14.4" customHeight="1" x14ac:dyDescent="0.3">
      <c r="A323" s="831" t="s">
        <v>581</v>
      </c>
      <c r="B323" s="832" t="s">
        <v>3370</v>
      </c>
      <c r="C323" s="832" t="s">
        <v>3424</v>
      </c>
      <c r="D323" s="832" t="s">
        <v>3850</v>
      </c>
      <c r="E323" s="832" t="s">
        <v>3851</v>
      </c>
      <c r="F323" s="849">
        <v>64</v>
      </c>
      <c r="G323" s="849">
        <v>577506.56000000006</v>
      </c>
      <c r="H323" s="849"/>
      <c r="I323" s="849">
        <v>9023.5400000000009</v>
      </c>
      <c r="J323" s="849"/>
      <c r="K323" s="849"/>
      <c r="L323" s="849"/>
      <c r="M323" s="849"/>
      <c r="N323" s="849">
        <v>3</v>
      </c>
      <c r="O323" s="849">
        <v>9023.5400000000009</v>
      </c>
      <c r="P323" s="837"/>
      <c r="Q323" s="850">
        <v>3007.8466666666668</v>
      </c>
    </row>
    <row r="324" spans="1:17" ht="14.4" customHeight="1" x14ac:dyDescent="0.3">
      <c r="A324" s="831" t="s">
        <v>581</v>
      </c>
      <c r="B324" s="832" t="s">
        <v>3370</v>
      </c>
      <c r="C324" s="832" t="s">
        <v>3424</v>
      </c>
      <c r="D324" s="832" t="s">
        <v>3852</v>
      </c>
      <c r="E324" s="832" t="s">
        <v>3853</v>
      </c>
      <c r="F324" s="849">
        <v>52</v>
      </c>
      <c r="G324" s="849">
        <v>469224.08</v>
      </c>
      <c r="H324" s="849"/>
      <c r="I324" s="849">
        <v>9023.5400000000009</v>
      </c>
      <c r="J324" s="849"/>
      <c r="K324" s="849"/>
      <c r="L324" s="849"/>
      <c r="M324" s="849"/>
      <c r="N324" s="849">
        <v>3</v>
      </c>
      <c r="O324" s="849">
        <v>9023.5400000000009</v>
      </c>
      <c r="P324" s="837"/>
      <c r="Q324" s="850">
        <v>3007.8466666666668</v>
      </c>
    </row>
    <row r="325" spans="1:17" ht="14.4" customHeight="1" x14ac:dyDescent="0.3">
      <c r="A325" s="831" t="s">
        <v>581</v>
      </c>
      <c r="B325" s="832" t="s">
        <v>3370</v>
      </c>
      <c r="C325" s="832" t="s">
        <v>3424</v>
      </c>
      <c r="D325" s="832" t="s">
        <v>3854</v>
      </c>
      <c r="E325" s="832" t="s">
        <v>3855</v>
      </c>
      <c r="F325" s="849">
        <v>128</v>
      </c>
      <c r="G325" s="849">
        <v>105000.95999999999</v>
      </c>
      <c r="H325" s="849"/>
      <c r="I325" s="849">
        <v>820.31999999999994</v>
      </c>
      <c r="J325" s="849"/>
      <c r="K325" s="849"/>
      <c r="L325" s="849"/>
      <c r="M325" s="849"/>
      <c r="N325" s="849">
        <v>6</v>
      </c>
      <c r="O325" s="849">
        <v>1569.62</v>
      </c>
      <c r="P325" s="837"/>
      <c r="Q325" s="850">
        <v>261.6033333333333</v>
      </c>
    </row>
    <row r="326" spans="1:17" ht="14.4" customHeight="1" x14ac:dyDescent="0.3">
      <c r="A326" s="831" t="s">
        <v>581</v>
      </c>
      <c r="B326" s="832" t="s">
        <v>3370</v>
      </c>
      <c r="C326" s="832" t="s">
        <v>3424</v>
      </c>
      <c r="D326" s="832" t="s">
        <v>3856</v>
      </c>
      <c r="E326" s="832" t="s">
        <v>3857</v>
      </c>
      <c r="F326" s="849">
        <v>180</v>
      </c>
      <c r="G326" s="849">
        <v>332229.60000000003</v>
      </c>
      <c r="H326" s="849"/>
      <c r="I326" s="849">
        <v>1845.7200000000003</v>
      </c>
      <c r="J326" s="849"/>
      <c r="K326" s="849"/>
      <c r="L326" s="849"/>
      <c r="M326" s="849"/>
      <c r="N326" s="849">
        <v>9</v>
      </c>
      <c r="O326" s="849">
        <v>5537.16</v>
      </c>
      <c r="P326" s="837"/>
      <c r="Q326" s="850">
        <v>615.24</v>
      </c>
    </row>
    <row r="327" spans="1:17" ht="14.4" customHeight="1" x14ac:dyDescent="0.3">
      <c r="A327" s="831" t="s">
        <v>581</v>
      </c>
      <c r="B327" s="832" t="s">
        <v>3370</v>
      </c>
      <c r="C327" s="832" t="s">
        <v>3424</v>
      </c>
      <c r="D327" s="832" t="s">
        <v>3858</v>
      </c>
      <c r="E327" s="832" t="s">
        <v>3859</v>
      </c>
      <c r="F327" s="849">
        <v>64</v>
      </c>
      <c r="G327" s="849">
        <v>77438.079999999987</v>
      </c>
      <c r="H327" s="849"/>
      <c r="I327" s="849">
        <v>1209.9699999999998</v>
      </c>
      <c r="J327" s="849"/>
      <c r="K327" s="849"/>
      <c r="L327" s="849"/>
      <c r="M327" s="849"/>
      <c r="N327" s="849">
        <v>3</v>
      </c>
      <c r="O327" s="849">
        <v>1209.97</v>
      </c>
      <c r="P327" s="837"/>
      <c r="Q327" s="850">
        <v>403.32333333333332</v>
      </c>
    </row>
    <row r="328" spans="1:17" ht="14.4" customHeight="1" x14ac:dyDescent="0.3">
      <c r="A328" s="831" t="s">
        <v>581</v>
      </c>
      <c r="B328" s="832" t="s">
        <v>3370</v>
      </c>
      <c r="C328" s="832" t="s">
        <v>3424</v>
      </c>
      <c r="D328" s="832" t="s">
        <v>3860</v>
      </c>
      <c r="E328" s="832" t="s">
        <v>3861</v>
      </c>
      <c r="F328" s="849">
        <v>64</v>
      </c>
      <c r="G328" s="849">
        <v>65625.599999999991</v>
      </c>
      <c r="H328" s="849"/>
      <c r="I328" s="849">
        <v>1025.3999999999999</v>
      </c>
      <c r="J328" s="849"/>
      <c r="K328" s="849"/>
      <c r="L328" s="849"/>
      <c r="M328" s="849"/>
      <c r="N328" s="849">
        <v>3</v>
      </c>
      <c r="O328" s="849">
        <v>1025.4000000000001</v>
      </c>
      <c r="P328" s="837"/>
      <c r="Q328" s="850">
        <v>341.8</v>
      </c>
    </row>
    <row r="329" spans="1:17" ht="14.4" customHeight="1" x14ac:dyDescent="0.3">
      <c r="A329" s="831" t="s">
        <v>581</v>
      </c>
      <c r="B329" s="832" t="s">
        <v>3370</v>
      </c>
      <c r="C329" s="832" t="s">
        <v>3424</v>
      </c>
      <c r="D329" s="832" t="s">
        <v>3453</v>
      </c>
      <c r="E329" s="832" t="s">
        <v>3454</v>
      </c>
      <c r="F329" s="849">
        <v>6</v>
      </c>
      <c r="G329" s="849">
        <v>10185.359999999999</v>
      </c>
      <c r="H329" s="849">
        <v>3.637628571428571</v>
      </c>
      <c r="I329" s="849">
        <v>1697.5599999999997</v>
      </c>
      <c r="J329" s="849">
        <v>2</v>
      </c>
      <c r="K329" s="849">
        <v>2800</v>
      </c>
      <c r="L329" s="849">
        <v>1</v>
      </c>
      <c r="M329" s="849">
        <v>1400</v>
      </c>
      <c r="N329" s="849">
        <v>4</v>
      </c>
      <c r="O329" s="849">
        <v>5600</v>
      </c>
      <c r="P329" s="837">
        <v>2</v>
      </c>
      <c r="Q329" s="850">
        <v>1400</v>
      </c>
    </row>
    <row r="330" spans="1:17" ht="14.4" customHeight="1" x14ac:dyDescent="0.3">
      <c r="A330" s="831" t="s">
        <v>581</v>
      </c>
      <c r="B330" s="832" t="s">
        <v>3370</v>
      </c>
      <c r="C330" s="832" t="s">
        <v>3424</v>
      </c>
      <c r="D330" s="832" t="s">
        <v>3862</v>
      </c>
      <c r="E330" s="832" t="s">
        <v>3863</v>
      </c>
      <c r="F330" s="849">
        <v>2</v>
      </c>
      <c r="G330" s="849">
        <v>1126</v>
      </c>
      <c r="H330" s="849">
        <v>1</v>
      </c>
      <c r="I330" s="849">
        <v>563</v>
      </c>
      <c r="J330" s="849">
        <v>2</v>
      </c>
      <c r="K330" s="849">
        <v>1126</v>
      </c>
      <c r="L330" s="849">
        <v>1</v>
      </c>
      <c r="M330" s="849">
        <v>563</v>
      </c>
      <c r="N330" s="849">
        <v>1</v>
      </c>
      <c r="O330" s="849">
        <v>563</v>
      </c>
      <c r="P330" s="837">
        <v>0.5</v>
      </c>
      <c r="Q330" s="850">
        <v>563</v>
      </c>
    </row>
    <row r="331" spans="1:17" ht="14.4" customHeight="1" x14ac:dyDescent="0.3">
      <c r="A331" s="831" t="s">
        <v>581</v>
      </c>
      <c r="B331" s="832" t="s">
        <v>3370</v>
      </c>
      <c r="C331" s="832" t="s">
        <v>3424</v>
      </c>
      <c r="D331" s="832" t="s">
        <v>3864</v>
      </c>
      <c r="E331" s="832" t="s">
        <v>3865</v>
      </c>
      <c r="F331" s="849"/>
      <c r="G331" s="849"/>
      <c r="H331" s="849"/>
      <c r="I331" s="849"/>
      <c r="J331" s="849">
        <v>2</v>
      </c>
      <c r="K331" s="849">
        <v>30469.1</v>
      </c>
      <c r="L331" s="849">
        <v>1</v>
      </c>
      <c r="M331" s="849">
        <v>15234.55</v>
      </c>
      <c r="N331" s="849">
        <v>2</v>
      </c>
      <c r="O331" s="849">
        <v>30469.1</v>
      </c>
      <c r="P331" s="837">
        <v>1</v>
      </c>
      <c r="Q331" s="850">
        <v>15234.55</v>
      </c>
    </row>
    <row r="332" spans="1:17" ht="14.4" customHeight="1" x14ac:dyDescent="0.3">
      <c r="A332" s="831" t="s">
        <v>581</v>
      </c>
      <c r="B332" s="832" t="s">
        <v>3370</v>
      </c>
      <c r="C332" s="832" t="s">
        <v>3424</v>
      </c>
      <c r="D332" s="832" t="s">
        <v>3866</v>
      </c>
      <c r="E332" s="832" t="s">
        <v>3867</v>
      </c>
      <c r="F332" s="849">
        <v>3.6</v>
      </c>
      <c r="G332" s="849">
        <v>95500.800000000003</v>
      </c>
      <c r="H332" s="849"/>
      <c r="I332" s="849">
        <v>26528</v>
      </c>
      <c r="J332" s="849"/>
      <c r="K332" s="849"/>
      <c r="L332" s="849"/>
      <c r="M332" s="849"/>
      <c r="N332" s="849">
        <v>2</v>
      </c>
      <c r="O332" s="849">
        <v>53056</v>
      </c>
      <c r="P332" s="837"/>
      <c r="Q332" s="850">
        <v>26528</v>
      </c>
    </row>
    <row r="333" spans="1:17" ht="14.4" customHeight="1" x14ac:dyDescent="0.3">
      <c r="A333" s="831" t="s">
        <v>581</v>
      </c>
      <c r="B333" s="832" t="s">
        <v>3370</v>
      </c>
      <c r="C333" s="832" t="s">
        <v>3424</v>
      </c>
      <c r="D333" s="832" t="s">
        <v>3868</v>
      </c>
      <c r="E333" s="832" t="s">
        <v>3869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8240</v>
      </c>
      <c r="P333" s="837"/>
      <c r="Q333" s="850">
        <v>8240</v>
      </c>
    </row>
    <row r="334" spans="1:17" ht="14.4" customHeight="1" x14ac:dyDescent="0.3">
      <c r="A334" s="831" t="s">
        <v>581</v>
      </c>
      <c r="B334" s="832" t="s">
        <v>3370</v>
      </c>
      <c r="C334" s="832" t="s">
        <v>3424</v>
      </c>
      <c r="D334" s="832" t="s">
        <v>3870</v>
      </c>
      <c r="E334" s="832" t="s">
        <v>3871</v>
      </c>
      <c r="F334" s="849">
        <v>2</v>
      </c>
      <c r="G334" s="849">
        <v>2425.1</v>
      </c>
      <c r="H334" s="849"/>
      <c r="I334" s="849">
        <v>1212.55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581</v>
      </c>
      <c r="B335" s="832" t="s">
        <v>3370</v>
      </c>
      <c r="C335" s="832" t="s">
        <v>3424</v>
      </c>
      <c r="D335" s="832" t="s">
        <v>3872</v>
      </c>
      <c r="E335" s="832" t="s">
        <v>3873</v>
      </c>
      <c r="F335" s="849">
        <v>1</v>
      </c>
      <c r="G335" s="849">
        <v>1430.18</v>
      </c>
      <c r="H335" s="849"/>
      <c r="I335" s="849">
        <v>1430.18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581</v>
      </c>
      <c r="B336" s="832" t="s">
        <v>3370</v>
      </c>
      <c r="C336" s="832" t="s">
        <v>3424</v>
      </c>
      <c r="D336" s="832" t="s">
        <v>3874</v>
      </c>
      <c r="E336" s="832" t="s">
        <v>3875</v>
      </c>
      <c r="F336" s="849">
        <v>4</v>
      </c>
      <c r="G336" s="849">
        <v>5438.84</v>
      </c>
      <c r="H336" s="849"/>
      <c r="I336" s="849">
        <v>1359.71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581</v>
      </c>
      <c r="B337" s="832" t="s">
        <v>3370</v>
      </c>
      <c r="C337" s="832" t="s">
        <v>3424</v>
      </c>
      <c r="D337" s="832" t="s">
        <v>3876</v>
      </c>
      <c r="E337" s="832" t="s">
        <v>3877</v>
      </c>
      <c r="F337" s="849">
        <v>1</v>
      </c>
      <c r="G337" s="849">
        <v>1616.73</v>
      </c>
      <c r="H337" s="849"/>
      <c r="I337" s="849">
        <v>1616.73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581</v>
      </c>
      <c r="B338" s="832" t="s">
        <v>3370</v>
      </c>
      <c r="C338" s="832" t="s">
        <v>3424</v>
      </c>
      <c r="D338" s="832" t="s">
        <v>3878</v>
      </c>
      <c r="E338" s="832" t="s">
        <v>3879</v>
      </c>
      <c r="F338" s="849">
        <v>2</v>
      </c>
      <c r="G338" s="849">
        <v>497.46</v>
      </c>
      <c r="H338" s="849"/>
      <c r="I338" s="849">
        <v>248.73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581</v>
      </c>
      <c r="B339" s="832" t="s">
        <v>3370</v>
      </c>
      <c r="C339" s="832" t="s">
        <v>3424</v>
      </c>
      <c r="D339" s="832" t="s">
        <v>3459</v>
      </c>
      <c r="E339" s="832" t="s">
        <v>3460</v>
      </c>
      <c r="F339" s="849"/>
      <c r="G339" s="849"/>
      <c r="H339" s="849"/>
      <c r="I339" s="849"/>
      <c r="J339" s="849">
        <v>1</v>
      </c>
      <c r="K339" s="849">
        <v>1143.2</v>
      </c>
      <c r="L339" s="849">
        <v>1</v>
      </c>
      <c r="M339" s="849">
        <v>1143.2</v>
      </c>
      <c r="N339" s="849">
        <v>1</v>
      </c>
      <c r="O339" s="849">
        <v>1143.2</v>
      </c>
      <c r="P339" s="837">
        <v>1</v>
      </c>
      <c r="Q339" s="850">
        <v>1143.2</v>
      </c>
    </row>
    <row r="340" spans="1:17" ht="14.4" customHeight="1" x14ac:dyDescent="0.3">
      <c r="A340" s="831" t="s">
        <v>581</v>
      </c>
      <c r="B340" s="832" t="s">
        <v>3370</v>
      </c>
      <c r="C340" s="832" t="s">
        <v>3424</v>
      </c>
      <c r="D340" s="832" t="s">
        <v>3880</v>
      </c>
      <c r="E340" s="832" t="s">
        <v>3881</v>
      </c>
      <c r="F340" s="849">
        <v>5</v>
      </c>
      <c r="G340" s="849">
        <v>22750</v>
      </c>
      <c r="H340" s="849">
        <v>0.43147462284376487</v>
      </c>
      <c r="I340" s="849">
        <v>4550</v>
      </c>
      <c r="J340" s="849">
        <v>12</v>
      </c>
      <c r="K340" s="849">
        <v>52726.159999999996</v>
      </c>
      <c r="L340" s="849">
        <v>1</v>
      </c>
      <c r="M340" s="849">
        <v>4393.8466666666664</v>
      </c>
      <c r="N340" s="849">
        <v>12</v>
      </c>
      <c r="O340" s="849">
        <v>51789.24</v>
      </c>
      <c r="P340" s="837">
        <v>0.98223045258748221</v>
      </c>
      <c r="Q340" s="850">
        <v>4315.7699999999995</v>
      </c>
    </row>
    <row r="341" spans="1:17" ht="14.4" customHeight="1" x14ac:dyDescent="0.3">
      <c r="A341" s="831" t="s">
        <v>581</v>
      </c>
      <c r="B341" s="832" t="s">
        <v>3370</v>
      </c>
      <c r="C341" s="832" t="s">
        <v>3424</v>
      </c>
      <c r="D341" s="832" t="s">
        <v>3882</v>
      </c>
      <c r="E341" s="832" t="s">
        <v>3883</v>
      </c>
      <c r="F341" s="849"/>
      <c r="G341" s="849"/>
      <c r="H341" s="849"/>
      <c r="I341" s="849"/>
      <c r="J341" s="849">
        <v>1</v>
      </c>
      <c r="K341" s="849">
        <v>5899.74</v>
      </c>
      <c r="L341" s="849">
        <v>1</v>
      </c>
      <c r="M341" s="849">
        <v>5899.74</v>
      </c>
      <c r="N341" s="849"/>
      <c r="O341" s="849"/>
      <c r="P341" s="837"/>
      <c r="Q341" s="850"/>
    </row>
    <row r="342" spans="1:17" ht="14.4" customHeight="1" x14ac:dyDescent="0.3">
      <c r="A342" s="831" t="s">
        <v>581</v>
      </c>
      <c r="B342" s="832" t="s">
        <v>3370</v>
      </c>
      <c r="C342" s="832" t="s">
        <v>3424</v>
      </c>
      <c r="D342" s="832" t="s">
        <v>3884</v>
      </c>
      <c r="E342" s="832" t="s">
        <v>3885</v>
      </c>
      <c r="F342" s="849">
        <v>5</v>
      </c>
      <c r="G342" s="849">
        <v>40490.199999999997</v>
      </c>
      <c r="H342" s="849">
        <v>1.7679534369910441</v>
      </c>
      <c r="I342" s="849">
        <v>8098.0399999999991</v>
      </c>
      <c r="J342" s="849">
        <v>3</v>
      </c>
      <c r="K342" s="849">
        <v>22902.300000000003</v>
      </c>
      <c r="L342" s="849">
        <v>1</v>
      </c>
      <c r="M342" s="849">
        <v>7634.1000000000013</v>
      </c>
      <c r="N342" s="849">
        <v>4</v>
      </c>
      <c r="O342" s="849">
        <v>30536.400000000001</v>
      </c>
      <c r="P342" s="837">
        <v>1.3333333333333333</v>
      </c>
      <c r="Q342" s="850">
        <v>7634.1</v>
      </c>
    </row>
    <row r="343" spans="1:17" ht="14.4" customHeight="1" x14ac:dyDescent="0.3">
      <c r="A343" s="831" t="s">
        <v>581</v>
      </c>
      <c r="B343" s="832" t="s">
        <v>3370</v>
      </c>
      <c r="C343" s="832" t="s">
        <v>3424</v>
      </c>
      <c r="D343" s="832" t="s">
        <v>3886</v>
      </c>
      <c r="E343" s="832" t="s">
        <v>3887</v>
      </c>
      <c r="F343" s="849"/>
      <c r="G343" s="849"/>
      <c r="H343" s="849"/>
      <c r="I343" s="849"/>
      <c r="J343" s="849"/>
      <c r="K343" s="849"/>
      <c r="L343" s="849"/>
      <c r="M343" s="849"/>
      <c r="N343" s="849">
        <v>2</v>
      </c>
      <c r="O343" s="849">
        <v>1110</v>
      </c>
      <c r="P343" s="837"/>
      <c r="Q343" s="850">
        <v>555</v>
      </c>
    </row>
    <row r="344" spans="1:17" ht="14.4" customHeight="1" x14ac:dyDescent="0.3">
      <c r="A344" s="831" t="s">
        <v>581</v>
      </c>
      <c r="B344" s="832" t="s">
        <v>3370</v>
      </c>
      <c r="C344" s="832" t="s">
        <v>3424</v>
      </c>
      <c r="D344" s="832" t="s">
        <v>3888</v>
      </c>
      <c r="E344" s="832" t="s">
        <v>3889</v>
      </c>
      <c r="F344" s="849">
        <v>3</v>
      </c>
      <c r="G344" s="849">
        <v>4028.8500000000004</v>
      </c>
      <c r="H344" s="849"/>
      <c r="I344" s="849">
        <v>1342.95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581</v>
      </c>
      <c r="B345" s="832" t="s">
        <v>3370</v>
      </c>
      <c r="C345" s="832" t="s">
        <v>3424</v>
      </c>
      <c r="D345" s="832" t="s">
        <v>3463</v>
      </c>
      <c r="E345" s="832" t="s">
        <v>3464</v>
      </c>
      <c r="F345" s="849">
        <v>3</v>
      </c>
      <c r="G345" s="849">
        <v>7894.7999999999993</v>
      </c>
      <c r="H345" s="849">
        <v>3</v>
      </c>
      <c r="I345" s="849">
        <v>2631.6</v>
      </c>
      <c r="J345" s="849">
        <v>1</v>
      </c>
      <c r="K345" s="849">
        <v>2631.6</v>
      </c>
      <c r="L345" s="849">
        <v>1</v>
      </c>
      <c r="M345" s="849">
        <v>2631.6</v>
      </c>
      <c r="N345" s="849">
        <v>2</v>
      </c>
      <c r="O345" s="849">
        <v>5263.2</v>
      </c>
      <c r="P345" s="837">
        <v>2</v>
      </c>
      <c r="Q345" s="850">
        <v>2631.6</v>
      </c>
    </row>
    <row r="346" spans="1:17" ht="14.4" customHeight="1" x14ac:dyDescent="0.3">
      <c r="A346" s="831" t="s">
        <v>581</v>
      </c>
      <c r="B346" s="832" t="s">
        <v>3370</v>
      </c>
      <c r="C346" s="832" t="s">
        <v>3424</v>
      </c>
      <c r="D346" s="832" t="s">
        <v>3465</v>
      </c>
      <c r="E346" s="832" t="s">
        <v>3466</v>
      </c>
      <c r="F346" s="849">
        <v>5</v>
      </c>
      <c r="G346" s="849">
        <v>21434</v>
      </c>
      <c r="H346" s="849">
        <v>5</v>
      </c>
      <c r="I346" s="849">
        <v>4286.8</v>
      </c>
      <c r="J346" s="849">
        <v>1</v>
      </c>
      <c r="K346" s="849">
        <v>4286.8</v>
      </c>
      <c r="L346" s="849">
        <v>1</v>
      </c>
      <c r="M346" s="849">
        <v>4286.8</v>
      </c>
      <c r="N346" s="849"/>
      <c r="O346" s="849"/>
      <c r="P346" s="837"/>
      <c r="Q346" s="850"/>
    </row>
    <row r="347" spans="1:17" ht="14.4" customHeight="1" x14ac:dyDescent="0.3">
      <c r="A347" s="831" t="s">
        <v>581</v>
      </c>
      <c r="B347" s="832" t="s">
        <v>3370</v>
      </c>
      <c r="C347" s="832" t="s">
        <v>3424</v>
      </c>
      <c r="D347" s="832" t="s">
        <v>3467</v>
      </c>
      <c r="E347" s="832" t="s">
        <v>3468</v>
      </c>
      <c r="F347" s="849">
        <v>2</v>
      </c>
      <c r="G347" s="849">
        <v>4400</v>
      </c>
      <c r="H347" s="849"/>
      <c r="I347" s="849">
        <v>2200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581</v>
      </c>
      <c r="B348" s="832" t="s">
        <v>3370</v>
      </c>
      <c r="C348" s="832" t="s">
        <v>3424</v>
      </c>
      <c r="D348" s="832" t="s">
        <v>3469</v>
      </c>
      <c r="E348" s="832" t="s">
        <v>3470</v>
      </c>
      <c r="F348" s="849">
        <v>8</v>
      </c>
      <c r="G348" s="849">
        <v>9808</v>
      </c>
      <c r="H348" s="849">
        <v>0.5705695922707833</v>
      </c>
      <c r="I348" s="849">
        <v>1226</v>
      </c>
      <c r="J348" s="849">
        <v>15</v>
      </c>
      <c r="K348" s="849">
        <v>17189.839999999997</v>
      </c>
      <c r="L348" s="849">
        <v>1</v>
      </c>
      <c r="M348" s="849">
        <v>1145.9893333333332</v>
      </c>
      <c r="N348" s="849">
        <v>13</v>
      </c>
      <c r="O348" s="849">
        <v>13987.74</v>
      </c>
      <c r="P348" s="837">
        <v>0.81372136098998027</v>
      </c>
      <c r="Q348" s="850">
        <v>1075.98</v>
      </c>
    </row>
    <row r="349" spans="1:17" ht="14.4" customHeight="1" x14ac:dyDescent="0.3">
      <c r="A349" s="831" t="s">
        <v>581</v>
      </c>
      <c r="B349" s="832" t="s">
        <v>3370</v>
      </c>
      <c r="C349" s="832" t="s">
        <v>3424</v>
      </c>
      <c r="D349" s="832" t="s">
        <v>3890</v>
      </c>
      <c r="E349" s="832" t="s">
        <v>3891</v>
      </c>
      <c r="F349" s="849">
        <v>1</v>
      </c>
      <c r="G349" s="849">
        <v>559</v>
      </c>
      <c r="H349" s="849"/>
      <c r="I349" s="849">
        <v>559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581</v>
      </c>
      <c r="B350" s="832" t="s">
        <v>3370</v>
      </c>
      <c r="C350" s="832" t="s">
        <v>3424</v>
      </c>
      <c r="D350" s="832" t="s">
        <v>3892</v>
      </c>
      <c r="E350" s="832" t="s">
        <v>3893</v>
      </c>
      <c r="F350" s="849">
        <v>1</v>
      </c>
      <c r="G350" s="849">
        <v>11296.36</v>
      </c>
      <c r="H350" s="849"/>
      <c r="I350" s="849">
        <v>11296.36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581</v>
      </c>
      <c r="B351" s="832" t="s">
        <v>3370</v>
      </c>
      <c r="C351" s="832" t="s">
        <v>3424</v>
      </c>
      <c r="D351" s="832" t="s">
        <v>3894</v>
      </c>
      <c r="E351" s="832" t="s">
        <v>3895</v>
      </c>
      <c r="F351" s="849">
        <v>1</v>
      </c>
      <c r="G351" s="849">
        <v>3891.55</v>
      </c>
      <c r="H351" s="849">
        <v>1</v>
      </c>
      <c r="I351" s="849">
        <v>3891.55</v>
      </c>
      <c r="J351" s="849">
        <v>1</v>
      </c>
      <c r="K351" s="849">
        <v>3891.55</v>
      </c>
      <c r="L351" s="849">
        <v>1</v>
      </c>
      <c r="M351" s="849">
        <v>3891.55</v>
      </c>
      <c r="N351" s="849">
        <v>1</v>
      </c>
      <c r="O351" s="849">
        <v>3891.55</v>
      </c>
      <c r="P351" s="837">
        <v>1</v>
      </c>
      <c r="Q351" s="850">
        <v>3891.55</v>
      </c>
    </row>
    <row r="352" spans="1:17" ht="14.4" customHeight="1" x14ac:dyDescent="0.3">
      <c r="A352" s="831" t="s">
        <v>581</v>
      </c>
      <c r="B352" s="832" t="s">
        <v>3370</v>
      </c>
      <c r="C352" s="832" t="s">
        <v>3424</v>
      </c>
      <c r="D352" s="832" t="s">
        <v>3656</v>
      </c>
      <c r="E352" s="832" t="s">
        <v>3657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612.6</v>
      </c>
      <c r="P352" s="837"/>
      <c r="Q352" s="850">
        <v>612.6</v>
      </c>
    </row>
    <row r="353" spans="1:17" ht="14.4" customHeight="1" x14ac:dyDescent="0.3">
      <c r="A353" s="831" t="s">
        <v>581</v>
      </c>
      <c r="B353" s="832" t="s">
        <v>3370</v>
      </c>
      <c r="C353" s="832" t="s">
        <v>3424</v>
      </c>
      <c r="D353" s="832" t="s">
        <v>3652</v>
      </c>
      <c r="E353" s="832" t="s">
        <v>3653</v>
      </c>
      <c r="F353" s="849"/>
      <c r="G353" s="849"/>
      <c r="H353" s="849"/>
      <c r="I353" s="849"/>
      <c r="J353" s="849">
        <v>15</v>
      </c>
      <c r="K353" s="849">
        <v>34540.5</v>
      </c>
      <c r="L353" s="849">
        <v>1</v>
      </c>
      <c r="M353" s="849">
        <v>2302.6999999999998</v>
      </c>
      <c r="N353" s="849">
        <v>10</v>
      </c>
      <c r="O353" s="849">
        <v>23027</v>
      </c>
      <c r="P353" s="837">
        <v>0.66666666666666663</v>
      </c>
      <c r="Q353" s="850">
        <v>2302.6999999999998</v>
      </c>
    </row>
    <row r="354" spans="1:17" ht="14.4" customHeight="1" x14ac:dyDescent="0.3">
      <c r="A354" s="831" t="s">
        <v>581</v>
      </c>
      <c r="B354" s="832" t="s">
        <v>3370</v>
      </c>
      <c r="C354" s="832" t="s">
        <v>3424</v>
      </c>
      <c r="D354" s="832" t="s">
        <v>3896</v>
      </c>
      <c r="E354" s="832" t="s">
        <v>3897</v>
      </c>
      <c r="F354" s="849"/>
      <c r="G354" s="849"/>
      <c r="H354" s="849"/>
      <c r="I354" s="849"/>
      <c r="J354" s="849">
        <v>1</v>
      </c>
      <c r="K354" s="849">
        <v>640.05999999999995</v>
      </c>
      <c r="L354" s="849">
        <v>1</v>
      </c>
      <c r="M354" s="849">
        <v>640.05999999999995</v>
      </c>
      <c r="N354" s="849"/>
      <c r="O354" s="849"/>
      <c r="P354" s="837"/>
      <c r="Q354" s="850"/>
    </row>
    <row r="355" spans="1:17" ht="14.4" customHeight="1" x14ac:dyDescent="0.3">
      <c r="A355" s="831" t="s">
        <v>581</v>
      </c>
      <c r="B355" s="832" t="s">
        <v>3370</v>
      </c>
      <c r="C355" s="832" t="s">
        <v>3424</v>
      </c>
      <c r="D355" s="832" t="s">
        <v>3473</v>
      </c>
      <c r="E355" s="832" t="s">
        <v>3474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3264.55</v>
      </c>
      <c r="P355" s="837"/>
      <c r="Q355" s="850">
        <v>3264.55</v>
      </c>
    </row>
    <row r="356" spans="1:17" ht="14.4" customHeight="1" x14ac:dyDescent="0.3">
      <c r="A356" s="831" t="s">
        <v>581</v>
      </c>
      <c r="B356" s="832" t="s">
        <v>3370</v>
      </c>
      <c r="C356" s="832" t="s">
        <v>3424</v>
      </c>
      <c r="D356" s="832" t="s">
        <v>3475</v>
      </c>
      <c r="E356" s="832" t="s">
        <v>3476</v>
      </c>
      <c r="F356" s="849"/>
      <c r="G356" s="849"/>
      <c r="H356" s="849"/>
      <c r="I356" s="849"/>
      <c r="J356" s="849"/>
      <c r="K356" s="849"/>
      <c r="L356" s="849"/>
      <c r="M356" s="849"/>
      <c r="N356" s="849">
        <v>58</v>
      </c>
      <c r="O356" s="849">
        <v>37236</v>
      </c>
      <c r="P356" s="837"/>
      <c r="Q356" s="850">
        <v>642</v>
      </c>
    </row>
    <row r="357" spans="1:17" ht="14.4" customHeight="1" x14ac:dyDescent="0.3">
      <c r="A357" s="831" t="s">
        <v>581</v>
      </c>
      <c r="B357" s="832" t="s">
        <v>3370</v>
      </c>
      <c r="C357" s="832" t="s">
        <v>3424</v>
      </c>
      <c r="D357" s="832" t="s">
        <v>3479</v>
      </c>
      <c r="E357" s="832" t="s">
        <v>3480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2393</v>
      </c>
      <c r="P357" s="837"/>
      <c r="Q357" s="850">
        <v>2393</v>
      </c>
    </row>
    <row r="358" spans="1:17" ht="14.4" customHeight="1" x14ac:dyDescent="0.3">
      <c r="A358" s="831" t="s">
        <v>581</v>
      </c>
      <c r="B358" s="832" t="s">
        <v>3370</v>
      </c>
      <c r="C358" s="832" t="s">
        <v>3424</v>
      </c>
      <c r="D358" s="832" t="s">
        <v>3898</v>
      </c>
      <c r="E358" s="832" t="s">
        <v>3899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3128.78</v>
      </c>
      <c r="P358" s="837"/>
      <c r="Q358" s="850">
        <v>3128.78</v>
      </c>
    </row>
    <row r="359" spans="1:17" ht="14.4" customHeight="1" x14ac:dyDescent="0.3">
      <c r="A359" s="831" t="s">
        <v>581</v>
      </c>
      <c r="B359" s="832" t="s">
        <v>3370</v>
      </c>
      <c r="C359" s="832" t="s">
        <v>3424</v>
      </c>
      <c r="D359" s="832" t="s">
        <v>3900</v>
      </c>
      <c r="E359" s="832" t="s">
        <v>3901</v>
      </c>
      <c r="F359" s="849"/>
      <c r="G359" s="849"/>
      <c r="H359" s="849"/>
      <c r="I359" s="849"/>
      <c r="J359" s="849"/>
      <c r="K359" s="849"/>
      <c r="L359" s="849"/>
      <c r="M359" s="849"/>
      <c r="N359" s="849">
        <v>2</v>
      </c>
      <c r="O359" s="849">
        <v>8774.4</v>
      </c>
      <c r="P359" s="837"/>
      <c r="Q359" s="850">
        <v>4387.2</v>
      </c>
    </row>
    <row r="360" spans="1:17" ht="14.4" customHeight="1" x14ac:dyDescent="0.3">
      <c r="A360" s="831" t="s">
        <v>581</v>
      </c>
      <c r="B360" s="832" t="s">
        <v>3370</v>
      </c>
      <c r="C360" s="832" t="s">
        <v>3424</v>
      </c>
      <c r="D360" s="832" t="s">
        <v>3902</v>
      </c>
      <c r="E360" s="832" t="s">
        <v>3903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3278.4</v>
      </c>
      <c r="P360" s="837"/>
      <c r="Q360" s="850">
        <v>3278.4</v>
      </c>
    </row>
    <row r="361" spans="1:17" ht="14.4" customHeight="1" x14ac:dyDescent="0.3">
      <c r="A361" s="831" t="s">
        <v>581</v>
      </c>
      <c r="B361" s="832" t="s">
        <v>3370</v>
      </c>
      <c r="C361" s="832" t="s">
        <v>3371</v>
      </c>
      <c r="D361" s="832" t="s">
        <v>3732</v>
      </c>
      <c r="E361" s="832" t="s">
        <v>3733</v>
      </c>
      <c r="F361" s="849"/>
      <c r="G361" s="849"/>
      <c r="H361" s="849"/>
      <c r="I361" s="849"/>
      <c r="J361" s="849">
        <v>1</v>
      </c>
      <c r="K361" s="849">
        <v>300</v>
      </c>
      <c r="L361" s="849">
        <v>1</v>
      </c>
      <c r="M361" s="849">
        <v>300</v>
      </c>
      <c r="N361" s="849">
        <v>1</v>
      </c>
      <c r="O361" s="849">
        <v>302</v>
      </c>
      <c r="P361" s="837">
        <v>1.0066666666666666</v>
      </c>
      <c r="Q361" s="850">
        <v>302</v>
      </c>
    </row>
    <row r="362" spans="1:17" ht="14.4" customHeight="1" x14ac:dyDescent="0.3">
      <c r="A362" s="831" t="s">
        <v>581</v>
      </c>
      <c r="B362" s="832" t="s">
        <v>3370</v>
      </c>
      <c r="C362" s="832" t="s">
        <v>3371</v>
      </c>
      <c r="D362" s="832" t="s">
        <v>3904</v>
      </c>
      <c r="E362" s="832" t="s">
        <v>3905</v>
      </c>
      <c r="F362" s="849">
        <v>31</v>
      </c>
      <c r="G362" s="849">
        <v>6075</v>
      </c>
      <c r="H362" s="849">
        <v>1.291454081632653</v>
      </c>
      <c r="I362" s="849">
        <v>195.96774193548387</v>
      </c>
      <c r="J362" s="849">
        <v>24</v>
      </c>
      <c r="K362" s="849">
        <v>4704</v>
      </c>
      <c r="L362" s="849">
        <v>1</v>
      </c>
      <c r="M362" s="849">
        <v>196</v>
      </c>
      <c r="N362" s="849">
        <v>36</v>
      </c>
      <c r="O362" s="849">
        <v>7164</v>
      </c>
      <c r="P362" s="837">
        <v>1.5229591836734695</v>
      </c>
      <c r="Q362" s="850">
        <v>199</v>
      </c>
    </row>
    <row r="363" spans="1:17" ht="14.4" customHeight="1" x14ac:dyDescent="0.3">
      <c r="A363" s="831" t="s">
        <v>581</v>
      </c>
      <c r="B363" s="832" t="s">
        <v>3370</v>
      </c>
      <c r="C363" s="832" t="s">
        <v>3371</v>
      </c>
      <c r="D363" s="832" t="s">
        <v>3906</v>
      </c>
      <c r="E363" s="832" t="s">
        <v>3907</v>
      </c>
      <c r="F363" s="849"/>
      <c r="G363" s="849"/>
      <c r="H363" s="849"/>
      <c r="I363" s="849"/>
      <c r="J363" s="849">
        <v>1</v>
      </c>
      <c r="K363" s="849">
        <v>2149</v>
      </c>
      <c r="L363" s="849">
        <v>1</v>
      </c>
      <c r="M363" s="849">
        <v>2149</v>
      </c>
      <c r="N363" s="849"/>
      <c r="O363" s="849"/>
      <c r="P363" s="837"/>
      <c r="Q363" s="850"/>
    </row>
    <row r="364" spans="1:17" ht="14.4" customHeight="1" x14ac:dyDescent="0.3">
      <c r="A364" s="831" t="s">
        <v>581</v>
      </c>
      <c r="B364" s="832" t="s">
        <v>3370</v>
      </c>
      <c r="C364" s="832" t="s">
        <v>3371</v>
      </c>
      <c r="D364" s="832" t="s">
        <v>3908</v>
      </c>
      <c r="E364" s="832" t="s">
        <v>3909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1688</v>
      </c>
      <c r="P364" s="837"/>
      <c r="Q364" s="850">
        <v>1688</v>
      </c>
    </row>
    <row r="365" spans="1:17" ht="14.4" customHeight="1" x14ac:dyDescent="0.3">
      <c r="A365" s="831" t="s">
        <v>581</v>
      </c>
      <c r="B365" s="832" t="s">
        <v>3370</v>
      </c>
      <c r="C365" s="832" t="s">
        <v>3371</v>
      </c>
      <c r="D365" s="832" t="s">
        <v>3910</v>
      </c>
      <c r="E365" s="832" t="s">
        <v>3911</v>
      </c>
      <c r="F365" s="849">
        <v>5</v>
      </c>
      <c r="G365" s="849">
        <v>25740</v>
      </c>
      <c r="H365" s="849">
        <v>0.33333333333333331</v>
      </c>
      <c r="I365" s="849">
        <v>5148</v>
      </c>
      <c r="J365" s="849">
        <v>15</v>
      </c>
      <c r="K365" s="849">
        <v>77220</v>
      </c>
      <c r="L365" s="849">
        <v>1</v>
      </c>
      <c r="M365" s="849">
        <v>5148</v>
      </c>
      <c r="N365" s="849">
        <v>13</v>
      </c>
      <c r="O365" s="849">
        <v>66924</v>
      </c>
      <c r="P365" s="837">
        <v>0.8666666666666667</v>
      </c>
      <c r="Q365" s="850">
        <v>5148</v>
      </c>
    </row>
    <row r="366" spans="1:17" ht="14.4" customHeight="1" x14ac:dyDescent="0.3">
      <c r="A366" s="831" t="s">
        <v>581</v>
      </c>
      <c r="B366" s="832" t="s">
        <v>3370</v>
      </c>
      <c r="C366" s="832" t="s">
        <v>3371</v>
      </c>
      <c r="D366" s="832" t="s">
        <v>3372</v>
      </c>
      <c r="E366" s="832" t="s">
        <v>3373</v>
      </c>
      <c r="F366" s="849">
        <v>512</v>
      </c>
      <c r="G366" s="849">
        <v>128512</v>
      </c>
      <c r="H366" s="849">
        <v>1.0781750759266406</v>
      </c>
      <c r="I366" s="849">
        <v>251</v>
      </c>
      <c r="J366" s="849">
        <v>473</v>
      </c>
      <c r="K366" s="849">
        <v>119194</v>
      </c>
      <c r="L366" s="849">
        <v>1</v>
      </c>
      <c r="M366" s="849">
        <v>251.99577167019027</v>
      </c>
      <c r="N366" s="849">
        <v>511</v>
      </c>
      <c r="O366" s="849">
        <v>129794</v>
      </c>
      <c r="P366" s="837">
        <v>1.0889306508716883</v>
      </c>
      <c r="Q366" s="850">
        <v>254</v>
      </c>
    </row>
    <row r="367" spans="1:17" ht="14.4" customHeight="1" x14ac:dyDescent="0.3">
      <c r="A367" s="831" t="s">
        <v>581</v>
      </c>
      <c r="B367" s="832" t="s">
        <v>3370</v>
      </c>
      <c r="C367" s="832" t="s">
        <v>3371</v>
      </c>
      <c r="D367" s="832" t="s">
        <v>3501</v>
      </c>
      <c r="E367" s="832" t="s">
        <v>3502</v>
      </c>
      <c r="F367" s="849">
        <v>2</v>
      </c>
      <c r="G367" s="849">
        <v>622</v>
      </c>
      <c r="H367" s="849"/>
      <c r="I367" s="849">
        <v>311</v>
      </c>
      <c r="J367" s="849"/>
      <c r="K367" s="849"/>
      <c r="L367" s="849"/>
      <c r="M367" s="849"/>
      <c r="N367" s="849">
        <v>1</v>
      </c>
      <c r="O367" s="849">
        <v>314</v>
      </c>
      <c r="P367" s="837"/>
      <c r="Q367" s="850">
        <v>314</v>
      </c>
    </row>
    <row r="368" spans="1:17" ht="14.4" customHeight="1" x14ac:dyDescent="0.3">
      <c r="A368" s="831" t="s">
        <v>581</v>
      </c>
      <c r="B368" s="832" t="s">
        <v>3370</v>
      </c>
      <c r="C368" s="832" t="s">
        <v>3371</v>
      </c>
      <c r="D368" s="832" t="s">
        <v>3507</v>
      </c>
      <c r="E368" s="832" t="s">
        <v>3508</v>
      </c>
      <c r="F368" s="849">
        <v>36</v>
      </c>
      <c r="G368" s="849">
        <v>11988</v>
      </c>
      <c r="H368" s="849">
        <v>0.7477544910179641</v>
      </c>
      <c r="I368" s="849">
        <v>333</v>
      </c>
      <c r="J368" s="849">
        <v>48</v>
      </c>
      <c r="K368" s="849">
        <v>16032</v>
      </c>
      <c r="L368" s="849">
        <v>1</v>
      </c>
      <c r="M368" s="849">
        <v>334</v>
      </c>
      <c r="N368" s="849">
        <v>55</v>
      </c>
      <c r="O368" s="849">
        <v>18425</v>
      </c>
      <c r="P368" s="837">
        <v>1.1492639720558881</v>
      </c>
      <c r="Q368" s="850">
        <v>335</v>
      </c>
    </row>
    <row r="369" spans="1:17" ht="14.4" customHeight="1" x14ac:dyDescent="0.3">
      <c r="A369" s="831" t="s">
        <v>581</v>
      </c>
      <c r="B369" s="832" t="s">
        <v>3370</v>
      </c>
      <c r="C369" s="832" t="s">
        <v>3371</v>
      </c>
      <c r="D369" s="832" t="s">
        <v>3511</v>
      </c>
      <c r="E369" s="832" t="s">
        <v>3512</v>
      </c>
      <c r="F369" s="849">
        <v>1</v>
      </c>
      <c r="G369" s="849">
        <v>351</v>
      </c>
      <c r="H369" s="849">
        <v>0.99715909090909094</v>
      </c>
      <c r="I369" s="849">
        <v>351</v>
      </c>
      <c r="J369" s="849">
        <v>1</v>
      </c>
      <c r="K369" s="849">
        <v>352</v>
      </c>
      <c r="L369" s="849">
        <v>1</v>
      </c>
      <c r="M369" s="849">
        <v>352</v>
      </c>
      <c r="N369" s="849">
        <v>3</v>
      </c>
      <c r="O369" s="849">
        <v>1071</v>
      </c>
      <c r="P369" s="837">
        <v>3.0426136363636362</v>
      </c>
      <c r="Q369" s="850">
        <v>357</v>
      </c>
    </row>
    <row r="370" spans="1:17" ht="14.4" customHeight="1" x14ac:dyDescent="0.3">
      <c r="A370" s="831" t="s">
        <v>581</v>
      </c>
      <c r="B370" s="832" t="s">
        <v>3370</v>
      </c>
      <c r="C370" s="832" t="s">
        <v>3371</v>
      </c>
      <c r="D370" s="832" t="s">
        <v>3515</v>
      </c>
      <c r="E370" s="832" t="s">
        <v>3516</v>
      </c>
      <c r="F370" s="849"/>
      <c r="G370" s="849"/>
      <c r="H370" s="849"/>
      <c r="I370" s="849"/>
      <c r="J370" s="849"/>
      <c r="K370" s="849"/>
      <c r="L370" s="849"/>
      <c r="M370" s="849"/>
      <c r="N370" s="849">
        <v>3</v>
      </c>
      <c r="O370" s="849">
        <v>1011</v>
      </c>
      <c r="P370" s="837"/>
      <c r="Q370" s="850">
        <v>337</v>
      </c>
    </row>
    <row r="371" spans="1:17" ht="14.4" customHeight="1" x14ac:dyDescent="0.3">
      <c r="A371" s="831" t="s">
        <v>581</v>
      </c>
      <c r="B371" s="832" t="s">
        <v>3370</v>
      </c>
      <c r="C371" s="832" t="s">
        <v>3371</v>
      </c>
      <c r="D371" s="832" t="s">
        <v>3519</v>
      </c>
      <c r="E371" s="832" t="s">
        <v>3520</v>
      </c>
      <c r="F371" s="849">
        <v>1</v>
      </c>
      <c r="G371" s="849">
        <v>296</v>
      </c>
      <c r="H371" s="849">
        <v>1</v>
      </c>
      <c r="I371" s="849">
        <v>296</v>
      </c>
      <c r="J371" s="849">
        <v>1</v>
      </c>
      <c r="K371" s="849">
        <v>296</v>
      </c>
      <c r="L371" s="849">
        <v>1</v>
      </c>
      <c r="M371" s="849">
        <v>296</v>
      </c>
      <c r="N371" s="849">
        <v>1</v>
      </c>
      <c r="O371" s="849">
        <v>298</v>
      </c>
      <c r="P371" s="837">
        <v>1.0067567567567568</v>
      </c>
      <c r="Q371" s="850">
        <v>298</v>
      </c>
    </row>
    <row r="372" spans="1:17" ht="14.4" customHeight="1" x14ac:dyDescent="0.3">
      <c r="A372" s="831" t="s">
        <v>581</v>
      </c>
      <c r="B372" s="832" t="s">
        <v>3370</v>
      </c>
      <c r="C372" s="832" t="s">
        <v>3371</v>
      </c>
      <c r="D372" s="832" t="s">
        <v>3912</v>
      </c>
      <c r="E372" s="832" t="s">
        <v>3913</v>
      </c>
      <c r="F372" s="849">
        <v>2</v>
      </c>
      <c r="G372" s="849">
        <v>352</v>
      </c>
      <c r="H372" s="849"/>
      <c r="I372" s="849">
        <v>176</v>
      </c>
      <c r="J372" s="849"/>
      <c r="K372" s="849"/>
      <c r="L372" s="849"/>
      <c r="M372" s="849"/>
      <c r="N372" s="849">
        <v>1</v>
      </c>
      <c r="O372" s="849">
        <v>178</v>
      </c>
      <c r="P372" s="837"/>
      <c r="Q372" s="850">
        <v>178</v>
      </c>
    </row>
    <row r="373" spans="1:17" ht="14.4" customHeight="1" x14ac:dyDescent="0.3">
      <c r="A373" s="831" t="s">
        <v>581</v>
      </c>
      <c r="B373" s="832" t="s">
        <v>3370</v>
      </c>
      <c r="C373" s="832" t="s">
        <v>3371</v>
      </c>
      <c r="D373" s="832" t="s">
        <v>3914</v>
      </c>
      <c r="E373" s="832" t="s">
        <v>3915</v>
      </c>
      <c r="F373" s="849">
        <v>1</v>
      </c>
      <c r="G373" s="849">
        <v>1126</v>
      </c>
      <c r="H373" s="849"/>
      <c r="I373" s="849">
        <v>1126</v>
      </c>
      <c r="J373" s="849"/>
      <c r="K373" s="849"/>
      <c r="L373" s="849"/>
      <c r="M373" s="849"/>
      <c r="N373" s="849">
        <v>1</v>
      </c>
      <c r="O373" s="849">
        <v>1133</v>
      </c>
      <c r="P373" s="837"/>
      <c r="Q373" s="850">
        <v>1133</v>
      </c>
    </row>
    <row r="374" spans="1:17" ht="14.4" customHeight="1" x14ac:dyDescent="0.3">
      <c r="A374" s="831" t="s">
        <v>581</v>
      </c>
      <c r="B374" s="832" t="s">
        <v>3370</v>
      </c>
      <c r="C374" s="832" t="s">
        <v>3371</v>
      </c>
      <c r="D374" s="832" t="s">
        <v>3916</v>
      </c>
      <c r="E374" s="832" t="s">
        <v>3917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226</v>
      </c>
      <c r="P374" s="837"/>
      <c r="Q374" s="850">
        <v>226</v>
      </c>
    </row>
    <row r="375" spans="1:17" ht="14.4" customHeight="1" x14ac:dyDescent="0.3">
      <c r="A375" s="831" t="s">
        <v>581</v>
      </c>
      <c r="B375" s="832" t="s">
        <v>3370</v>
      </c>
      <c r="C375" s="832" t="s">
        <v>3371</v>
      </c>
      <c r="D375" s="832" t="s">
        <v>3918</v>
      </c>
      <c r="E375" s="832" t="s">
        <v>3919</v>
      </c>
      <c r="F375" s="849">
        <v>1</v>
      </c>
      <c r="G375" s="849">
        <v>1853</v>
      </c>
      <c r="H375" s="849"/>
      <c r="I375" s="849">
        <v>1853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581</v>
      </c>
      <c r="B376" s="832" t="s">
        <v>3370</v>
      </c>
      <c r="C376" s="832" t="s">
        <v>3371</v>
      </c>
      <c r="D376" s="832" t="s">
        <v>3920</v>
      </c>
      <c r="E376" s="832" t="s">
        <v>3921</v>
      </c>
      <c r="F376" s="849">
        <v>15</v>
      </c>
      <c r="G376" s="849">
        <v>10365</v>
      </c>
      <c r="H376" s="849">
        <v>0.78833282628536661</v>
      </c>
      <c r="I376" s="849">
        <v>691</v>
      </c>
      <c r="J376" s="849">
        <v>19</v>
      </c>
      <c r="K376" s="849">
        <v>13148</v>
      </c>
      <c r="L376" s="849">
        <v>1</v>
      </c>
      <c r="M376" s="849">
        <v>692</v>
      </c>
      <c r="N376" s="849">
        <v>21</v>
      </c>
      <c r="O376" s="849">
        <v>14574</v>
      </c>
      <c r="P376" s="837">
        <v>1.108457560085184</v>
      </c>
      <c r="Q376" s="850">
        <v>694</v>
      </c>
    </row>
    <row r="377" spans="1:17" ht="14.4" customHeight="1" x14ac:dyDescent="0.3">
      <c r="A377" s="831" t="s">
        <v>581</v>
      </c>
      <c r="B377" s="832" t="s">
        <v>3370</v>
      </c>
      <c r="C377" s="832" t="s">
        <v>3371</v>
      </c>
      <c r="D377" s="832" t="s">
        <v>3922</v>
      </c>
      <c r="E377" s="832" t="s">
        <v>3923</v>
      </c>
      <c r="F377" s="849"/>
      <c r="G377" s="849"/>
      <c r="H377" s="849"/>
      <c r="I377" s="849"/>
      <c r="J377" s="849">
        <v>1</v>
      </c>
      <c r="K377" s="849">
        <v>1884</v>
      </c>
      <c r="L377" s="849">
        <v>1</v>
      </c>
      <c r="M377" s="849">
        <v>1884</v>
      </c>
      <c r="N377" s="849">
        <v>1</v>
      </c>
      <c r="O377" s="849">
        <v>1895</v>
      </c>
      <c r="P377" s="837">
        <v>1.0058386411889597</v>
      </c>
      <c r="Q377" s="850">
        <v>1895</v>
      </c>
    </row>
    <row r="378" spans="1:17" ht="14.4" customHeight="1" x14ac:dyDescent="0.3">
      <c r="A378" s="831" t="s">
        <v>581</v>
      </c>
      <c r="B378" s="832" t="s">
        <v>3370</v>
      </c>
      <c r="C378" s="832" t="s">
        <v>3371</v>
      </c>
      <c r="D378" s="832" t="s">
        <v>3924</v>
      </c>
      <c r="E378" s="832" t="s">
        <v>3925</v>
      </c>
      <c r="F378" s="849">
        <v>1</v>
      </c>
      <c r="G378" s="849">
        <v>1839</v>
      </c>
      <c r="H378" s="849"/>
      <c r="I378" s="849">
        <v>1839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581</v>
      </c>
      <c r="B379" s="832" t="s">
        <v>3370</v>
      </c>
      <c r="C379" s="832" t="s">
        <v>3371</v>
      </c>
      <c r="D379" s="832" t="s">
        <v>3926</v>
      </c>
      <c r="E379" s="832" t="s">
        <v>3927</v>
      </c>
      <c r="F379" s="849">
        <v>6</v>
      </c>
      <c r="G379" s="849">
        <v>3228</v>
      </c>
      <c r="H379" s="849">
        <v>0.54343434343434338</v>
      </c>
      <c r="I379" s="849">
        <v>538</v>
      </c>
      <c r="J379" s="849">
        <v>11</v>
      </c>
      <c r="K379" s="849">
        <v>5940</v>
      </c>
      <c r="L379" s="849">
        <v>1</v>
      </c>
      <c r="M379" s="849">
        <v>540</v>
      </c>
      <c r="N379" s="849">
        <v>11</v>
      </c>
      <c r="O379" s="849">
        <v>5990</v>
      </c>
      <c r="P379" s="837">
        <v>1.0084175084175084</v>
      </c>
      <c r="Q379" s="850">
        <v>544.5454545454545</v>
      </c>
    </row>
    <row r="380" spans="1:17" ht="14.4" customHeight="1" x14ac:dyDescent="0.3">
      <c r="A380" s="831" t="s">
        <v>581</v>
      </c>
      <c r="B380" s="832" t="s">
        <v>3370</v>
      </c>
      <c r="C380" s="832" t="s">
        <v>3371</v>
      </c>
      <c r="D380" s="832" t="s">
        <v>3521</v>
      </c>
      <c r="E380" s="832" t="s">
        <v>3522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498</v>
      </c>
      <c r="P380" s="837"/>
      <c r="Q380" s="850">
        <v>498</v>
      </c>
    </row>
    <row r="381" spans="1:17" ht="14.4" customHeight="1" x14ac:dyDescent="0.3">
      <c r="A381" s="831" t="s">
        <v>581</v>
      </c>
      <c r="B381" s="832" t="s">
        <v>3370</v>
      </c>
      <c r="C381" s="832" t="s">
        <v>3371</v>
      </c>
      <c r="D381" s="832" t="s">
        <v>3928</v>
      </c>
      <c r="E381" s="832" t="s">
        <v>3929</v>
      </c>
      <c r="F381" s="849">
        <v>2</v>
      </c>
      <c r="G381" s="849">
        <v>726</v>
      </c>
      <c r="H381" s="849"/>
      <c r="I381" s="849">
        <v>363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581</v>
      </c>
      <c r="B382" s="832" t="s">
        <v>3370</v>
      </c>
      <c r="C382" s="832" t="s">
        <v>3371</v>
      </c>
      <c r="D382" s="832" t="s">
        <v>3930</v>
      </c>
      <c r="E382" s="832" t="s">
        <v>3931</v>
      </c>
      <c r="F382" s="849">
        <v>9</v>
      </c>
      <c r="G382" s="849">
        <v>20340</v>
      </c>
      <c r="H382" s="849">
        <v>2.9973474801061006</v>
      </c>
      <c r="I382" s="849">
        <v>2260</v>
      </c>
      <c r="J382" s="849">
        <v>3</v>
      </c>
      <c r="K382" s="849">
        <v>6786</v>
      </c>
      <c r="L382" s="849">
        <v>1</v>
      </c>
      <c r="M382" s="849">
        <v>2262</v>
      </c>
      <c r="N382" s="849">
        <v>13</v>
      </c>
      <c r="O382" s="849">
        <v>29510</v>
      </c>
      <c r="P382" s="837">
        <v>4.3486590038314175</v>
      </c>
      <c r="Q382" s="850">
        <v>2270</v>
      </c>
    </row>
    <row r="383" spans="1:17" ht="14.4" customHeight="1" x14ac:dyDescent="0.3">
      <c r="A383" s="831" t="s">
        <v>581</v>
      </c>
      <c r="B383" s="832" t="s">
        <v>3370</v>
      </c>
      <c r="C383" s="832" t="s">
        <v>3371</v>
      </c>
      <c r="D383" s="832" t="s">
        <v>3932</v>
      </c>
      <c r="E383" s="832" t="s">
        <v>3933</v>
      </c>
      <c r="F383" s="849">
        <v>2</v>
      </c>
      <c r="G383" s="849">
        <v>13890</v>
      </c>
      <c r="H383" s="849"/>
      <c r="I383" s="849">
        <v>6945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581</v>
      </c>
      <c r="B384" s="832" t="s">
        <v>3370</v>
      </c>
      <c r="C384" s="832" t="s">
        <v>3371</v>
      </c>
      <c r="D384" s="832" t="s">
        <v>3934</v>
      </c>
      <c r="E384" s="832" t="s">
        <v>3935</v>
      </c>
      <c r="F384" s="849"/>
      <c r="G384" s="849"/>
      <c r="H384" s="849"/>
      <c r="I384" s="849"/>
      <c r="J384" s="849">
        <v>1</v>
      </c>
      <c r="K384" s="849">
        <v>4107</v>
      </c>
      <c r="L384" s="849">
        <v>1</v>
      </c>
      <c r="M384" s="849">
        <v>4107</v>
      </c>
      <c r="N384" s="849"/>
      <c r="O384" s="849"/>
      <c r="P384" s="837"/>
      <c r="Q384" s="850"/>
    </row>
    <row r="385" spans="1:17" ht="14.4" customHeight="1" x14ac:dyDescent="0.3">
      <c r="A385" s="831" t="s">
        <v>581</v>
      </c>
      <c r="B385" s="832" t="s">
        <v>3370</v>
      </c>
      <c r="C385" s="832" t="s">
        <v>3371</v>
      </c>
      <c r="D385" s="832" t="s">
        <v>3936</v>
      </c>
      <c r="E385" s="832" t="s">
        <v>3937</v>
      </c>
      <c r="F385" s="849">
        <v>2</v>
      </c>
      <c r="G385" s="849">
        <v>6260</v>
      </c>
      <c r="H385" s="849">
        <v>1.996810207336523</v>
      </c>
      <c r="I385" s="849">
        <v>3130</v>
      </c>
      <c r="J385" s="849">
        <v>1</v>
      </c>
      <c r="K385" s="849">
        <v>3135</v>
      </c>
      <c r="L385" s="849">
        <v>1</v>
      </c>
      <c r="M385" s="849">
        <v>3135</v>
      </c>
      <c r="N385" s="849">
        <v>4</v>
      </c>
      <c r="O385" s="849">
        <v>12600</v>
      </c>
      <c r="P385" s="837">
        <v>4.0191387559808609</v>
      </c>
      <c r="Q385" s="850">
        <v>3150</v>
      </c>
    </row>
    <row r="386" spans="1:17" ht="14.4" customHeight="1" x14ac:dyDescent="0.3">
      <c r="A386" s="831" t="s">
        <v>581</v>
      </c>
      <c r="B386" s="832" t="s">
        <v>3370</v>
      </c>
      <c r="C386" s="832" t="s">
        <v>3371</v>
      </c>
      <c r="D386" s="832" t="s">
        <v>3938</v>
      </c>
      <c r="E386" s="832" t="s">
        <v>3939</v>
      </c>
      <c r="F386" s="849">
        <v>4</v>
      </c>
      <c r="G386" s="849">
        <v>16244</v>
      </c>
      <c r="H386" s="849">
        <v>0.4992623555446275</v>
      </c>
      <c r="I386" s="849">
        <v>4061</v>
      </c>
      <c r="J386" s="849">
        <v>8</v>
      </c>
      <c r="K386" s="849">
        <v>32536</v>
      </c>
      <c r="L386" s="849">
        <v>1</v>
      </c>
      <c r="M386" s="849">
        <v>4067</v>
      </c>
      <c r="N386" s="849">
        <v>4</v>
      </c>
      <c r="O386" s="849">
        <v>16356</v>
      </c>
      <c r="P386" s="837">
        <v>0.50270469633636583</v>
      </c>
      <c r="Q386" s="850">
        <v>4089</v>
      </c>
    </row>
    <row r="387" spans="1:17" ht="14.4" customHeight="1" x14ac:dyDescent="0.3">
      <c r="A387" s="831" t="s">
        <v>581</v>
      </c>
      <c r="B387" s="832" t="s">
        <v>3370</v>
      </c>
      <c r="C387" s="832" t="s">
        <v>3371</v>
      </c>
      <c r="D387" s="832" t="s">
        <v>3940</v>
      </c>
      <c r="E387" s="832" t="s">
        <v>3941</v>
      </c>
      <c r="F387" s="849">
        <v>7</v>
      </c>
      <c r="G387" s="849">
        <v>44352</v>
      </c>
      <c r="H387" s="849">
        <v>0.69922749487624147</v>
      </c>
      <c r="I387" s="849">
        <v>6336</v>
      </c>
      <c r="J387" s="849">
        <v>10</v>
      </c>
      <c r="K387" s="849">
        <v>63430</v>
      </c>
      <c r="L387" s="849">
        <v>1</v>
      </c>
      <c r="M387" s="849">
        <v>6343</v>
      </c>
      <c r="N387" s="849">
        <v>14</v>
      </c>
      <c r="O387" s="849">
        <v>89180</v>
      </c>
      <c r="P387" s="837">
        <v>1.4059593252404226</v>
      </c>
      <c r="Q387" s="850">
        <v>6370</v>
      </c>
    </row>
    <row r="388" spans="1:17" ht="14.4" customHeight="1" x14ac:dyDescent="0.3">
      <c r="A388" s="831" t="s">
        <v>581</v>
      </c>
      <c r="B388" s="832" t="s">
        <v>3370</v>
      </c>
      <c r="C388" s="832" t="s">
        <v>3371</v>
      </c>
      <c r="D388" s="832" t="s">
        <v>3523</v>
      </c>
      <c r="E388" s="832" t="s">
        <v>3524</v>
      </c>
      <c r="F388" s="849"/>
      <c r="G388" s="849"/>
      <c r="H388" s="849"/>
      <c r="I388" s="849"/>
      <c r="J388" s="849">
        <v>2</v>
      </c>
      <c r="K388" s="849">
        <v>2364</v>
      </c>
      <c r="L388" s="849">
        <v>1</v>
      </c>
      <c r="M388" s="849">
        <v>1182</v>
      </c>
      <c r="N388" s="849"/>
      <c r="O388" s="849"/>
      <c r="P388" s="837"/>
      <c r="Q388" s="850"/>
    </row>
    <row r="389" spans="1:17" ht="14.4" customHeight="1" x14ac:dyDescent="0.3">
      <c r="A389" s="831" t="s">
        <v>581</v>
      </c>
      <c r="B389" s="832" t="s">
        <v>3370</v>
      </c>
      <c r="C389" s="832" t="s">
        <v>3371</v>
      </c>
      <c r="D389" s="832" t="s">
        <v>3942</v>
      </c>
      <c r="E389" s="832" t="s">
        <v>3943</v>
      </c>
      <c r="F389" s="849">
        <v>5</v>
      </c>
      <c r="G389" s="849">
        <v>11090</v>
      </c>
      <c r="H389" s="849">
        <v>0.33303303303303305</v>
      </c>
      <c r="I389" s="849">
        <v>2218</v>
      </c>
      <c r="J389" s="849">
        <v>15</v>
      </c>
      <c r="K389" s="849">
        <v>33300</v>
      </c>
      <c r="L389" s="849">
        <v>1</v>
      </c>
      <c r="M389" s="849">
        <v>2220</v>
      </c>
      <c r="N389" s="849">
        <v>12</v>
      </c>
      <c r="O389" s="849">
        <v>26748</v>
      </c>
      <c r="P389" s="837">
        <v>0.80324324324324325</v>
      </c>
      <c r="Q389" s="850">
        <v>2229</v>
      </c>
    </row>
    <row r="390" spans="1:17" ht="14.4" customHeight="1" x14ac:dyDescent="0.3">
      <c r="A390" s="831" t="s">
        <v>581</v>
      </c>
      <c r="B390" s="832" t="s">
        <v>3370</v>
      </c>
      <c r="C390" s="832" t="s">
        <v>3371</v>
      </c>
      <c r="D390" s="832" t="s">
        <v>3944</v>
      </c>
      <c r="E390" s="832" t="s">
        <v>3945</v>
      </c>
      <c r="F390" s="849">
        <v>1</v>
      </c>
      <c r="G390" s="849">
        <v>2106</v>
      </c>
      <c r="H390" s="849">
        <v>0.49928876244665721</v>
      </c>
      <c r="I390" s="849">
        <v>2106</v>
      </c>
      <c r="J390" s="849">
        <v>2</v>
      </c>
      <c r="K390" s="849">
        <v>4218</v>
      </c>
      <c r="L390" s="849">
        <v>1</v>
      </c>
      <c r="M390" s="849">
        <v>2109</v>
      </c>
      <c r="N390" s="849">
        <v>4</v>
      </c>
      <c r="O390" s="849">
        <v>8476</v>
      </c>
      <c r="P390" s="837">
        <v>2.0094831673779043</v>
      </c>
      <c r="Q390" s="850">
        <v>2119</v>
      </c>
    </row>
    <row r="391" spans="1:17" ht="14.4" customHeight="1" x14ac:dyDescent="0.3">
      <c r="A391" s="831" t="s">
        <v>581</v>
      </c>
      <c r="B391" s="832" t="s">
        <v>3370</v>
      </c>
      <c r="C391" s="832" t="s">
        <v>3371</v>
      </c>
      <c r="D391" s="832" t="s">
        <v>3946</v>
      </c>
      <c r="E391" s="832" t="s">
        <v>3947</v>
      </c>
      <c r="F391" s="849">
        <v>11</v>
      </c>
      <c r="G391" s="849">
        <v>27401</v>
      </c>
      <c r="H391" s="849">
        <v>1.0991175290814279</v>
      </c>
      <c r="I391" s="849">
        <v>2491</v>
      </c>
      <c r="J391" s="849">
        <v>10</v>
      </c>
      <c r="K391" s="849">
        <v>24930</v>
      </c>
      <c r="L391" s="849">
        <v>1</v>
      </c>
      <c r="M391" s="849">
        <v>2493</v>
      </c>
      <c r="N391" s="849">
        <v>11</v>
      </c>
      <c r="O391" s="849">
        <v>27522</v>
      </c>
      <c r="P391" s="837">
        <v>1.1039711191335739</v>
      </c>
      <c r="Q391" s="850">
        <v>2502</v>
      </c>
    </row>
    <row r="392" spans="1:17" ht="14.4" customHeight="1" x14ac:dyDescent="0.3">
      <c r="A392" s="831" t="s">
        <v>581</v>
      </c>
      <c r="B392" s="832" t="s">
        <v>3370</v>
      </c>
      <c r="C392" s="832" t="s">
        <v>3371</v>
      </c>
      <c r="D392" s="832" t="s">
        <v>3948</v>
      </c>
      <c r="E392" s="832" t="s">
        <v>3949</v>
      </c>
      <c r="F392" s="849">
        <v>24</v>
      </c>
      <c r="G392" s="849">
        <v>60936</v>
      </c>
      <c r="H392" s="849">
        <v>0.77267194157029828</v>
      </c>
      <c r="I392" s="849">
        <v>2539</v>
      </c>
      <c r="J392" s="849">
        <v>31</v>
      </c>
      <c r="K392" s="849">
        <v>78864</v>
      </c>
      <c r="L392" s="849">
        <v>1</v>
      </c>
      <c r="M392" s="849">
        <v>2544</v>
      </c>
      <c r="N392" s="849">
        <v>38</v>
      </c>
      <c r="O392" s="849">
        <v>97242</v>
      </c>
      <c r="P392" s="837">
        <v>1.2330340839926963</v>
      </c>
      <c r="Q392" s="850">
        <v>2559</v>
      </c>
    </row>
    <row r="393" spans="1:17" ht="14.4" customHeight="1" x14ac:dyDescent="0.3">
      <c r="A393" s="831" t="s">
        <v>581</v>
      </c>
      <c r="B393" s="832" t="s">
        <v>3370</v>
      </c>
      <c r="C393" s="832" t="s">
        <v>3371</v>
      </c>
      <c r="D393" s="832" t="s">
        <v>3950</v>
      </c>
      <c r="E393" s="832" t="s">
        <v>3951</v>
      </c>
      <c r="F393" s="849">
        <v>22</v>
      </c>
      <c r="G393" s="849">
        <v>114048</v>
      </c>
      <c r="H393" s="849">
        <v>0.73234444230398765</v>
      </c>
      <c r="I393" s="849">
        <v>5184</v>
      </c>
      <c r="J393" s="849">
        <v>30</v>
      </c>
      <c r="K393" s="849">
        <v>155730</v>
      </c>
      <c r="L393" s="849">
        <v>1</v>
      </c>
      <c r="M393" s="849">
        <v>5191</v>
      </c>
      <c r="N393" s="849">
        <v>19</v>
      </c>
      <c r="O393" s="849">
        <v>99104</v>
      </c>
      <c r="P393" s="837">
        <v>0.63638348423553581</v>
      </c>
      <c r="Q393" s="850">
        <v>5216</v>
      </c>
    </row>
    <row r="394" spans="1:17" ht="14.4" customHeight="1" x14ac:dyDescent="0.3">
      <c r="A394" s="831" t="s">
        <v>581</v>
      </c>
      <c r="B394" s="832" t="s">
        <v>3370</v>
      </c>
      <c r="C394" s="832" t="s">
        <v>3371</v>
      </c>
      <c r="D394" s="832" t="s">
        <v>3525</v>
      </c>
      <c r="E394" s="832" t="s">
        <v>3526</v>
      </c>
      <c r="F394" s="849">
        <v>7</v>
      </c>
      <c r="G394" s="849">
        <v>4956</v>
      </c>
      <c r="H394" s="849">
        <v>1.7450704225352112</v>
      </c>
      <c r="I394" s="849">
        <v>708</v>
      </c>
      <c r="J394" s="849">
        <v>4</v>
      </c>
      <c r="K394" s="849">
        <v>2840</v>
      </c>
      <c r="L394" s="849">
        <v>1</v>
      </c>
      <c r="M394" s="849">
        <v>710</v>
      </c>
      <c r="N394" s="849">
        <v>13</v>
      </c>
      <c r="O394" s="849">
        <v>9295</v>
      </c>
      <c r="P394" s="837">
        <v>3.272887323943662</v>
      </c>
      <c r="Q394" s="850">
        <v>715</v>
      </c>
    </row>
    <row r="395" spans="1:17" ht="14.4" customHeight="1" x14ac:dyDescent="0.3">
      <c r="A395" s="831" t="s">
        <v>581</v>
      </c>
      <c r="B395" s="832" t="s">
        <v>3370</v>
      </c>
      <c r="C395" s="832" t="s">
        <v>3371</v>
      </c>
      <c r="D395" s="832" t="s">
        <v>3952</v>
      </c>
      <c r="E395" s="832" t="s">
        <v>3953</v>
      </c>
      <c r="F395" s="849">
        <v>8</v>
      </c>
      <c r="G395" s="849">
        <v>32384</v>
      </c>
      <c r="H395" s="849">
        <v>3.9960513326752221</v>
      </c>
      <c r="I395" s="849">
        <v>4048</v>
      </c>
      <c r="J395" s="849">
        <v>2</v>
      </c>
      <c r="K395" s="849">
        <v>8104</v>
      </c>
      <c r="L395" s="849">
        <v>1</v>
      </c>
      <c r="M395" s="849">
        <v>4052</v>
      </c>
      <c r="N395" s="849">
        <v>9</v>
      </c>
      <c r="O395" s="849">
        <v>36567</v>
      </c>
      <c r="P395" s="837">
        <v>4.5122161895360318</v>
      </c>
      <c r="Q395" s="850">
        <v>4063</v>
      </c>
    </row>
    <row r="396" spans="1:17" ht="14.4" customHeight="1" x14ac:dyDescent="0.3">
      <c r="A396" s="831" t="s">
        <v>581</v>
      </c>
      <c r="B396" s="832" t="s">
        <v>3370</v>
      </c>
      <c r="C396" s="832" t="s">
        <v>3371</v>
      </c>
      <c r="D396" s="832" t="s">
        <v>3954</v>
      </c>
      <c r="E396" s="832" t="s">
        <v>3955</v>
      </c>
      <c r="F396" s="849">
        <v>9</v>
      </c>
      <c r="G396" s="849">
        <v>25587</v>
      </c>
      <c r="H396" s="849">
        <v>2.2460498595505616</v>
      </c>
      <c r="I396" s="849">
        <v>2843</v>
      </c>
      <c r="J396" s="849">
        <v>4</v>
      </c>
      <c r="K396" s="849">
        <v>11392</v>
      </c>
      <c r="L396" s="849">
        <v>1</v>
      </c>
      <c r="M396" s="849">
        <v>2848</v>
      </c>
      <c r="N396" s="849">
        <v>12</v>
      </c>
      <c r="O396" s="849">
        <v>34356</v>
      </c>
      <c r="P396" s="837">
        <v>3.0158005617977528</v>
      </c>
      <c r="Q396" s="850">
        <v>2863</v>
      </c>
    </row>
    <row r="397" spans="1:17" ht="14.4" customHeight="1" x14ac:dyDescent="0.3">
      <c r="A397" s="831" t="s">
        <v>581</v>
      </c>
      <c r="B397" s="832" t="s">
        <v>3370</v>
      </c>
      <c r="C397" s="832" t="s">
        <v>3371</v>
      </c>
      <c r="D397" s="832" t="s">
        <v>3956</v>
      </c>
      <c r="E397" s="832" t="s">
        <v>3957</v>
      </c>
      <c r="F397" s="849">
        <v>4</v>
      </c>
      <c r="G397" s="849">
        <v>1432</v>
      </c>
      <c r="H397" s="849">
        <v>1.9944289693593316</v>
      </c>
      <c r="I397" s="849">
        <v>358</v>
      </c>
      <c r="J397" s="849">
        <v>2</v>
      </c>
      <c r="K397" s="849">
        <v>718</v>
      </c>
      <c r="L397" s="849">
        <v>1</v>
      </c>
      <c r="M397" s="849">
        <v>359</v>
      </c>
      <c r="N397" s="849">
        <v>2</v>
      </c>
      <c r="O397" s="849">
        <v>724</v>
      </c>
      <c r="P397" s="837">
        <v>1.0083565459610029</v>
      </c>
      <c r="Q397" s="850">
        <v>362</v>
      </c>
    </row>
    <row r="398" spans="1:17" ht="14.4" customHeight="1" x14ac:dyDescent="0.3">
      <c r="A398" s="831" t="s">
        <v>581</v>
      </c>
      <c r="B398" s="832" t="s">
        <v>3370</v>
      </c>
      <c r="C398" s="832" t="s">
        <v>3371</v>
      </c>
      <c r="D398" s="832" t="s">
        <v>3958</v>
      </c>
      <c r="E398" s="832" t="s">
        <v>3959</v>
      </c>
      <c r="F398" s="849">
        <v>17</v>
      </c>
      <c r="G398" s="849">
        <v>30447</v>
      </c>
      <c r="H398" s="849">
        <v>1.3062336436569566</v>
      </c>
      <c r="I398" s="849">
        <v>1791</v>
      </c>
      <c r="J398" s="849">
        <v>13</v>
      </c>
      <c r="K398" s="849">
        <v>23309</v>
      </c>
      <c r="L398" s="849">
        <v>1</v>
      </c>
      <c r="M398" s="849">
        <v>1793</v>
      </c>
      <c r="N398" s="849">
        <v>17</v>
      </c>
      <c r="O398" s="849">
        <v>30617</v>
      </c>
      <c r="P398" s="837">
        <v>1.3135269638337124</v>
      </c>
      <c r="Q398" s="850">
        <v>1801</v>
      </c>
    </row>
    <row r="399" spans="1:17" ht="14.4" customHeight="1" x14ac:dyDescent="0.3">
      <c r="A399" s="831" t="s">
        <v>581</v>
      </c>
      <c r="B399" s="832" t="s">
        <v>3370</v>
      </c>
      <c r="C399" s="832" t="s">
        <v>3371</v>
      </c>
      <c r="D399" s="832" t="s">
        <v>3960</v>
      </c>
      <c r="E399" s="832" t="s">
        <v>3961</v>
      </c>
      <c r="F399" s="849">
        <v>24</v>
      </c>
      <c r="G399" s="849">
        <v>96960</v>
      </c>
      <c r="H399" s="849">
        <v>0.88779013871720913</v>
      </c>
      <c r="I399" s="849">
        <v>4040</v>
      </c>
      <c r="J399" s="849">
        <v>27</v>
      </c>
      <c r="K399" s="849">
        <v>109215</v>
      </c>
      <c r="L399" s="849">
        <v>1</v>
      </c>
      <c r="M399" s="849">
        <v>4045</v>
      </c>
      <c r="N399" s="849">
        <v>32</v>
      </c>
      <c r="O399" s="849">
        <v>129920</v>
      </c>
      <c r="P399" s="837">
        <v>1.189580185871904</v>
      </c>
      <c r="Q399" s="850">
        <v>4060</v>
      </c>
    </row>
    <row r="400" spans="1:17" ht="14.4" customHeight="1" x14ac:dyDescent="0.3">
      <c r="A400" s="831" t="s">
        <v>581</v>
      </c>
      <c r="B400" s="832" t="s">
        <v>3370</v>
      </c>
      <c r="C400" s="832" t="s">
        <v>3371</v>
      </c>
      <c r="D400" s="832" t="s">
        <v>3962</v>
      </c>
      <c r="E400" s="832" t="s">
        <v>3963</v>
      </c>
      <c r="F400" s="849">
        <v>3</v>
      </c>
      <c r="G400" s="849">
        <v>6516</v>
      </c>
      <c r="H400" s="849">
        <v>1.4986200551977922</v>
      </c>
      <c r="I400" s="849">
        <v>2172</v>
      </c>
      <c r="J400" s="849">
        <v>2</v>
      </c>
      <c r="K400" s="849">
        <v>4348</v>
      </c>
      <c r="L400" s="849">
        <v>1</v>
      </c>
      <c r="M400" s="849">
        <v>2174</v>
      </c>
      <c r="N400" s="849">
        <v>3</v>
      </c>
      <c r="O400" s="849">
        <v>6546</v>
      </c>
      <c r="P400" s="837">
        <v>1.5055197792088317</v>
      </c>
      <c r="Q400" s="850">
        <v>2182</v>
      </c>
    </row>
    <row r="401" spans="1:17" ht="14.4" customHeight="1" x14ac:dyDescent="0.3">
      <c r="A401" s="831" t="s">
        <v>581</v>
      </c>
      <c r="B401" s="832" t="s">
        <v>3370</v>
      </c>
      <c r="C401" s="832" t="s">
        <v>3371</v>
      </c>
      <c r="D401" s="832" t="s">
        <v>3964</v>
      </c>
      <c r="E401" s="832" t="s">
        <v>3965</v>
      </c>
      <c r="F401" s="849">
        <v>4</v>
      </c>
      <c r="G401" s="849">
        <v>3868</v>
      </c>
      <c r="H401" s="849">
        <v>0.66597796143250687</v>
      </c>
      <c r="I401" s="849">
        <v>967</v>
      </c>
      <c r="J401" s="849">
        <v>6</v>
      </c>
      <c r="K401" s="849">
        <v>5808</v>
      </c>
      <c r="L401" s="849">
        <v>1</v>
      </c>
      <c r="M401" s="849">
        <v>968</v>
      </c>
      <c r="N401" s="849">
        <v>5</v>
      </c>
      <c r="O401" s="849">
        <v>4860</v>
      </c>
      <c r="P401" s="837">
        <v>0.83677685950413228</v>
      </c>
      <c r="Q401" s="850">
        <v>972</v>
      </c>
    </row>
    <row r="402" spans="1:17" ht="14.4" customHeight="1" x14ac:dyDescent="0.3">
      <c r="A402" s="831" t="s">
        <v>581</v>
      </c>
      <c r="B402" s="832" t="s">
        <v>3370</v>
      </c>
      <c r="C402" s="832" t="s">
        <v>3371</v>
      </c>
      <c r="D402" s="832" t="s">
        <v>3966</v>
      </c>
      <c r="E402" s="832" t="s">
        <v>3967</v>
      </c>
      <c r="F402" s="849">
        <v>1</v>
      </c>
      <c r="G402" s="849">
        <v>6604</v>
      </c>
      <c r="H402" s="849">
        <v>0.99773379664601902</v>
      </c>
      <c r="I402" s="849">
        <v>6604</v>
      </c>
      <c r="J402" s="849">
        <v>1</v>
      </c>
      <c r="K402" s="849">
        <v>6619</v>
      </c>
      <c r="L402" s="849">
        <v>1</v>
      </c>
      <c r="M402" s="849">
        <v>6619</v>
      </c>
      <c r="N402" s="849">
        <v>1</v>
      </c>
      <c r="O402" s="849">
        <v>6667</v>
      </c>
      <c r="P402" s="837">
        <v>1.007251850732739</v>
      </c>
      <c r="Q402" s="850">
        <v>6667</v>
      </c>
    </row>
    <row r="403" spans="1:17" ht="14.4" customHeight="1" x14ac:dyDescent="0.3">
      <c r="A403" s="831" t="s">
        <v>581</v>
      </c>
      <c r="B403" s="832" t="s">
        <v>3370</v>
      </c>
      <c r="C403" s="832" t="s">
        <v>3371</v>
      </c>
      <c r="D403" s="832" t="s">
        <v>3968</v>
      </c>
      <c r="E403" s="832" t="s">
        <v>3969</v>
      </c>
      <c r="F403" s="849">
        <v>0</v>
      </c>
      <c r="G403" s="849">
        <v>0</v>
      </c>
      <c r="H403" s="849"/>
      <c r="I403" s="849"/>
      <c r="J403" s="849">
        <v>0</v>
      </c>
      <c r="K403" s="849">
        <v>0</v>
      </c>
      <c r="L403" s="849"/>
      <c r="M403" s="849"/>
      <c r="N403" s="849">
        <v>0</v>
      </c>
      <c r="O403" s="849">
        <v>0</v>
      </c>
      <c r="P403" s="837"/>
      <c r="Q403" s="850"/>
    </row>
    <row r="404" spans="1:17" ht="14.4" customHeight="1" x14ac:dyDescent="0.3">
      <c r="A404" s="831" t="s">
        <v>581</v>
      </c>
      <c r="B404" s="832" t="s">
        <v>3370</v>
      </c>
      <c r="C404" s="832" t="s">
        <v>3371</v>
      </c>
      <c r="D404" s="832" t="s">
        <v>3970</v>
      </c>
      <c r="E404" s="832" t="s">
        <v>3971</v>
      </c>
      <c r="F404" s="849">
        <v>136</v>
      </c>
      <c r="G404" s="849">
        <v>0</v>
      </c>
      <c r="H404" s="849"/>
      <c r="I404" s="849">
        <v>0</v>
      </c>
      <c r="J404" s="849">
        <v>130</v>
      </c>
      <c r="K404" s="849">
        <v>0</v>
      </c>
      <c r="L404" s="849"/>
      <c r="M404" s="849">
        <v>0</v>
      </c>
      <c r="N404" s="849">
        <v>107</v>
      </c>
      <c r="O404" s="849">
        <v>0</v>
      </c>
      <c r="P404" s="837"/>
      <c r="Q404" s="850">
        <v>0</v>
      </c>
    </row>
    <row r="405" spans="1:17" ht="14.4" customHeight="1" x14ac:dyDescent="0.3">
      <c r="A405" s="831" t="s">
        <v>581</v>
      </c>
      <c r="B405" s="832" t="s">
        <v>3370</v>
      </c>
      <c r="C405" s="832" t="s">
        <v>3371</v>
      </c>
      <c r="D405" s="832" t="s">
        <v>3972</v>
      </c>
      <c r="E405" s="832" t="s">
        <v>3973</v>
      </c>
      <c r="F405" s="849">
        <v>5</v>
      </c>
      <c r="G405" s="849">
        <v>0</v>
      </c>
      <c r="H405" s="849"/>
      <c r="I405" s="849">
        <v>0</v>
      </c>
      <c r="J405" s="849">
        <v>5</v>
      </c>
      <c r="K405" s="849">
        <v>0</v>
      </c>
      <c r="L405" s="849"/>
      <c r="M405" s="849">
        <v>0</v>
      </c>
      <c r="N405" s="849">
        <v>5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581</v>
      </c>
      <c r="B406" s="832" t="s">
        <v>3370</v>
      </c>
      <c r="C406" s="832" t="s">
        <v>3371</v>
      </c>
      <c r="D406" s="832" t="s">
        <v>3974</v>
      </c>
      <c r="E406" s="832" t="s">
        <v>3975</v>
      </c>
      <c r="F406" s="849"/>
      <c r="G406" s="849"/>
      <c r="H406" s="849"/>
      <c r="I406" s="849"/>
      <c r="J406" s="849"/>
      <c r="K406" s="849"/>
      <c r="L406" s="849"/>
      <c r="M406" s="849"/>
      <c r="N406" s="849">
        <v>3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581</v>
      </c>
      <c r="B407" s="832" t="s">
        <v>3370</v>
      </c>
      <c r="C407" s="832" t="s">
        <v>3371</v>
      </c>
      <c r="D407" s="832" t="s">
        <v>3976</v>
      </c>
      <c r="E407" s="832" t="s">
        <v>3977</v>
      </c>
      <c r="F407" s="849">
        <v>3</v>
      </c>
      <c r="G407" s="849">
        <v>0</v>
      </c>
      <c r="H407" s="849"/>
      <c r="I407" s="849">
        <v>0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581</v>
      </c>
      <c r="B408" s="832" t="s">
        <v>3370</v>
      </c>
      <c r="C408" s="832" t="s">
        <v>3371</v>
      </c>
      <c r="D408" s="832" t="s">
        <v>3978</v>
      </c>
      <c r="E408" s="832" t="s">
        <v>3979</v>
      </c>
      <c r="F408" s="849">
        <v>3</v>
      </c>
      <c r="G408" s="849">
        <v>0</v>
      </c>
      <c r="H408" s="849"/>
      <c r="I408" s="849">
        <v>0</v>
      </c>
      <c r="J408" s="849">
        <v>1</v>
      </c>
      <c r="K408" s="849">
        <v>0</v>
      </c>
      <c r="L408" s="849"/>
      <c r="M408" s="849">
        <v>0</v>
      </c>
      <c r="N408" s="849">
        <v>2</v>
      </c>
      <c r="O408" s="849">
        <v>0</v>
      </c>
      <c r="P408" s="837"/>
      <c r="Q408" s="850">
        <v>0</v>
      </c>
    </row>
    <row r="409" spans="1:17" ht="14.4" customHeight="1" x14ac:dyDescent="0.3">
      <c r="A409" s="831" t="s">
        <v>581</v>
      </c>
      <c r="B409" s="832" t="s">
        <v>3370</v>
      </c>
      <c r="C409" s="832" t="s">
        <v>3371</v>
      </c>
      <c r="D409" s="832" t="s">
        <v>3980</v>
      </c>
      <c r="E409" s="832" t="s">
        <v>3981</v>
      </c>
      <c r="F409" s="849">
        <v>53</v>
      </c>
      <c r="G409" s="849">
        <v>0</v>
      </c>
      <c r="H409" s="849"/>
      <c r="I409" s="849">
        <v>0</v>
      </c>
      <c r="J409" s="849"/>
      <c r="K409" s="849"/>
      <c r="L409" s="849"/>
      <c r="M409" s="849"/>
      <c r="N409" s="849">
        <v>3</v>
      </c>
      <c r="O409" s="849">
        <v>0</v>
      </c>
      <c r="P409" s="837"/>
      <c r="Q409" s="850">
        <v>0</v>
      </c>
    </row>
    <row r="410" spans="1:17" ht="14.4" customHeight="1" x14ac:dyDescent="0.3">
      <c r="A410" s="831" t="s">
        <v>581</v>
      </c>
      <c r="B410" s="832" t="s">
        <v>3370</v>
      </c>
      <c r="C410" s="832" t="s">
        <v>3371</v>
      </c>
      <c r="D410" s="832" t="s">
        <v>3982</v>
      </c>
      <c r="E410" s="832" t="s">
        <v>3983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0</v>
      </c>
      <c r="P410" s="837"/>
      <c r="Q410" s="850">
        <v>0</v>
      </c>
    </row>
    <row r="411" spans="1:17" ht="14.4" customHeight="1" x14ac:dyDescent="0.3">
      <c r="A411" s="831" t="s">
        <v>581</v>
      </c>
      <c r="B411" s="832" t="s">
        <v>3370</v>
      </c>
      <c r="C411" s="832" t="s">
        <v>3371</v>
      </c>
      <c r="D411" s="832" t="s">
        <v>3984</v>
      </c>
      <c r="E411" s="832" t="s">
        <v>3985</v>
      </c>
      <c r="F411" s="849">
        <v>6</v>
      </c>
      <c r="G411" s="849">
        <v>0</v>
      </c>
      <c r="H411" s="849"/>
      <c r="I411" s="849">
        <v>0</v>
      </c>
      <c r="J411" s="849">
        <v>10</v>
      </c>
      <c r="K411" s="849">
        <v>0</v>
      </c>
      <c r="L411" s="849"/>
      <c r="M411" s="849">
        <v>0</v>
      </c>
      <c r="N411" s="849">
        <v>10</v>
      </c>
      <c r="O411" s="849">
        <v>0</v>
      </c>
      <c r="P411" s="837"/>
      <c r="Q411" s="850">
        <v>0</v>
      </c>
    </row>
    <row r="412" spans="1:17" ht="14.4" customHeight="1" x14ac:dyDescent="0.3">
      <c r="A412" s="831" t="s">
        <v>581</v>
      </c>
      <c r="B412" s="832" t="s">
        <v>3370</v>
      </c>
      <c r="C412" s="832" t="s">
        <v>3371</v>
      </c>
      <c r="D412" s="832" t="s">
        <v>3986</v>
      </c>
      <c r="E412" s="832" t="s">
        <v>3987</v>
      </c>
      <c r="F412" s="849">
        <v>8</v>
      </c>
      <c r="G412" s="849">
        <v>0</v>
      </c>
      <c r="H412" s="849"/>
      <c r="I412" s="849">
        <v>0</v>
      </c>
      <c r="J412" s="849">
        <v>1</v>
      </c>
      <c r="K412" s="849">
        <v>0</v>
      </c>
      <c r="L412" s="849"/>
      <c r="M412" s="849">
        <v>0</v>
      </c>
      <c r="N412" s="849">
        <v>1</v>
      </c>
      <c r="O412" s="849">
        <v>0</v>
      </c>
      <c r="P412" s="837"/>
      <c r="Q412" s="850">
        <v>0</v>
      </c>
    </row>
    <row r="413" spans="1:17" ht="14.4" customHeight="1" x14ac:dyDescent="0.3">
      <c r="A413" s="831" t="s">
        <v>581</v>
      </c>
      <c r="B413" s="832" t="s">
        <v>3370</v>
      </c>
      <c r="C413" s="832" t="s">
        <v>3371</v>
      </c>
      <c r="D413" s="832" t="s">
        <v>3988</v>
      </c>
      <c r="E413" s="832" t="s">
        <v>3989</v>
      </c>
      <c r="F413" s="849">
        <v>1</v>
      </c>
      <c r="G413" s="849">
        <v>720</v>
      </c>
      <c r="H413" s="849"/>
      <c r="I413" s="849">
        <v>720</v>
      </c>
      <c r="J413" s="849"/>
      <c r="K413" s="849"/>
      <c r="L413" s="849"/>
      <c r="M413" s="849"/>
      <c r="N413" s="849">
        <v>1</v>
      </c>
      <c r="O413" s="849">
        <v>723</v>
      </c>
      <c r="P413" s="837"/>
      <c r="Q413" s="850">
        <v>723</v>
      </c>
    </row>
    <row r="414" spans="1:17" ht="14.4" customHeight="1" x14ac:dyDescent="0.3">
      <c r="A414" s="831" t="s">
        <v>581</v>
      </c>
      <c r="B414" s="832" t="s">
        <v>3370</v>
      </c>
      <c r="C414" s="832" t="s">
        <v>3371</v>
      </c>
      <c r="D414" s="832" t="s">
        <v>3529</v>
      </c>
      <c r="E414" s="832" t="s">
        <v>3530</v>
      </c>
      <c r="F414" s="849">
        <v>35</v>
      </c>
      <c r="G414" s="849">
        <v>9099</v>
      </c>
      <c r="H414" s="849">
        <v>0.87171872006131446</v>
      </c>
      <c r="I414" s="849">
        <v>259.97142857142859</v>
      </c>
      <c r="J414" s="849">
        <v>40</v>
      </c>
      <c r="K414" s="849">
        <v>10438</v>
      </c>
      <c r="L414" s="849">
        <v>1</v>
      </c>
      <c r="M414" s="849">
        <v>260.95</v>
      </c>
      <c r="N414" s="849">
        <v>56</v>
      </c>
      <c r="O414" s="849">
        <v>14728</v>
      </c>
      <c r="P414" s="837">
        <v>1.410998275531711</v>
      </c>
      <c r="Q414" s="850">
        <v>263</v>
      </c>
    </row>
    <row r="415" spans="1:17" ht="14.4" customHeight="1" x14ac:dyDescent="0.3">
      <c r="A415" s="831" t="s">
        <v>581</v>
      </c>
      <c r="B415" s="832" t="s">
        <v>3370</v>
      </c>
      <c r="C415" s="832" t="s">
        <v>3371</v>
      </c>
      <c r="D415" s="832" t="s">
        <v>3990</v>
      </c>
      <c r="E415" s="832" t="s">
        <v>3991</v>
      </c>
      <c r="F415" s="849">
        <v>1949</v>
      </c>
      <c r="G415" s="849">
        <v>2201847</v>
      </c>
      <c r="H415" s="849">
        <v>1.3496878400122596</v>
      </c>
      <c r="I415" s="849">
        <v>1129.7316572601335</v>
      </c>
      <c r="J415" s="849">
        <v>1444</v>
      </c>
      <c r="K415" s="849">
        <v>1631375</v>
      </c>
      <c r="L415" s="849">
        <v>1</v>
      </c>
      <c r="M415" s="849">
        <v>1129.7610803324101</v>
      </c>
      <c r="N415" s="849">
        <v>1512</v>
      </c>
      <c r="O415" s="849">
        <v>1730589</v>
      </c>
      <c r="P415" s="837">
        <v>1.0608161826679947</v>
      </c>
      <c r="Q415" s="850">
        <v>1144.5694444444443</v>
      </c>
    </row>
    <row r="416" spans="1:17" ht="14.4" customHeight="1" x14ac:dyDescent="0.3">
      <c r="A416" s="831" t="s">
        <v>581</v>
      </c>
      <c r="B416" s="832" t="s">
        <v>3370</v>
      </c>
      <c r="C416" s="832" t="s">
        <v>3371</v>
      </c>
      <c r="D416" s="832" t="s">
        <v>3543</v>
      </c>
      <c r="E416" s="832" t="s">
        <v>3544</v>
      </c>
      <c r="F416" s="849">
        <v>2</v>
      </c>
      <c r="G416" s="849">
        <v>1916</v>
      </c>
      <c r="H416" s="849">
        <v>0.66597149808828637</v>
      </c>
      <c r="I416" s="849">
        <v>958</v>
      </c>
      <c r="J416" s="849">
        <v>3</v>
      </c>
      <c r="K416" s="849">
        <v>2877</v>
      </c>
      <c r="L416" s="849">
        <v>1</v>
      </c>
      <c r="M416" s="849">
        <v>959</v>
      </c>
      <c r="N416" s="849">
        <v>1</v>
      </c>
      <c r="O416" s="849">
        <v>964</v>
      </c>
      <c r="P416" s="837">
        <v>0.33507125477928396</v>
      </c>
      <c r="Q416" s="850">
        <v>964</v>
      </c>
    </row>
    <row r="417" spans="1:17" ht="14.4" customHeight="1" x14ac:dyDescent="0.3">
      <c r="A417" s="831" t="s">
        <v>581</v>
      </c>
      <c r="B417" s="832" t="s">
        <v>3370</v>
      </c>
      <c r="C417" s="832" t="s">
        <v>3371</v>
      </c>
      <c r="D417" s="832" t="s">
        <v>3992</v>
      </c>
      <c r="E417" s="832" t="s">
        <v>3993</v>
      </c>
      <c r="F417" s="849"/>
      <c r="G417" s="849"/>
      <c r="H417" s="849"/>
      <c r="I417" s="849"/>
      <c r="J417" s="849">
        <v>3</v>
      </c>
      <c r="K417" s="849">
        <v>0</v>
      </c>
      <c r="L417" s="849"/>
      <c r="M417" s="849">
        <v>0</v>
      </c>
      <c r="N417" s="849"/>
      <c r="O417" s="849"/>
      <c r="P417" s="837"/>
      <c r="Q417" s="850"/>
    </row>
    <row r="418" spans="1:17" ht="14.4" customHeight="1" x14ac:dyDescent="0.3">
      <c r="A418" s="831" t="s">
        <v>581</v>
      </c>
      <c r="B418" s="832" t="s">
        <v>3370</v>
      </c>
      <c r="C418" s="832" t="s">
        <v>3371</v>
      </c>
      <c r="D418" s="832" t="s">
        <v>3545</v>
      </c>
      <c r="E418" s="832" t="s">
        <v>3546</v>
      </c>
      <c r="F418" s="849">
        <v>33</v>
      </c>
      <c r="G418" s="849">
        <v>28644</v>
      </c>
      <c r="H418" s="849">
        <v>1.4347826086956521</v>
      </c>
      <c r="I418" s="849">
        <v>868</v>
      </c>
      <c r="J418" s="849">
        <v>23</v>
      </c>
      <c r="K418" s="849">
        <v>19964</v>
      </c>
      <c r="L418" s="849">
        <v>1</v>
      </c>
      <c r="M418" s="849">
        <v>868</v>
      </c>
      <c r="N418" s="849">
        <v>28</v>
      </c>
      <c r="O418" s="849">
        <v>24360</v>
      </c>
      <c r="P418" s="837">
        <v>1.220196353436185</v>
      </c>
      <c r="Q418" s="850">
        <v>870</v>
      </c>
    </row>
    <row r="419" spans="1:17" ht="14.4" customHeight="1" x14ac:dyDescent="0.3">
      <c r="A419" s="831" t="s">
        <v>581</v>
      </c>
      <c r="B419" s="832" t="s">
        <v>3370</v>
      </c>
      <c r="C419" s="832" t="s">
        <v>3371</v>
      </c>
      <c r="D419" s="832" t="s">
        <v>3378</v>
      </c>
      <c r="E419" s="832" t="s">
        <v>3379</v>
      </c>
      <c r="F419" s="849">
        <v>85</v>
      </c>
      <c r="G419" s="849">
        <v>50320</v>
      </c>
      <c r="H419" s="849">
        <v>1.438248492297139</v>
      </c>
      <c r="I419" s="849">
        <v>592</v>
      </c>
      <c r="J419" s="849">
        <v>59</v>
      </c>
      <c r="K419" s="849">
        <v>34987</v>
      </c>
      <c r="L419" s="849">
        <v>1</v>
      </c>
      <c r="M419" s="849">
        <v>593</v>
      </c>
      <c r="N419" s="849">
        <v>64</v>
      </c>
      <c r="O419" s="849">
        <v>38080</v>
      </c>
      <c r="P419" s="837">
        <v>1.0884042644410781</v>
      </c>
      <c r="Q419" s="850">
        <v>595</v>
      </c>
    </row>
    <row r="420" spans="1:17" ht="14.4" customHeight="1" x14ac:dyDescent="0.3">
      <c r="A420" s="831" t="s">
        <v>581</v>
      </c>
      <c r="B420" s="832" t="s">
        <v>3370</v>
      </c>
      <c r="C420" s="832" t="s">
        <v>3371</v>
      </c>
      <c r="D420" s="832" t="s">
        <v>3549</v>
      </c>
      <c r="E420" s="832" t="s">
        <v>3550</v>
      </c>
      <c r="F420" s="849">
        <v>75</v>
      </c>
      <c r="G420" s="849">
        <v>57525</v>
      </c>
      <c r="H420" s="849">
        <v>1.1015261474829099</v>
      </c>
      <c r="I420" s="849">
        <v>767</v>
      </c>
      <c r="J420" s="849">
        <v>68</v>
      </c>
      <c r="K420" s="849">
        <v>52223</v>
      </c>
      <c r="L420" s="849">
        <v>1</v>
      </c>
      <c r="M420" s="849">
        <v>767.98529411764707</v>
      </c>
      <c r="N420" s="849">
        <v>78</v>
      </c>
      <c r="O420" s="849">
        <v>60060</v>
      </c>
      <c r="P420" s="837">
        <v>1.1500679777109704</v>
      </c>
      <c r="Q420" s="850">
        <v>770</v>
      </c>
    </row>
    <row r="421" spans="1:17" ht="14.4" customHeight="1" x14ac:dyDescent="0.3">
      <c r="A421" s="831" t="s">
        <v>581</v>
      </c>
      <c r="B421" s="832" t="s">
        <v>3370</v>
      </c>
      <c r="C421" s="832" t="s">
        <v>3371</v>
      </c>
      <c r="D421" s="832" t="s">
        <v>3551</v>
      </c>
      <c r="E421" s="832" t="s">
        <v>3552</v>
      </c>
      <c r="F421" s="849">
        <v>11</v>
      </c>
      <c r="G421" s="849">
        <v>48422</v>
      </c>
      <c r="H421" s="849">
        <v>2.7462568058076227</v>
      </c>
      <c r="I421" s="849">
        <v>4402</v>
      </c>
      <c r="J421" s="849">
        <v>4</v>
      </c>
      <c r="K421" s="849">
        <v>17632</v>
      </c>
      <c r="L421" s="849">
        <v>1</v>
      </c>
      <c r="M421" s="849">
        <v>4408</v>
      </c>
      <c r="N421" s="849">
        <v>4</v>
      </c>
      <c r="O421" s="849">
        <v>17716</v>
      </c>
      <c r="P421" s="837">
        <v>1.0047640653357532</v>
      </c>
      <c r="Q421" s="850">
        <v>4429</v>
      </c>
    </row>
    <row r="422" spans="1:17" ht="14.4" customHeight="1" x14ac:dyDescent="0.3">
      <c r="A422" s="831" t="s">
        <v>581</v>
      </c>
      <c r="B422" s="832" t="s">
        <v>3370</v>
      </c>
      <c r="C422" s="832" t="s">
        <v>3371</v>
      </c>
      <c r="D422" s="832" t="s">
        <v>3994</v>
      </c>
      <c r="E422" s="832" t="s">
        <v>3995</v>
      </c>
      <c r="F422" s="849">
        <v>423</v>
      </c>
      <c r="G422" s="849">
        <v>450495</v>
      </c>
      <c r="H422" s="849">
        <v>5.0868328045076279</v>
      </c>
      <c r="I422" s="849">
        <v>1065</v>
      </c>
      <c r="J422" s="849">
        <v>83</v>
      </c>
      <c r="K422" s="849">
        <v>88561</v>
      </c>
      <c r="L422" s="849">
        <v>1</v>
      </c>
      <c r="M422" s="849">
        <v>1067</v>
      </c>
      <c r="N422" s="849">
        <v>97</v>
      </c>
      <c r="O422" s="849">
        <v>104081</v>
      </c>
      <c r="P422" s="837">
        <v>1.1752464403066814</v>
      </c>
      <c r="Q422" s="850">
        <v>1073</v>
      </c>
    </row>
    <row r="423" spans="1:17" ht="14.4" customHeight="1" x14ac:dyDescent="0.3">
      <c r="A423" s="831" t="s">
        <v>581</v>
      </c>
      <c r="B423" s="832" t="s">
        <v>3370</v>
      </c>
      <c r="C423" s="832" t="s">
        <v>3371</v>
      </c>
      <c r="D423" s="832" t="s">
        <v>3565</v>
      </c>
      <c r="E423" s="832" t="s">
        <v>3566</v>
      </c>
      <c r="F423" s="849">
        <v>2</v>
      </c>
      <c r="G423" s="849">
        <v>86</v>
      </c>
      <c r="H423" s="849">
        <v>2.4691358024691357E-2</v>
      </c>
      <c r="I423" s="849">
        <v>43</v>
      </c>
      <c r="J423" s="849">
        <v>81</v>
      </c>
      <c r="K423" s="849">
        <v>3483</v>
      </c>
      <c r="L423" s="849">
        <v>1</v>
      </c>
      <c r="M423" s="849">
        <v>43</v>
      </c>
      <c r="N423" s="849">
        <v>174</v>
      </c>
      <c r="O423" s="849">
        <v>7656</v>
      </c>
      <c r="P423" s="837">
        <v>2.1981050818260122</v>
      </c>
      <c r="Q423" s="850">
        <v>44</v>
      </c>
    </row>
    <row r="424" spans="1:17" ht="14.4" customHeight="1" x14ac:dyDescent="0.3">
      <c r="A424" s="831" t="s">
        <v>581</v>
      </c>
      <c r="B424" s="832" t="s">
        <v>3370</v>
      </c>
      <c r="C424" s="832" t="s">
        <v>3371</v>
      </c>
      <c r="D424" s="832" t="s">
        <v>3567</v>
      </c>
      <c r="E424" s="832" t="s">
        <v>3568</v>
      </c>
      <c r="F424" s="849">
        <v>1</v>
      </c>
      <c r="G424" s="849">
        <v>317</v>
      </c>
      <c r="H424" s="849"/>
      <c r="I424" s="849">
        <v>317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581</v>
      </c>
      <c r="B425" s="832" t="s">
        <v>3370</v>
      </c>
      <c r="C425" s="832" t="s">
        <v>3371</v>
      </c>
      <c r="D425" s="832" t="s">
        <v>3571</v>
      </c>
      <c r="E425" s="832" t="s">
        <v>3572</v>
      </c>
      <c r="F425" s="849">
        <v>379</v>
      </c>
      <c r="G425" s="849">
        <v>141365</v>
      </c>
      <c r="H425" s="849">
        <v>1.3845739471106757</v>
      </c>
      <c r="I425" s="849">
        <v>372.99472295514511</v>
      </c>
      <c r="J425" s="849">
        <v>273</v>
      </c>
      <c r="K425" s="849">
        <v>102100</v>
      </c>
      <c r="L425" s="849">
        <v>1</v>
      </c>
      <c r="M425" s="849">
        <v>373.99267399267399</v>
      </c>
      <c r="N425" s="849">
        <v>305</v>
      </c>
      <c r="O425" s="849">
        <v>114676</v>
      </c>
      <c r="P425" s="837">
        <v>1.1231733594515181</v>
      </c>
      <c r="Q425" s="850">
        <v>375.98688524590165</v>
      </c>
    </row>
    <row r="426" spans="1:17" ht="14.4" customHeight="1" x14ac:dyDescent="0.3">
      <c r="A426" s="831" t="s">
        <v>581</v>
      </c>
      <c r="B426" s="832" t="s">
        <v>3370</v>
      </c>
      <c r="C426" s="832" t="s">
        <v>3371</v>
      </c>
      <c r="D426" s="832" t="s">
        <v>3996</v>
      </c>
      <c r="E426" s="832" t="s">
        <v>3997</v>
      </c>
      <c r="F426" s="849">
        <v>6</v>
      </c>
      <c r="G426" s="849">
        <v>8274</v>
      </c>
      <c r="H426" s="849">
        <v>1.9985507246376812</v>
      </c>
      <c r="I426" s="849">
        <v>1379</v>
      </c>
      <c r="J426" s="849">
        <v>3</v>
      </c>
      <c r="K426" s="849">
        <v>4140</v>
      </c>
      <c r="L426" s="849">
        <v>1</v>
      </c>
      <c r="M426" s="849">
        <v>1380</v>
      </c>
      <c r="N426" s="849">
        <v>8</v>
      </c>
      <c r="O426" s="849">
        <v>11072</v>
      </c>
      <c r="P426" s="837">
        <v>2.6743961352657006</v>
      </c>
      <c r="Q426" s="850">
        <v>1384</v>
      </c>
    </row>
    <row r="427" spans="1:17" ht="14.4" customHeight="1" x14ac:dyDescent="0.3">
      <c r="A427" s="831" t="s">
        <v>581</v>
      </c>
      <c r="B427" s="832" t="s">
        <v>3370</v>
      </c>
      <c r="C427" s="832" t="s">
        <v>3371</v>
      </c>
      <c r="D427" s="832" t="s">
        <v>3380</v>
      </c>
      <c r="E427" s="832" t="s">
        <v>3381</v>
      </c>
      <c r="F427" s="849">
        <v>6</v>
      </c>
      <c r="G427" s="849">
        <v>8022</v>
      </c>
      <c r="H427" s="849">
        <v>0.37443988050784166</v>
      </c>
      <c r="I427" s="849">
        <v>1337</v>
      </c>
      <c r="J427" s="849">
        <v>16</v>
      </c>
      <c r="K427" s="849">
        <v>21424</v>
      </c>
      <c r="L427" s="849">
        <v>1</v>
      </c>
      <c r="M427" s="849">
        <v>1339</v>
      </c>
      <c r="N427" s="849">
        <v>5</v>
      </c>
      <c r="O427" s="849">
        <v>6720</v>
      </c>
      <c r="P427" s="837">
        <v>0.31366691560866317</v>
      </c>
      <c r="Q427" s="850">
        <v>1344</v>
      </c>
    </row>
    <row r="428" spans="1:17" ht="14.4" customHeight="1" x14ac:dyDescent="0.3">
      <c r="A428" s="831" t="s">
        <v>581</v>
      </c>
      <c r="B428" s="832" t="s">
        <v>3370</v>
      </c>
      <c r="C428" s="832" t="s">
        <v>3371</v>
      </c>
      <c r="D428" s="832" t="s">
        <v>3382</v>
      </c>
      <c r="E428" s="832" t="s">
        <v>3383</v>
      </c>
      <c r="F428" s="849">
        <v>89</v>
      </c>
      <c r="G428" s="849">
        <v>32218</v>
      </c>
      <c r="H428" s="849">
        <v>1.6436077951229466</v>
      </c>
      <c r="I428" s="849">
        <v>362</v>
      </c>
      <c r="J428" s="849">
        <v>54</v>
      </c>
      <c r="K428" s="849">
        <v>19602</v>
      </c>
      <c r="L428" s="849">
        <v>1</v>
      </c>
      <c r="M428" s="849">
        <v>363</v>
      </c>
      <c r="N428" s="849">
        <v>81</v>
      </c>
      <c r="O428" s="849">
        <v>29484</v>
      </c>
      <c r="P428" s="837">
        <v>1.5041322314049588</v>
      </c>
      <c r="Q428" s="850">
        <v>364</v>
      </c>
    </row>
    <row r="429" spans="1:17" ht="14.4" customHeight="1" x14ac:dyDescent="0.3">
      <c r="A429" s="831" t="s">
        <v>581</v>
      </c>
      <c r="B429" s="832" t="s">
        <v>3370</v>
      </c>
      <c r="C429" s="832" t="s">
        <v>3371</v>
      </c>
      <c r="D429" s="832" t="s">
        <v>3998</v>
      </c>
      <c r="E429" s="832" t="s">
        <v>3999</v>
      </c>
      <c r="F429" s="849"/>
      <c r="G429" s="849"/>
      <c r="H429" s="849"/>
      <c r="I429" s="849"/>
      <c r="J429" s="849">
        <v>1</v>
      </c>
      <c r="K429" s="849">
        <v>7364</v>
      </c>
      <c r="L429" s="849">
        <v>1</v>
      </c>
      <c r="M429" s="849">
        <v>7364</v>
      </c>
      <c r="N429" s="849">
        <v>1</v>
      </c>
      <c r="O429" s="849">
        <v>7407</v>
      </c>
      <c r="P429" s="837">
        <v>1.0058392178164042</v>
      </c>
      <c r="Q429" s="850">
        <v>7407</v>
      </c>
    </row>
    <row r="430" spans="1:17" ht="14.4" customHeight="1" x14ac:dyDescent="0.3">
      <c r="A430" s="831" t="s">
        <v>581</v>
      </c>
      <c r="B430" s="832" t="s">
        <v>3370</v>
      </c>
      <c r="C430" s="832" t="s">
        <v>3371</v>
      </c>
      <c r="D430" s="832" t="s">
        <v>4000</v>
      </c>
      <c r="E430" s="832" t="s">
        <v>4001</v>
      </c>
      <c r="F430" s="849"/>
      <c r="G430" s="849"/>
      <c r="H430" s="849"/>
      <c r="I430" s="849"/>
      <c r="J430" s="849">
        <v>1</v>
      </c>
      <c r="K430" s="849">
        <v>0</v>
      </c>
      <c r="L430" s="849"/>
      <c r="M430" s="849">
        <v>0</v>
      </c>
      <c r="N430" s="849"/>
      <c r="O430" s="849"/>
      <c r="P430" s="837"/>
      <c r="Q430" s="850"/>
    </row>
    <row r="431" spans="1:17" ht="14.4" customHeight="1" x14ac:dyDescent="0.3">
      <c r="A431" s="831" t="s">
        <v>581</v>
      </c>
      <c r="B431" s="832" t="s">
        <v>3370</v>
      </c>
      <c r="C431" s="832" t="s">
        <v>3371</v>
      </c>
      <c r="D431" s="832" t="s">
        <v>4002</v>
      </c>
      <c r="E431" s="832" t="s">
        <v>4003</v>
      </c>
      <c r="F431" s="849">
        <v>9</v>
      </c>
      <c r="G431" s="849">
        <v>18738</v>
      </c>
      <c r="H431" s="849">
        <v>1.2844803948450783</v>
      </c>
      <c r="I431" s="849">
        <v>2082</v>
      </c>
      <c r="J431" s="849">
        <v>7</v>
      </c>
      <c r="K431" s="849">
        <v>14588</v>
      </c>
      <c r="L431" s="849">
        <v>1</v>
      </c>
      <c r="M431" s="849">
        <v>2084</v>
      </c>
      <c r="N431" s="849">
        <v>9</v>
      </c>
      <c r="O431" s="849">
        <v>18837</v>
      </c>
      <c r="P431" s="837">
        <v>1.2912667946257197</v>
      </c>
      <c r="Q431" s="850">
        <v>2093</v>
      </c>
    </row>
    <row r="432" spans="1:17" ht="14.4" customHeight="1" x14ac:dyDescent="0.3">
      <c r="A432" s="831" t="s">
        <v>581</v>
      </c>
      <c r="B432" s="832" t="s">
        <v>3370</v>
      </c>
      <c r="C432" s="832" t="s">
        <v>3371</v>
      </c>
      <c r="D432" s="832" t="s">
        <v>4004</v>
      </c>
      <c r="E432" s="832" t="s">
        <v>4005</v>
      </c>
      <c r="F432" s="849">
        <v>5</v>
      </c>
      <c r="G432" s="849">
        <v>6165</v>
      </c>
      <c r="H432" s="849">
        <v>0.99838056680161946</v>
      </c>
      <c r="I432" s="849">
        <v>1233</v>
      </c>
      <c r="J432" s="849">
        <v>5</v>
      </c>
      <c r="K432" s="849">
        <v>6175</v>
      </c>
      <c r="L432" s="849">
        <v>1</v>
      </c>
      <c r="M432" s="849">
        <v>1235</v>
      </c>
      <c r="N432" s="849">
        <v>4</v>
      </c>
      <c r="O432" s="849">
        <v>4964</v>
      </c>
      <c r="P432" s="837">
        <v>0.8038866396761134</v>
      </c>
      <c r="Q432" s="850">
        <v>1241</v>
      </c>
    </row>
    <row r="433" spans="1:17" ht="14.4" customHeight="1" x14ac:dyDescent="0.3">
      <c r="A433" s="831" t="s">
        <v>581</v>
      </c>
      <c r="B433" s="832" t="s">
        <v>3370</v>
      </c>
      <c r="C433" s="832" t="s">
        <v>3371</v>
      </c>
      <c r="D433" s="832" t="s">
        <v>4006</v>
      </c>
      <c r="E433" s="832" t="s">
        <v>4007</v>
      </c>
      <c r="F433" s="849">
        <v>12</v>
      </c>
      <c r="G433" s="849">
        <v>8520</v>
      </c>
      <c r="H433" s="849">
        <v>0.70389953734302713</v>
      </c>
      <c r="I433" s="849">
        <v>710</v>
      </c>
      <c r="J433" s="849">
        <v>17</v>
      </c>
      <c r="K433" s="849">
        <v>12104</v>
      </c>
      <c r="L433" s="849">
        <v>1</v>
      </c>
      <c r="M433" s="849">
        <v>712</v>
      </c>
      <c r="N433" s="849">
        <v>7</v>
      </c>
      <c r="O433" s="849">
        <v>5019</v>
      </c>
      <c r="P433" s="837">
        <v>0.41465631196298747</v>
      </c>
      <c r="Q433" s="850">
        <v>717</v>
      </c>
    </row>
    <row r="434" spans="1:17" ht="14.4" customHeight="1" x14ac:dyDescent="0.3">
      <c r="A434" s="831" t="s">
        <v>581</v>
      </c>
      <c r="B434" s="832" t="s">
        <v>3370</v>
      </c>
      <c r="C434" s="832" t="s">
        <v>3371</v>
      </c>
      <c r="D434" s="832" t="s">
        <v>4008</v>
      </c>
      <c r="E434" s="832" t="s">
        <v>4009</v>
      </c>
      <c r="F434" s="849">
        <v>6</v>
      </c>
      <c r="G434" s="849">
        <v>38076</v>
      </c>
      <c r="H434" s="849">
        <v>1.9968533668974198</v>
      </c>
      <c r="I434" s="849">
        <v>6346</v>
      </c>
      <c r="J434" s="849">
        <v>3</v>
      </c>
      <c r="K434" s="849">
        <v>19068</v>
      </c>
      <c r="L434" s="849">
        <v>1</v>
      </c>
      <c r="M434" s="849">
        <v>6356</v>
      </c>
      <c r="N434" s="849">
        <v>8</v>
      </c>
      <c r="O434" s="849">
        <v>51152</v>
      </c>
      <c r="P434" s="837">
        <v>2.6826096077197397</v>
      </c>
      <c r="Q434" s="850">
        <v>6394</v>
      </c>
    </row>
    <row r="435" spans="1:17" ht="14.4" customHeight="1" x14ac:dyDescent="0.3">
      <c r="A435" s="831" t="s">
        <v>581</v>
      </c>
      <c r="B435" s="832" t="s">
        <v>3370</v>
      </c>
      <c r="C435" s="832" t="s">
        <v>3371</v>
      </c>
      <c r="D435" s="832" t="s">
        <v>3659</v>
      </c>
      <c r="E435" s="832" t="s">
        <v>3660</v>
      </c>
      <c r="F435" s="849"/>
      <c r="G435" s="849"/>
      <c r="H435" s="849"/>
      <c r="I435" s="849"/>
      <c r="J435" s="849">
        <v>3</v>
      </c>
      <c r="K435" s="849">
        <v>13401</v>
      </c>
      <c r="L435" s="849">
        <v>1</v>
      </c>
      <c r="M435" s="849">
        <v>4467</v>
      </c>
      <c r="N435" s="849"/>
      <c r="O435" s="849"/>
      <c r="P435" s="837"/>
      <c r="Q435" s="850"/>
    </row>
    <row r="436" spans="1:17" ht="14.4" customHeight="1" x14ac:dyDescent="0.3">
      <c r="A436" s="831" t="s">
        <v>581</v>
      </c>
      <c r="B436" s="832" t="s">
        <v>3370</v>
      </c>
      <c r="C436" s="832" t="s">
        <v>3371</v>
      </c>
      <c r="D436" s="832" t="s">
        <v>4010</v>
      </c>
      <c r="E436" s="832" t="s">
        <v>4011</v>
      </c>
      <c r="F436" s="849">
        <v>1</v>
      </c>
      <c r="G436" s="849">
        <v>8276</v>
      </c>
      <c r="H436" s="849">
        <v>0.49885473176612416</v>
      </c>
      <c r="I436" s="849">
        <v>8276</v>
      </c>
      <c r="J436" s="849">
        <v>2</v>
      </c>
      <c r="K436" s="849">
        <v>16590</v>
      </c>
      <c r="L436" s="849">
        <v>1</v>
      </c>
      <c r="M436" s="849">
        <v>8295</v>
      </c>
      <c r="N436" s="849">
        <v>5</v>
      </c>
      <c r="O436" s="849">
        <v>41800</v>
      </c>
      <c r="P436" s="837">
        <v>2.5195901145268236</v>
      </c>
      <c r="Q436" s="850">
        <v>8360</v>
      </c>
    </row>
    <row r="437" spans="1:17" ht="14.4" customHeight="1" x14ac:dyDescent="0.3">
      <c r="A437" s="831" t="s">
        <v>581</v>
      </c>
      <c r="B437" s="832" t="s">
        <v>3370</v>
      </c>
      <c r="C437" s="832" t="s">
        <v>3371</v>
      </c>
      <c r="D437" s="832" t="s">
        <v>4012</v>
      </c>
      <c r="E437" s="832" t="s">
        <v>4013</v>
      </c>
      <c r="F437" s="849">
        <v>5</v>
      </c>
      <c r="G437" s="849">
        <v>47515</v>
      </c>
      <c r="H437" s="849">
        <v>0.7133848810149388</v>
      </c>
      <c r="I437" s="849">
        <v>9503</v>
      </c>
      <c r="J437" s="849">
        <v>7</v>
      </c>
      <c r="K437" s="849">
        <v>66605</v>
      </c>
      <c r="L437" s="849">
        <v>1</v>
      </c>
      <c r="M437" s="849">
        <v>9515</v>
      </c>
      <c r="N437" s="849">
        <v>3</v>
      </c>
      <c r="O437" s="849">
        <v>28674</v>
      </c>
      <c r="P437" s="837">
        <v>0.43050822010359585</v>
      </c>
      <c r="Q437" s="850">
        <v>9558</v>
      </c>
    </row>
    <row r="438" spans="1:17" ht="14.4" customHeight="1" x14ac:dyDescent="0.3">
      <c r="A438" s="831" t="s">
        <v>581</v>
      </c>
      <c r="B438" s="832" t="s">
        <v>3370</v>
      </c>
      <c r="C438" s="832" t="s">
        <v>3371</v>
      </c>
      <c r="D438" s="832" t="s">
        <v>4014</v>
      </c>
      <c r="E438" s="832" t="s">
        <v>4015</v>
      </c>
      <c r="F438" s="849">
        <v>2</v>
      </c>
      <c r="G438" s="849">
        <v>906</v>
      </c>
      <c r="H438" s="849">
        <v>0.99779735682819382</v>
      </c>
      <c r="I438" s="849">
        <v>453</v>
      </c>
      <c r="J438" s="849">
        <v>2</v>
      </c>
      <c r="K438" s="849">
        <v>908</v>
      </c>
      <c r="L438" s="849">
        <v>1</v>
      </c>
      <c r="M438" s="849">
        <v>454</v>
      </c>
      <c r="N438" s="849">
        <v>1</v>
      </c>
      <c r="O438" s="849">
        <v>456</v>
      </c>
      <c r="P438" s="837">
        <v>0.50220264317180618</v>
      </c>
      <c r="Q438" s="850">
        <v>456</v>
      </c>
    </row>
    <row r="439" spans="1:17" ht="14.4" customHeight="1" x14ac:dyDescent="0.3">
      <c r="A439" s="831" t="s">
        <v>581</v>
      </c>
      <c r="B439" s="832" t="s">
        <v>3370</v>
      </c>
      <c r="C439" s="832" t="s">
        <v>3371</v>
      </c>
      <c r="D439" s="832" t="s">
        <v>4016</v>
      </c>
      <c r="E439" s="832" t="s">
        <v>4017</v>
      </c>
      <c r="F439" s="849">
        <v>19</v>
      </c>
      <c r="G439" s="849">
        <v>0</v>
      </c>
      <c r="H439" s="849"/>
      <c r="I439" s="849">
        <v>0</v>
      </c>
      <c r="J439" s="849"/>
      <c r="K439" s="849"/>
      <c r="L439" s="849"/>
      <c r="M439" s="849"/>
      <c r="N439" s="849">
        <v>1</v>
      </c>
      <c r="O439" s="849">
        <v>0</v>
      </c>
      <c r="P439" s="837"/>
      <c r="Q439" s="850">
        <v>0</v>
      </c>
    </row>
    <row r="440" spans="1:17" ht="14.4" customHeight="1" x14ac:dyDescent="0.3">
      <c r="A440" s="831" t="s">
        <v>581</v>
      </c>
      <c r="B440" s="832" t="s">
        <v>3370</v>
      </c>
      <c r="C440" s="832" t="s">
        <v>3371</v>
      </c>
      <c r="D440" s="832" t="s">
        <v>4018</v>
      </c>
      <c r="E440" s="832" t="s">
        <v>4019</v>
      </c>
      <c r="F440" s="849">
        <v>1</v>
      </c>
      <c r="G440" s="849">
        <v>456</v>
      </c>
      <c r="H440" s="849">
        <v>0.99781181619256021</v>
      </c>
      <c r="I440" s="849">
        <v>456</v>
      </c>
      <c r="J440" s="849">
        <v>1</v>
      </c>
      <c r="K440" s="849">
        <v>457</v>
      </c>
      <c r="L440" s="849">
        <v>1</v>
      </c>
      <c r="M440" s="849">
        <v>457</v>
      </c>
      <c r="N440" s="849"/>
      <c r="O440" s="849"/>
      <c r="P440" s="837"/>
      <c r="Q440" s="850"/>
    </row>
    <row r="441" spans="1:17" ht="14.4" customHeight="1" x14ac:dyDescent="0.3">
      <c r="A441" s="831" t="s">
        <v>581</v>
      </c>
      <c r="B441" s="832" t="s">
        <v>3370</v>
      </c>
      <c r="C441" s="832" t="s">
        <v>3371</v>
      </c>
      <c r="D441" s="832" t="s">
        <v>4020</v>
      </c>
      <c r="E441" s="832" t="s">
        <v>4021</v>
      </c>
      <c r="F441" s="849">
        <v>4</v>
      </c>
      <c r="G441" s="849">
        <v>63620</v>
      </c>
      <c r="H441" s="849"/>
      <c r="I441" s="849">
        <v>15905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581</v>
      </c>
      <c r="B442" s="832" t="s">
        <v>3370</v>
      </c>
      <c r="C442" s="832" t="s">
        <v>3371</v>
      </c>
      <c r="D442" s="832" t="s">
        <v>4022</v>
      </c>
      <c r="E442" s="832" t="s">
        <v>4023</v>
      </c>
      <c r="F442" s="849">
        <v>1</v>
      </c>
      <c r="G442" s="849">
        <v>1066</v>
      </c>
      <c r="H442" s="849">
        <v>0.99812734082397003</v>
      </c>
      <c r="I442" s="849">
        <v>1066</v>
      </c>
      <c r="J442" s="849">
        <v>1</v>
      </c>
      <c r="K442" s="849">
        <v>1068</v>
      </c>
      <c r="L442" s="849">
        <v>1</v>
      </c>
      <c r="M442" s="849">
        <v>1068</v>
      </c>
      <c r="N442" s="849">
        <v>2</v>
      </c>
      <c r="O442" s="849">
        <v>2154</v>
      </c>
      <c r="P442" s="837">
        <v>2.0168539325842696</v>
      </c>
      <c r="Q442" s="850">
        <v>1077</v>
      </c>
    </row>
    <row r="443" spans="1:17" ht="14.4" customHeight="1" x14ac:dyDescent="0.3">
      <c r="A443" s="831" t="s">
        <v>581</v>
      </c>
      <c r="B443" s="832" t="s">
        <v>3370</v>
      </c>
      <c r="C443" s="832" t="s">
        <v>3371</v>
      </c>
      <c r="D443" s="832" t="s">
        <v>4024</v>
      </c>
      <c r="E443" s="832" t="s">
        <v>4025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0</v>
      </c>
      <c r="P443" s="837"/>
      <c r="Q443" s="850">
        <v>0</v>
      </c>
    </row>
    <row r="444" spans="1:17" ht="14.4" customHeight="1" x14ac:dyDescent="0.3">
      <c r="A444" s="831" t="s">
        <v>581</v>
      </c>
      <c r="B444" s="832" t="s">
        <v>3370</v>
      </c>
      <c r="C444" s="832" t="s">
        <v>3371</v>
      </c>
      <c r="D444" s="832" t="s">
        <v>4026</v>
      </c>
      <c r="E444" s="832" t="s">
        <v>4027</v>
      </c>
      <c r="F444" s="849"/>
      <c r="G444" s="849"/>
      <c r="H444" s="849"/>
      <c r="I444" s="849"/>
      <c r="J444" s="849">
        <v>1</v>
      </c>
      <c r="K444" s="849">
        <v>3147</v>
      </c>
      <c r="L444" s="849">
        <v>1</v>
      </c>
      <c r="M444" s="849">
        <v>3147</v>
      </c>
      <c r="N444" s="849"/>
      <c r="O444" s="849"/>
      <c r="P444" s="837"/>
      <c r="Q444" s="850"/>
    </row>
    <row r="445" spans="1:17" ht="14.4" customHeight="1" x14ac:dyDescent="0.3">
      <c r="A445" s="831" t="s">
        <v>581</v>
      </c>
      <c r="B445" s="832" t="s">
        <v>3370</v>
      </c>
      <c r="C445" s="832" t="s">
        <v>3371</v>
      </c>
      <c r="D445" s="832" t="s">
        <v>4028</v>
      </c>
      <c r="E445" s="832" t="s">
        <v>4029</v>
      </c>
      <c r="F445" s="849">
        <v>1</v>
      </c>
      <c r="G445" s="849">
        <v>4069</v>
      </c>
      <c r="H445" s="849"/>
      <c r="I445" s="849">
        <v>4069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581</v>
      </c>
      <c r="B446" s="832" t="s">
        <v>3370</v>
      </c>
      <c r="C446" s="832" t="s">
        <v>3371</v>
      </c>
      <c r="D446" s="832" t="s">
        <v>4030</v>
      </c>
      <c r="E446" s="832" t="s">
        <v>4031</v>
      </c>
      <c r="F446" s="849">
        <v>3</v>
      </c>
      <c r="G446" s="849">
        <v>1719</v>
      </c>
      <c r="H446" s="849">
        <v>0.74869337979094075</v>
      </c>
      <c r="I446" s="849">
        <v>573</v>
      </c>
      <c r="J446" s="849">
        <v>4</v>
      </c>
      <c r="K446" s="849">
        <v>2296</v>
      </c>
      <c r="L446" s="849">
        <v>1</v>
      </c>
      <c r="M446" s="849">
        <v>574</v>
      </c>
      <c r="N446" s="849">
        <v>4</v>
      </c>
      <c r="O446" s="849">
        <v>2316</v>
      </c>
      <c r="P446" s="837">
        <v>1.0087108013937283</v>
      </c>
      <c r="Q446" s="850">
        <v>579</v>
      </c>
    </row>
    <row r="447" spans="1:17" ht="14.4" customHeight="1" x14ac:dyDescent="0.3">
      <c r="A447" s="831" t="s">
        <v>581</v>
      </c>
      <c r="B447" s="832" t="s">
        <v>3370</v>
      </c>
      <c r="C447" s="832" t="s">
        <v>3371</v>
      </c>
      <c r="D447" s="832" t="s">
        <v>4032</v>
      </c>
      <c r="E447" s="832" t="s">
        <v>4033</v>
      </c>
      <c r="F447" s="849"/>
      <c r="G447" s="849"/>
      <c r="H447" s="849"/>
      <c r="I447" s="849"/>
      <c r="J447" s="849">
        <v>1</v>
      </c>
      <c r="K447" s="849">
        <v>3578</v>
      </c>
      <c r="L447" s="849">
        <v>1</v>
      </c>
      <c r="M447" s="849">
        <v>3578</v>
      </c>
      <c r="N447" s="849"/>
      <c r="O447" s="849"/>
      <c r="P447" s="837"/>
      <c r="Q447" s="850"/>
    </row>
    <row r="448" spans="1:17" ht="14.4" customHeight="1" x14ac:dyDescent="0.3">
      <c r="A448" s="831" t="s">
        <v>581</v>
      </c>
      <c r="B448" s="832" t="s">
        <v>3370</v>
      </c>
      <c r="C448" s="832" t="s">
        <v>3371</v>
      </c>
      <c r="D448" s="832" t="s">
        <v>4034</v>
      </c>
      <c r="E448" s="832" t="s">
        <v>4035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0</v>
      </c>
      <c r="P448" s="837"/>
      <c r="Q448" s="850">
        <v>0</v>
      </c>
    </row>
    <row r="449" spans="1:17" ht="14.4" customHeight="1" x14ac:dyDescent="0.3">
      <c r="A449" s="831" t="s">
        <v>581</v>
      </c>
      <c r="B449" s="832" t="s">
        <v>3370</v>
      </c>
      <c r="C449" s="832" t="s">
        <v>3371</v>
      </c>
      <c r="D449" s="832" t="s">
        <v>4036</v>
      </c>
      <c r="E449" s="832" t="s">
        <v>4037</v>
      </c>
      <c r="F449" s="849">
        <v>2</v>
      </c>
      <c r="G449" s="849">
        <v>4616</v>
      </c>
      <c r="H449" s="849">
        <v>0.2219337468147507</v>
      </c>
      <c r="I449" s="849">
        <v>2308</v>
      </c>
      <c r="J449" s="849">
        <v>9</v>
      </c>
      <c r="K449" s="849">
        <v>20799</v>
      </c>
      <c r="L449" s="849">
        <v>1</v>
      </c>
      <c r="M449" s="849">
        <v>2311</v>
      </c>
      <c r="N449" s="849">
        <v>3</v>
      </c>
      <c r="O449" s="849">
        <v>6972</v>
      </c>
      <c r="P449" s="837">
        <v>0.33520842348189817</v>
      </c>
      <c r="Q449" s="850">
        <v>2324</v>
      </c>
    </row>
    <row r="450" spans="1:17" ht="14.4" customHeight="1" x14ac:dyDescent="0.3">
      <c r="A450" s="831" t="s">
        <v>581</v>
      </c>
      <c r="B450" s="832" t="s">
        <v>3370</v>
      </c>
      <c r="C450" s="832" t="s">
        <v>3371</v>
      </c>
      <c r="D450" s="832" t="s">
        <v>4038</v>
      </c>
      <c r="E450" s="832" t="s">
        <v>4039</v>
      </c>
      <c r="F450" s="849"/>
      <c r="G450" s="849"/>
      <c r="H450" s="849"/>
      <c r="I450" s="849"/>
      <c r="J450" s="849">
        <v>1</v>
      </c>
      <c r="K450" s="849">
        <v>2272</v>
      </c>
      <c r="L450" s="849">
        <v>1</v>
      </c>
      <c r="M450" s="849">
        <v>2272</v>
      </c>
      <c r="N450" s="849"/>
      <c r="O450" s="849"/>
      <c r="P450" s="837"/>
      <c r="Q450" s="850"/>
    </row>
    <row r="451" spans="1:17" ht="14.4" customHeight="1" x14ac:dyDescent="0.3">
      <c r="A451" s="831" t="s">
        <v>581</v>
      </c>
      <c r="B451" s="832" t="s">
        <v>3370</v>
      </c>
      <c r="C451" s="832" t="s">
        <v>3371</v>
      </c>
      <c r="D451" s="832" t="s">
        <v>4040</v>
      </c>
      <c r="E451" s="832" t="s">
        <v>4041</v>
      </c>
      <c r="F451" s="849">
        <v>4</v>
      </c>
      <c r="G451" s="849">
        <v>0</v>
      </c>
      <c r="H451" s="849"/>
      <c r="I451" s="849">
        <v>0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581</v>
      </c>
      <c r="B452" s="832" t="s">
        <v>3370</v>
      </c>
      <c r="C452" s="832" t="s">
        <v>3371</v>
      </c>
      <c r="D452" s="832" t="s">
        <v>4042</v>
      </c>
      <c r="E452" s="832" t="s">
        <v>4043</v>
      </c>
      <c r="F452" s="849">
        <v>5</v>
      </c>
      <c r="G452" s="849">
        <v>0</v>
      </c>
      <c r="H452" s="849"/>
      <c r="I452" s="849">
        <v>0</v>
      </c>
      <c r="J452" s="849"/>
      <c r="K452" s="849"/>
      <c r="L452" s="849"/>
      <c r="M452" s="849"/>
      <c r="N452" s="849">
        <v>2</v>
      </c>
      <c r="O452" s="849">
        <v>0</v>
      </c>
      <c r="P452" s="837"/>
      <c r="Q452" s="850">
        <v>0</v>
      </c>
    </row>
    <row r="453" spans="1:17" ht="14.4" customHeight="1" x14ac:dyDescent="0.3">
      <c r="A453" s="831" t="s">
        <v>581</v>
      </c>
      <c r="B453" s="832" t="s">
        <v>3370</v>
      </c>
      <c r="C453" s="832" t="s">
        <v>3371</v>
      </c>
      <c r="D453" s="832" t="s">
        <v>4044</v>
      </c>
      <c r="E453" s="832" t="s">
        <v>4045</v>
      </c>
      <c r="F453" s="849">
        <v>3</v>
      </c>
      <c r="G453" s="849">
        <v>3240</v>
      </c>
      <c r="H453" s="849"/>
      <c r="I453" s="849">
        <v>1080</v>
      </c>
      <c r="J453" s="849"/>
      <c r="K453" s="849"/>
      <c r="L453" s="849"/>
      <c r="M453" s="849"/>
      <c r="N453" s="849">
        <v>1</v>
      </c>
      <c r="O453" s="849">
        <v>1087</v>
      </c>
      <c r="P453" s="837"/>
      <c r="Q453" s="850">
        <v>1087</v>
      </c>
    </row>
    <row r="454" spans="1:17" ht="14.4" customHeight="1" x14ac:dyDescent="0.3">
      <c r="A454" s="831" t="s">
        <v>581</v>
      </c>
      <c r="B454" s="832" t="s">
        <v>3370</v>
      </c>
      <c r="C454" s="832" t="s">
        <v>3371</v>
      </c>
      <c r="D454" s="832" t="s">
        <v>3579</v>
      </c>
      <c r="E454" s="832" t="s">
        <v>3580</v>
      </c>
      <c r="F454" s="849"/>
      <c r="G454" s="849"/>
      <c r="H454" s="849"/>
      <c r="I454" s="849"/>
      <c r="J454" s="849">
        <v>0</v>
      </c>
      <c r="K454" s="849">
        <v>0</v>
      </c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581</v>
      </c>
      <c r="B455" s="832" t="s">
        <v>3370</v>
      </c>
      <c r="C455" s="832" t="s">
        <v>3371</v>
      </c>
      <c r="D455" s="832" t="s">
        <v>4046</v>
      </c>
      <c r="E455" s="832" t="s">
        <v>4047</v>
      </c>
      <c r="F455" s="849">
        <v>2</v>
      </c>
      <c r="G455" s="849">
        <v>570</v>
      </c>
      <c r="H455" s="849"/>
      <c r="I455" s="849">
        <v>285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581</v>
      </c>
      <c r="B456" s="832" t="s">
        <v>3370</v>
      </c>
      <c r="C456" s="832" t="s">
        <v>3371</v>
      </c>
      <c r="D456" s="832" t="s">
        <v>4048</v>
      </c>
      <c r="E456" s="832" t="s">
        <v>4049</v>
      </c>
      <c r="F456" s="849">
        <v>2</v>
      </c>
      <c r="G456" s="849">
        <v>5330</v>
      </c>
      <c r="H456" s="849">
        <v>1.9962546816479401</v>
      </c>
      <c r="I456" s="849">
        <v>2665</v>
      </c>
      <c r="J456" s="849">
        <v>1</v>
      </c>
      <c r="K456" s="849">
        <v>2670</v>
      </c>
      <c r="L456" s="849">
        <v>1</v>
      </c>
      <c r="M456" s="849">
        <v>2670</v>
      </c>
      <c r="N456" s="849">
        <v>1</v>
      </c>
      <c r="O456" s="849">
        <v>2685</v>
      </c>
      <c r="P456" s="837">
        <v>1.0056179775280898</v>
      </c>
      <c r="Q456" s="850">
        <v>2685</v>
      </c>
    </row>
    <row r="457" spans="1:17" ht="14.4" customHeight="1" x14ac:dyDescent="0.3">
      <c r="A457" s="831" t="s">
        <v>581</v>
      </c>
      <c r="B457" s="832" t="s">
        <v>3370</v>
      </c>
      <c r="C457" s="832" t="s">
        <v>3371</v>
      </c>
      <c r="D457" s="832" t="s">
        <v>4050</v>
      </c>
      <c r="E457" s="832" t="s">
        <v>4051</v>
      </c>
      <c r="F457" s="849">
        <v>1</v>
      </c>
      <c r="G457" s="849">
        <v>6448</v>
      </c>
      <c r="H457" s="849"/>
      <c r="I457" s="849">
        <v>6448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581</v>
      </c>
      <c r="B458" s="832" t="s">
        <v>3370</v>
      </c>
      <c r="C458" s="832" t="s">
        <v>3371</v>
      </c>
      <c r="D458" s="832" t="s">
        <v>4052</v>
      </c>
      <c r="E458" s="832" t="s">
        <v>4053</v>
      </c>
      <c r="F458" s="849">
        <v>1</v>
      </c>
      <c r="G458" s="849">
        <v>1337</v>
      </c>
      <c r="H458" s="849"/>
      <c r="I458" s="849">
        <v>1337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581</v>
      </c>
      <c r="B459" s="832" t="s">
        <v>3370</v>
      </c>
      <c r="C459" s="832" t="s">
        <v>3371</v>
      </c>
      <c r="D459" s="832" t="s">
        <v>4054</v>
      </c>
      <c r="E459" s="832" t="s">
        <v>4055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0</v>
      </c>
      <c r="P459" s="837"/>
      <c r="Q459" s="850">
        <v>0</v>
      </c>
    </row>
    <row r="460" spans="1:17" ht="14.4" customHeight="1" x14ac:dyDescent="0.3">
      <c r="A460" s="831" t="s">
        <v>581</v>
      </c>
      <c r="B460" s="832" t="s">
        <v>3370</v>
      </c>
      <c r="C460" s="832" t="s">
        <v>3371</v>
      </c>
      <c r="D460" s="832" t="s">
        <v>4056</v>
      </c>
      <c r="E460" s="832" t="s">
        <v>4057</v>
      </c>
      <c r="F460" s="849"/>
      <c r="G460" s="849"/>
      <c r="H460" s="849"/>
      <c r="I460" s="849"/>
      <c r="J460" s="849"/>
      <c r="K460" s="849"/>
      <c r="L460" s="849"/>
      <c r="M460" s="849"/>
      <c r="N460" s="849">
        <v>3</v>
      </c>
      <c r="O460" s="849">
        <v>0</v>
      </c>
      <c r="P460" s="837"/>
      <c r="Q460" s="850">
        <v>0</v>
      </c>
    </row>
    <row r="461" spans="1:17" ht="14.4" customHeight="1" x14ac:dyDescent="0.3">
      <c r="A461" s="831" t="s">
        <v>581</v>
      </c>
      <c r="B461" s="832" t="s">
        <v>3370</v>
      </c>
      <c r="C461" s="832" t="s">
        <v>3371</v>
      </c>
      <c r="D461" s="832" t="s">
        <v>4058</v>
      </c>
      <c r="E461" s="832" t="s">
        <v>4059</v>
      </c>
      <c r="F461" s="849"/>
      <c r="G461" s="849"/>
      <c r="H461" s="849"/>
      <c r="I461" s="849"/>
      <c r="J461" s="849"/>
      <c r="K461" s="849"/>
      <c r="L461" s="849"/>
      <c r="M461" s="849"/>
      <c r="N461" s="849">
        <v>4</v>
      </c>
      <c r="O461" s="849">
        <v>0</v>
      </c>
      <c r="P461" s="837"/>
      <c r="Q461" s="850">
        <v>0</v>
      </c>
    </row>
    <row r="462" spans="1:17" ht="14.4" customHeight="1" x14ac:dyDescent="0.3">
      <c r="A462" s="831" t="s">
        <v>581</v>
      </c>
      <c r="B462" s="832" t="s">
        <v>3370</v>
      </c>
      <c r="C462" s="832" t="s">
        <v>3371</v>
      </c>
      <c r="D462" s="832" t="s">
        <v>4060</v>
      </c>
      <c r="E462" s="832" t="s">
        <v>4061</v>
      </c>
      <c r="F462" s="849"/>
      <c r="G462" s="849"/>
      <c r="H462" s="849"/>
      <c r="I462" s="849"/>
      <c r="J462" s="849"/>
      <c r="K462" s="849"/>
      <c r="L462" s="849"/>
      <c r="M462" s="849"/>
      <c r="N462" s="849">
        <v>21</v>
      </c>
      <c r="O462" s="849">
        <v>0</v>
      </c>
      <c r="P462" s="837"/>
      <c r="Q462" s="850">
        <v>0</v>
      </c>
    </row>
    <row r="463" spans="1:17" ht="14.4" customHeight="1" x14ac:dyDescent="0.3">
      <c r="A463" s="831" t="s">
        <v>581</v>
      </c>
      <c r="B463" s="832" t="s">
        <v>3370</v>
      </c>
      <c r="C463" s="832" t="s">
        <v>3371</v>
      </c>
      <c r="D463" s="832" t="s">
        <v>4062</v>
      </c>
      <c r="E463" s="832" t="s">
        <v>4063</v>
      </c>
      <c r="F463" s="849"/>
      <c r="G463" s="849"/>
      <c r="H463" s="849"/>
      <c r="I463" s="849"/>
      <c r="J463" s="849"/>
      <c r="K463" s="849"/>
      <c r="L463" s="849"/>
      <c r="M463" s="849"/>
      <c r="N463" s="849">
        <v>9</v>
      </c>
      <c r="O463" s="849">
        <v>0</v>
      </c>
      <c r="P463" s="837"/>
      <c r="Q463" s="850">
        <v>0</v>
      </c>
    </row>
    <row r="464" spans="1:17" ht="14.4" customHeight="1" x14ac:dyDescent="0.3">
      <c r="A464" s="831" t="s">
        <v>581</v>
      </c>
      <c r="B464" s="832" t="s">
        <v>3370</v>
      </c>
      <c r="C464" s="832" t="s">
        <v>3371</v>
      </c>
      <c r="D464" s="832" t="s">
        <v>4064</v>
      </c>
      <c r="E464" s="832" t="s">
        <v>4065</v>
      </c>
      <c r="F464" s="849"/>
      <c r="G464" s="849"/>
      <c r="H464" s="849"/>
      <c r="I464" s="849"/>
      <c r="J464" s="849"/>
      <c r="K464" s="849"/>
      <c r="L464" s="849"/>
      <c r="M464" s="849"/>
      <c r="N464" s="849">
        <v>3</v>
      </c>
      <c r="O464" s="849">
        <v>0</v>
      </c>
      <c r="P464" s="837"/>
      <c r="Q464" s="850">
        <v>0</v>
      </c>
    </row>
    <row r="465" spans="1:17" ht="14.4" customHeight="1" x14ac:dyDescent="0.3">
      <c r="A465" s="831" t="s">
        <v>581</v>
      </c>
      <c r="B465" s="832" t="s">
        <v>3370</v>
      </c>
      <c r="C465" s="832" t="s">
        <v>3371</v>
      </c>
      <c r="D465" s="832" t="s">
        <v>4066</v>
      </c>
      <c r="E465" s="832" t="s">
        <v>4067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0</v>
      </c>
      <c r="P465" s="837"/>
      <c r="Q465" s="850">
        <v>0</v>
      </c>
    </row>
    <row r="466" spans="1:17" ht="14.4" customHeight="1" x14ac:dyDescent="0.3">
      <c r="A466" s="831" t="s">
        <v>581</v>
      </c>
      <c r="B466" s="832" t="s">
        <v>3370</v>
      </c>
      <c r="C466" s="832" t="s">
        <v>3371</v>
      </c>
      <c r="D466" s="832" t="s">
        <v>4068</v>
      </c>
      <c r="E466" s="832" t="s">
        <v>4069</v>
      </c>
      <c r="F466" s="849"/>
      <c r="G466" s="849"/>
      <c r="H466" s="849"/>
      <c r="I466" s="849"/>
      <c r="J466" s="849"/>
      <c r="K466" s="849"/>
      <c r="L466" s="849"/>
      <c r="M466" s="849"/>
      <c r="N466" s="849">
        <v>20</v>
      </c>
      <c r="O466" s="849">
        <v>0</v>
      </c>
      <c r="P466" s="837"/>
      <c r="Q466" s="850">
        <v>0</v>
      </c>
    </row>
    <row r="467" spans="1:17" ht="14.4" customHeight="1" x14ac:dyDescent="0.3">
      <c r="A467" s="831" t="s">
        <v>581</v>
      </c>
      <c r="B467" s="832" t="s">
        <v>3604</v>
      </c>
      <c r="C467" s="832" t="s">
        <v>3371</v>
      </c>
      <c r="D467" s="832" t="s">
        <v>4070</v>
      </c>
      <c r="E467" s="832" t="s">
        <v>4071</v>
      </c>
      <c r="F467" s="849"/>
      <c r="G467" s="849"/>
      <c r="H467" s="849"/>
      <c r="I467" s="849"/>
      <c r="J467" s="849">
        <v>1</v>
      </c>
      <c r="K467" s="849">
        <v>354</v>
      </c>
      <c r="L467" s="849">
        <v>1</v>
      </c>
      <c r="M467" s="849">
        <v>354</v>
      </c>
      <c r="N467" s="849"/>
      <c r="O467" s="849"/>
      <c r="P467" s="837"/>
      <c r="Q467" s="850"/>
    </row>
    <row r="468" spans="1:17" ht="14.4" customHeight="1" x14ac:dyDescent="0.3">
      <c r="A468" s="831" t="s">
        <v>581</v>
      </c>
      <c r="B468" s="832" t="s">
        <v>3604</v>
      </c>
      <c r="C468" s="832" t="s">
        <v>3371</v>
      </c>
      <c r="D468" s="832" t="s">
        <v>3611</v>
      </c>
      <c r="E468" s="832" t="s">
        <v>3612</v>
      </c>
      <c r="F468" s="849">
        <v>24</v>
      </c>
      <c r="G468" s="849">
        <v>27264</v>
      </c>
      <c r="H468" s="849">
        <v>1.5986865251553888</v>
      </c>
      <c r="I468" s="849">
        <v>1136</v>
      </c>
      <c r="J468" s="849">
        <v>15</v>
      </c>
      <c r="K468" s="849">
        <v>17054</v>
      </c>
      <c r="L468" s="849">
        <v>1</v>
      </c>
      <c r="M468" s="849">
        <v>1136.9333333333334</v>
      </c>
      <c r="N468" s="849">
        <v>38</v>
      </c>
      <c r="O468" s="849">
        <v>43358</v>
      </c>
      <c r="P468" s="837">
        <v>2.5423947461006215</v>
      </c>
      <c r="Q468" s="850">
        <v>1141</v>
      </c>
    </row>
    <row r="469" spans="1:17" ht="14.4" customHeight="1" x14ac:dyDescent="0.3">
      <c r="A469" s="831" t="s">
        <v>581</v>
      </c>
      <c r="B469" s="832" t="s">
        <v>3604</v>
      </c>
      <c r="C469" s="832" t="s">
        <v>3371</v>
      </c>
      <c r="D469" s="832" t="s">
        <v>3613</v>
      </c>
      <c r="E469" s="832" t="s">
        <v>3614</v>
      </c>
      <c r="F469" s="849">
        <v>7</v>
      </c>
      <c r="G469" s="849">
        <v>1855</v>
      </c>
      <c r="H469" s="849">
        <v>0.1835361630553082</v>
      </c>
      <c r="I469" s="849">
        <v>265</v>
      </c>
      <c r="J469" s="849">
        <v>38</v>
      </c>
      <c r="K469" s="849">
        <v>10107</v>
      </c>
      <c r="L469" s="849">
        <v>1</v>
      </c>
      <c r="M469" s="849">
        <v>265.9736842105263</v>
      </c>
      <c r="N469" s="849">
        <v>51</v>
      </c>
      <c r="O469" s="849">
        <v>13617</v>
      </c>
      <c r="P469" s="837">
        <v>1.3472840605520926</v>
      </c>
      <c r="Q469" s="850">
        <v>267</v>
      </c>
    </row>
    <row r="470" spans="1:17" ht="14.4" customHeight="1" x14ac:dyDescent="0.3">
      <c r="A470" s="831" t="s">
        <v>581</v>
      </c>
      <c r="B470" s="832" t="s">
        <v>3604</v>
      </c>
      <c r="C470" s="832" t="s">
        <v>3371</v>
      </c>
      <c r="D470" s="832" t="s">
        <v>4072</v>
      </c>
      <c r="E470" s="832" t="s">
        <v>4073</v>
      </c>
      <c r="F470" s="849">
        <v>1</v>
      </c>
      <c r="G470" s="849">
        <v>350</v>
      </c>
      <c r="H470" s="849">
        <v>1</v>
      </c>
      <c r="I470" s="849">
        <v>350</v>
      </c>
      <c r="J470" s="849">
        <v>1</v>
      </c>
      <c r="K470" s="849">
        <v>350</v>
      </c>
      <c r="L470" s="849">
        <v>1</v>
      </c>
      <c r="M470" s="849">
        <v>350</v>
      </c>
      <c r="N470" s="849">
        <v>1</v>
      </c>
      <c r="O470" s="849">
        <v>354</v>
      </c>
      <c r="P470" s="837">
        <v>1.0114285714285713</v>
      </c>
      <c r="Q470" s="850">
        <v>354</v>
      </c>
    </row>
    <row r="471" spans="1:17" ht="14.4" customHeight="1" x14ac:dyDescent="0.3">
      <c r="A471" s="831" t="s">
        <v>581</v>
      </c>
      <c r="B471" s="832" t="s">
        <v>3604</v>
      </c>
      <c r="C471" s="832" t="s">
        <v>3371</v>
      </c>
      <c r="D471" s="832" t="s">
        <v>4074</v>
      </c>
      <c r="E471" s="832" t="s">
        <v>4075</v>
      </c>
      <c r="F471" s="849">
        <v>4</v>
      </c>
      <c r="G471" s="849">
        <v>1132</v>
      </c>
      <c r="H471" s="849">
        <v>4</v>
      </c>
      <c r="I471" s="849">
        <v>283</v>
      </c>
      <c r="J471" s="849">
        <v>1</v>
      </c>
      <c r="K471" s="849">
        <v>283</v>
      </c>
      <c r="L471" s="849">
        <v>1</v>
      </c>
      <c r="M471" s="849">
        <v>283</v>
      </c>
      <c r="N471" s="849">
        <v>6</v>
      </c>
      <c r="O471" s="849">
        <v>1704</v>
      </c>
      <c r="P471" s="837">
        <v>6.021201413427562</v>
      </c>
      <c r="Q471" s="850">
        <v>284</v>
      </c>
    </row>
    <row r="472" spans="1:17" ht="14.4" customHeight="1" x14ac:dyDescent="0.3">
      <c r="A472" s="831" t="s">
        <v>581</v>
      </c>
      <c r="B472" s="832" t="s">
        <v>3604</v>
      </c>
      <c r="C472" s="832" t="s">
        <v>3371</v>
      </c>
      <c r="D472" s="832" t="s">
        <v>3615</v>
      </c>
      <c r="E472" s="832" t="s">
        <v>3616</v>
      </c>
      <c r="F472" s="849">
        <v>12</v>
      </c>
      <c r="G472" s="849">
        <v>9612</v>
      </c>
      <c r="H472" s="849">
        <v>0.92192595434490698</v>
      </c>
      <c r="I472" s="849">
        <v>801</v>
      </c>
      <c r="J472" s="849">
        <v>13</v>
      </c>
      <c r="K472" s="849">
        <v>10426</v>
      </c>
      <c r="L472" s="849">
        <v>1</v>
      </c>
      <c r="M472" s="849">
        <v>802</v>
      </c>
      <c r="N472" s="849">
        <v>15</v>
      </c>
      <c r="O472" s="849">
        <v>12120</v>
      </c>
      <c r="P472" s="837">
        <v>1.1624784193362747</v>
      </c>
      <c r="Q472" s="850">
        <v>808</v>
      </c>
    </row>
    <row r="473" spans="1:17" ht="14.4" customHeight="1" x14ac:dyDescent="0.3">
      <c r="A473" s="831" t="s">
        <v>581</v>
      </c>
      <c r="B473" s="832" t="s">
        <v>3604</v>
      </c>
      <c r="C473" s="832" t="s">
        <v>3371</v>
      </c>
      <c r="D473" s="832" t="s">
        <v>3617</v>
      </c>
      <c r="E473" s="832" t="s">
        <v>3618</v>
      </c>
      <c r="F473" s="849">
        <v>4</v>
      </c>
      <c r="G473" s="849">
        <v>2276</v>
      </c>
      <c r="H473" s="849"/>
      <c r="I473" s="849">
        <v>569</v>
      </c>
      <c r="J473" s="849"/>
      <c r="K473" s="849"/>
      <c r="L473" s="849"/>
      <c r="M473" s="849"/>
      <c r="N473" s="849">
        <v>1</v>
      </c>
      <c r="O473" s="849">
        <v>571</v>
      </c>
      <c r="P473" s="837"/>
      <c r="Q473" s="850">
        <v>571</v>
      </c>
    </row>
    <row r="474" spans="1:17" ht="14.4" customHeight="1" x14ac:dyDescent="0.3">
      <c r="A474" s="831" t="s">
        <v>581</v>
      </c>
      <c r="B474" s="832" t="s">
        <v>3604</v>
      </c>
      <c r="C474" s="832" t="s">
        <v>3371</v>
      </c>
      <c r="D474" s="832" t="s">
        <v>3619</v>
      </c>
      <c r="E474" s="832" t="s">
        <v>3620</v>
      </c>
      <c r="F474" s="849">
        <v>2</v>
      </c>
      <c r="G474" s="849">
        <v>11196</v>
      </c>
      <c r="H474" s="849">
        <v>1.9996427933559564</v>
      </c>
      <c r="I474" s="849">
        <v>5598</v>
      </c>
      <c r="J474" s="849">
        <v>1</v>
      </c>
      <c r="K474" s="849">
        <v>5599</v>
      </c>
      <c r="L474" s="849">
        <v>1</v>
      </c>
      <c r="M474" s="849">
        <v>5599</v>
      </c>
      <c r="N474" s="849"/>
      <c r="O474" s="849"/>
      <c r="P474" s="837"/>
      <c r="Q474" s="850"/>
    </row>
    <row r="475" spans="1:17" ht="14.4" customHeight="1" x14ac:dyDescent="0.3">
      <c r="A475" s="831" t="s">
        <v>581</v>
      </c>
      <c r="B475" s="832" t="s">
        <v>3604</v>
      </c>
      <c r="C475" s="832" t="s">
        <v>3371</v>
      </c>
      <c r="D475" s="832" t="s">
        <v>3621</v>
      </c>
      <c r="E475" s="832" t="s">
        <v>3622</v>
      </c>
      <c r="F475" s="849">
        <v>28</v>
      </c>
      <c r="G475" s="849">
        <v>13608</v>
      </c>
      <c r="H475" s="849">
        <v>1.270232427891347</v>
      </c>
      <c r="I475" s="849">
        <v>486</v>
      </c>
      <c r="J475" s="849">
        <v>22</v>
      </c>
      <c r="K475" s="849">
        <v>10713</v>
      </c>
      <c r="L475" s="849">
        <v>1</v>
      </c>
      <c r="M475" s="849">
        <v>486.95454545454544</v>
      </c>
      <c r="N475" s="849">
        <v>19</v>
      </c>
      <c r="O475" s="849">
        <v>9272</v>
      </c>
      <c r="P475" s="837">
        <v>0.86549052552973027</v>
      </c>
      <c r="Q475" s="850">
        <v>488</v>
      </c>
    </row>
    <row r="476" spans="1:17" ht="14.4" customHeight="1" x14ac:dyDescent="0.3">
      <c r="A476" s="831" t="s">
        <v>581</v>
      </c>
      <c r="B476" s="832" t="s">
        <v>3604</v>
      </c>
      <c r="C476" s="832" t="s">
        <v>3371</v>
      </c>
      <c r="D476" s="832" t="s">
        <v>4076</v>
      </c>
      <c r="E476" s="832" t="s">
        <v>4077</v>
      </c>
      <c r="F476" s="849"/>
      <c r="G476" s="849"/>
      <c r="H476" s="849"/>
      <c r="I476" s="849"/>
      <c r="J476" s="849"/>
      <c r="K476" s="849"/>
      <c r="L476" s="849"/>
      <c r="M476" s="849"/>
      <c r="N476" s="849">
        <v>1</v>
      </c>
      <c r="O476" s="849">
        <v>1843</v>
      </c>
      <c r="P476" s="837"/>
      <c r="Q476" s="850">
        <v>1843</v>
      </c>
    </row>
    <row r="477" spans="1:17" ht="14.4" customHeight="1" x14ac:dyDescent="0.3">
      <c r="A477" s="831" t="s">
        <v>4078</v>
      </c>
      <c r="B477" s="832" t="s">
        <v>3385</v>
      </c>
      <c r="C477" s="832" t="s">
        <v>3386</v>
      </c>
      <c r="D477" s="832" t="s">
        <v>3415</v>
      </c>
      <c r="E477" s="832" t="s">
        <v>1007</v>
      </c>
      <c r="F477" s="849"/>
      <c r="G477" s="849"/>
      <c r="H477" s="849"/>
      <c r="I477" s="849"/>
      <c r="J477" s="849">
        <v>2</v>
      </c>
      <c r="K477" s="849">
        <v>6302.14</v>
      </c>
      <c r="L477" s="849">
        <v>1</v>
      </c>
      <c r="M477" s="849">
        <v>3151.07</v>
      </c>
      <c r="N477" s="849"/>
      <c r="O477" s="849"/>
      <c r="P477" s="837"/>
      <c r="Q477" s="850"/>
    </row>
    <row r="478" spans="1:17" ht="14.4" customHeight="1" x14ac:dyDescent="0.3">
      <c r="A478" s="831" t="s">
        <v>4078</v>
      </c>
      <c r="B478" s="832" t="s">
        <v>3385</v>
      </c>
      <c r="C478" s="832" t="s">
        <v>3424</v>
      </c>
      <c r="D478" s="832" t="s">
        <v>3461</v>
      </c>
      <c r="E478" s="832" t="s">
        <v>3462</v>
      </c>
      <c r="F478" s="849"/>
      <c r="G478" s="849"/>
      <c r="H478" s="849"/>
      <c r="I478" s="849"/>
      <c r="J478" s="849">
        <v>1</v>
      </c>
      <c r="K478" s="849">
        <v>1316.18</v>
      </c>
      <c r="L478" s="849">
        <v>1</v>
      </c>
      <c r="M478" s="849">
        <v>1316.18</v>
      </c>
      <c r="N478" s="849"/>
      <c r="O478" s="849"/>
      <c r="P478" s="837"/>
      <c r="Q478" s="850"/>
    </row>
    <row r="479" spans="1:17" ht="14.4" customHeight="1" x14ac:dyDescent="0.3">
      <c r="A479" s="831" t="s">
        <v>4078</v>
      </c>
      <c r="B479" s="832" t="s">
        <v>3385</v>
      </c>
      <c r="C479" s="832" t="s">
        <v>3371</v>
      </c>
      <c r="D479" s="832" t="s">
        <v>3372</v>
      </c>
      <c r="E479" s="832" t="s">
        <v>3373</v>
      </c>
      <c r="F479" s="849">
        <v>1</v>
      </c>
      <c r="G479" s="849">
        <v>251</v>
      </c>
      <c r="H479" s="849">
        <v>0.99603174603174605</v>
      </c>
      <c r="I479" s="849">
        <v>251</v>
      </c>
      <c r="J479" s="849">
        <v>1</v>
      </c>
      <c r="K479" s="849">
        <v>252</v>
      </c>
      <c r="L479" s="849">
        <v>1</v>
      </c>
      <c r="M479" s="849">
        <v>252</v>
      </c>
      <c r="N479" s="849"/>
      <c r="O479" s="849"/>
      <c r="P479" s="837"/>
      <c r="Q479" s="850"/>
    </row>
    <row r="480" spans="1:17" ht="14.4" customHeight="1" x14ac:dyDescent="0.3">
      <c r="A480" s="831" t="s">
        <v>4078</v>
      </c>
      <c r="B480" s="832" t="s">
        <v>3385</v>
      </c>
      <c r="C480" s="832" t="s">
        <v>3371</v>
      </c>
      <c r="D480" s="832" t="s">
        <v>3499</v>
      </c>
      <c r="E480" s="832" t="s">
        <v>3500</v>
      </c>
      <c r="F480" s="849"/>
      <c r="G480" s="849"/>
      <c r="H480" s="849"/>
      <c r="I480" s="849"/>
      <c r="J480" s="849">
        <v>1</v>
      </c>
      <c r="K480" s="849">
        <v>127</v>
      </c>
      <c r="L480" s="849">
        <v>1</v>
      </c>
      <c r="M480" s="849">
        <v>127</v>
      </c>
      <c r="N480" s="849"/>
      <c r="O480" s="849"/>
      <c r="P480" s="837"/>
      <c r="Q480" s="850"/>
    </row>
    <row r="481" spans="1:17" ht="14.4" customHeight="1" x14ac:dyDescent="0.3">
      <c r="A481" s="831" t="s">
        <v>4078</v>
      </c>
      <c r="B481" s="832" t="s">
        <v>3385</v>
      </c>
      <c r="C481" s="832" t="s">
        <v>3371</v>
      </c>
      <c r="D481" s="832" t="s">
        <v>3507</v>
      </c>
      <c r="E481" s="832" t="s">
        <v>3508</v>
      </c>
      <c r="F481" s="849">
        <v>1</v>
      </c>
      <c r="G481" s="849">
        <v>333</v>
      </c>
      <c r="H481" s="849"/>
      <c r="I481" s="849">
        <v>333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4078</v>
      </c>
      <c r="B482" s="832" t="s">
        <v>3385</v>
      </c>
      <c r="C482" s="832" t="s">
        <v>3371</v>
      </c>
      <c r="D482" s="832" t="s">
        <v>3509</v>
      </c>
      <c r="E482" s="832" t="s">
        <v>3510</v>
      </c>
      <c r="F482" s="849"/>
      <c r="G482" s="849"/>
      <c r="H482" s="849"/>
      <c r="I482" s="849"/>
      <c r="J482" s="849">
        <v>1</v>
      </c>
      <c r="K482" s="849">
        <v>166</v>
      </c>
      <c r="L482" s="849">
        <v>1</v>
      </c>
      <c r="M482" s="849">
        <v>166</v>
      </c>
      <c r="N482" s="849"/>
      <c r="O482" s="849"/>
      <c r="P482" s="837"/>
      <c r="Q482" s="850"/>
    </row>
    <row r="483" spans="1:17" ht="14.4" customHeight="1" x14ac:dyDescent="0.3">
      <c r="A483" s="831" t="s">
        <v>4078</v>
      </c>
      <c r="B483" s="832" t="s">
        <v>3385</v>
      </c>
      <c r="C483" s="832" t="s">
        <v>3371</v>
      </c>
      <c r="D483" s="832" t="s">
        <v>3378</v>
      </c>
      <c r="E483" s="832" t="s">
        <v>3379</v>
      </c>
      <c r="F483" s="849"/>
      <c r="G483" s="849"/>
      <c r="H483" s="849"/>
      <c r="I483" s="849"/>
      <c r="J483" s="849">
        <v>1</v>
      </c>
      <c r="K483" s="849">
        <v>593</v>
      </c>
      <c r="L483" s="849">
        <v>1</v>
      </c>
      <c r="M483" s="849">
        <v>593</v>
      </c>
      <c r="N483" s="849"/>
      <c r="O483" s="849"/>
      <c r="P483" s="837"/>
      <c r="Q483" s="850"/>
    </row>
    <row r="484" spans="1:17" ht="14.4" customHeight="1" x14ac:dyDescent="0.3">
      <c r="A484" s="831" t="s">
        <v>4078</v>
      </c>
      <c r="B484" s="832" t="s">
        <v>3385</v>
      </c>
      <c r="C484" s="832" t="s">
        <v>3371</v>
      </c>
      <c r="D484" s="832" t="s">
        <v>3549</v>
      </c>
      <c r="E484" s="832" t="s">
        <v>3550</v>
      </c>
      <c r="F484" s="849"/>
      <c r="G484" s="849"/>
      <c r="H484" s="849"/>
      <c r="I484" s="849"/>
      <c r="J484" s="849">
        <v>1</v>
      </c>
      <c r="K484" s="849">
        <v>768</v>
      </c>
      <c r="L484" s="849">
        <v>1</v>
      </c>
      <c r="M484" s="849">
        <v>768</v>
      </c>
      <c r="N484" s="849"/>
      <c r="O484" s="849"/>
      <c r="P484" s="837"/>
      <c r="Q484" s="850"/>
    </row>
    <row r="485" spans="1:17" ht="14.4" customHeight="1" x14ac:dyDescent="0.3">
      <c r="A485" s="831" t="s">
        <v>4078</v>
      </c>
      <c r="B485" s="832" t="s">
        <v>3385</v>
      </c>
      <c r="C485" s="832" t="s">
        <v>3371</v>
      </c>
      <c r="D485" s="832" t="s">
        <v>3382</v>
      </c>
      <c r="E485" s="832" t="s">
        <v>3383</v>
      </c>
      <c r="F485" s="849"/>
      <c r="G485" s="849"/>
      <c r="H485" s="849"/>
      <c r="I485" s="849"/>
      <c r="J485" s="849">
        <v>1</v>
      </c>
      <c r="K485" s="849">
        <v>363</v>
      </c>
      <c r="L485" s="849">
        <v>1</v>
      </c>
      <c r="M485" s="849">
        <v>363</v>
      </c>
      <c r="N485" s="849"/>
      <c r="O485" s="849"/>
      <c r="P485" s="837"/>
      <c r="Q485" s="850"/>
    </row>
    <row r="486" spans="1:17" ht="14.4" customHeight="1" x14ac:dyDescent="0.3">
      <c r="A486" s="831" t="s">
        <v>4079</v>
      </c>
      <c r="B486" s="832" t="s">
        <v>3385</v>
      </c>
      <c r="C486" s="832" t="s">
        <v>3386</v>
      </c>
      <c r="D486" s="832" t="s">
        <v>3423</v>
      </c>
      <c r="E486" s="832" t="s">
        <v>3399</v>
      </c>
      <c r="F486" s="849"/>
      <c r="G486" s="849"/>
      <c r="H486" s="849"/>
      <c r="I486" s="849"/>
      <c r="J486" s="849"/>
      <c r="K486" s="849"/>
      <c r="L486" s="849"/>
      <c r="M486" s="849"/>
      <c r="N486" s="849">
        <v>0.1</v>
      </c>
      <c r="O486" s="849">
        <v>163.95</v>
      </c>
      <c r="P486" s="837"/>
      <c r="Q486" s="850">
        <v>1639.4999999999998</v>
      </c>
    </row>
    <row r="487" spans="1:17" ht="14.4" customHeight="1" x14ac:dyDescent="0.3">
      <c r="A487" s="831" t="s">
        <v>4079</v>
      </c>
      <c r="B487" s="832" t="s">
        <v>3385</v>
      </c>
      <c r="C487" s="832" t="s">
        <v>3424</v>
      </c>
      <c r="D487" s="832" t="s">
        <v>3437</v>
      </c>
      <c r="E487" s="832" t="s">
        <v>3438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408.74</v>
      </c>
      <c r="P487" s="837"/>
      <c r="Q487" s="850">
        <v>408.74</v>
      </c>
    </row>
    <row r="488" spans="1:17" ht="14.4" customHeight="1" x14ac:dyDescent="0.3">
      <c r="A488" s="831" t="s">
        <v>4079</v>
      </c>
      <c r="B488" s="832" t="s">
        <v>3385</v>
      </c>
      <c r="C488" s="832" t="s">
        <v>3424</v>
      </c>
      <c r="D488" s="832" t="s">
        <v>3475</v>
      </c>
      <c r="E488" s="832" t="s">
        <v>3476</v>
      </c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642</v>
      </c>
      <c r="P488" s="837"/>
      <c r="Q488" s="850">
        <v>642</v>
      </c>
    </row>
    <row r="489" spans="1:17" ht="14.4" customHeight="1" x14ac:dyDescent="0.3">
      <c r="A489" s="831" t="s">
        <v>4079</v>
      </c>
      <c r="B489" s="832" t="s">
        <v>3385</v>
      </c>
      <c r="C489" s="832" t="s">
        <v>3424</v>
      </c>
      <c r="D489" s="832" t="s">
        <v>3477</v>
      </c>
      <c r="E489" s="832" t="s">
        <v>3478</v>
      </c>
      <c r="F489" s="849"/>
      <c r="G489" s="849"/>
      <c r="H489" s="849"/>
      <c r="I489" s="849"/>
      <c r="J489" s="849"/>
      <c r="K489" s="849"/>
      <c r="L489" s="849"/>
      <c r="M489" s="849"/>
      <c r="N489" s="849">
        <v>2</v>
      </c>
      <c r="O489" s="849">
        <v>6320</v>
      </c>
      <c r="P489" s="837"/>
      <c r="Q489" s="850">
        <v>3160</v>
      </c>
    </row>
    <row r="490" spans="1:17" ht="14.4" customHeight="1" x14ac:dyDescent="0.3">
      <c r="A490" s="831" t="s">
        <v>4079</v>
      </c>
      <c r="B490" s="832" t="s">
        <v>3385</v>
      </c>
      <c r="C490" s="832" t="s">
        <v>3371</v>
      </c>
      <c r="D490" s="832" t="s">
        <v>3491</v>
      </c>
      <c r="E490" s="832" t="s">
        <v>3492</v>
      </c>
      <c r="F490" s="849">
        <v>8</v>
      </c>
      <c r="G490" s="849">
        <v>296</v>
      </c>
      <c r="H490" s="849">
        <v>8</v>
      </c>
      <c r="I490" s="849">
        <v>37</v>
      </c>
      <c r="J490" s="849">
        <v>1</v>
      </c>
      <c r="K490" s="849">
        <v>37</v>
      </c>
      <c r="L490" s="849">
        <v>1</v>
      </c>
      <c r="M490" s="849">
        <v>37</v>
      </c>
      <c r="N490" s="849">
        <v>2</v>
      </c>
      <c r="O490" s="849">
        <v>76</v>
      </c>
      <c r="P490" s="837">
        <v>2.0540540540540539</v>
      </c>
      <c r="Q490" s="850">
        <v>38</v>
      </c>
    </row>
    <row r="491" spans="1:17" ht="14.4" customHeight="1" x14ac:dyDescent="0.3">
      <c r="A491" s="831" t="s">
        <v>4079</v>
      </c>
      <c r="B491" s="832" t="s">
        <v>3385</v>
      </c>
      <c r="C491" s="832" t="s">
        <v>3371</v>
      </c>
      <c r="D491" s="832" t="s">
        <v>3372</v>
      </c>
      <c r="E491" s="832" t="s">
        <v>3373</v>
      </c>
      <c r="F491" s="849">
        <v>3</v>
      </c>
      <c r="G491" s="849">
        <v>753</v>
      </c>
      <c r="H491" s="849"/>
      <c r="I491" s="849">
        <v>251</v>
      </c>
      <c r="J491" s="849"/>
      <c r="K491" s="849"/>
      <c r="L491" s="849"/>
      <c r="M491" s="849"/>
      <c r="N491" s="849">
        <v>1</v>
      </c>
      <c r="O491" s="849">
        <v>254</v>
      </c>
      <c r="P491" s="837"/>
      <c r="Q491" s="850">
        <v>254</v>
      </c>
    </row>
    <row r="492" spans="1:17" ht="14.4" customHeight="1" x14ac:dyDescent="0.3">
      <c r="A492" s="831" t="s">
        <v>4079</v>
      </c>
      <c r="B492" s="832" t="s">
        <v>3385</v>
      </c>
      <c r="C492" s="832" t="s">
        <v>3371</v>
      </c>
      <c r="D492" s="832" t="s">
        <v>3499</v>
      </c>
      <c r="E492" s="832" t="s">
        <v>3500</v>
      </c>
      <c r="F492" s="849"/>
      <c r="G492" s="849"/>
      <c r="H492" s="849"/>
      <c r="I492" s="849"/>
      <c r="J492" s="849">
        <v>1</v>
      </c>
      <c r="K492" s="849">
        <v>127</v>
      </c>
      <c r="L492" s="849">
        <v>1</v>
      </c>
      <c r="M492" s="849">
        <v>127</v>
      </c>
      <c r="N492" s="849">
        <v>2</v>
      </c>
      <c r="O492" s="849">
        <v>252</v>
      </c>
      <c r="P492" s="837">
        <v>1.984251968503937</v>
      </c>
      <c r="Q492" s="850">
        <v>126</v>
      </c>
    </row>
    <row r="493" spans="1:17" ht="14.4" customHeight="1" x14ac:dyDescent="0.3">
      <c r="A493" s="831" t="s">
        <v>4079</v>
      </c>
      <c r="B493" s="832" t="s">
        <v>3385</v>
      </c>
      <c r="C493" s="832" t="s">
        <v>3371</v>
      </c>
      <c r="D493" s="832" t="s">
        <v>3507</v>
      </c>
      <c r="E493" s="832" t="s">
        <v>3508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335</v>
      </c>
      <c r="P493" s="837"/>
      <c r="Q493" s="850">
        <v>335</v>
      </c>
    </row>
    <row r="494" spans="1:17" ht="14.4" customHeight="1" x14ac:dyDescent="0.3">
      <c r="A494" s="831" t="s">
        <v>4079</v>
      </c>
      <c r="B494" s="832" t="s">
        <v>3385</v>
      </c>
      <c r="C494" s="832" t="s">
        <v>3371</v>
      </c>
      <c r="D494" s="832" t="s">
        <v>3378</v>
      </c>
      <c r="E494" s="832" t="s">
        <v>3379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595</v>
      </c>
      <c r="P494" s="837"/>
      <c r="Q494" s="850">
        <v>595</v>
      </c>
    </row>
    <row r="495" spans="1:17" ht="14.4" customHeight="1" x14ac:dyDescent="0.3">
      <c r="A495" s="831" t="s">
        <v>4079</v>
      </c>
      <c r="B495" s="832" t="s">
        <v>3385</v>
      </c>
      <c r="C495" s="832" t="s">
        <v>3371</v>
      </c>
      <c r="D495" s="832" t="s">
        <v>3549</v>
      </c>
      <c r="E495" s="832" t="s">
        <v>3550</v>
      </c>
      <c r="F495" s="849"/>
      <c r="G495" s="849"/>
      <c r="H495" s="849"/>
      <c r="I495" s="849"/>
      <c r="J495" s="849"/>
      <c r="K495" s="849"/>
      <c r="L495" s="849"/>
      <c r="M495" s="849"/>
      <c r="N495" s="849">
        <v>2</v>
      </c>
      <c r="O495" s="849">
        <v>1540</v>
      </c>
      <c r="P495" s="837"/>
      <c r="Q495" s="850">
        <v>770</v>
      </c>
    </row>
    <row r="496" spans="1:17" ht="14.4" customHeight="1" x14ac:dyDescent="0.3">
      <c r="A496" s="831" t="s">
        <v>4079</v>
      </c>
      <c r="B496" s="832" t="s">
        <v>3385</v>
      </c>
      <c r="C496" s="832" t="s">
        <v>3371</v>
      </c>
      <c r="D496" s="832" t="s">
        <v>3571</v>
      </c>
      <c r="E496" s="832" t="s">
        <v>3572</v>
      </c>
      <c r="F496" s="849">
        <v>0</v>
      </c>
      <c r="G496" s="849">
        <v>0</v>
      </c>
      <c r="H496" s="849"/>
      <c r="I496" s="849"/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4079</v>
      </c>
      <c r="B497" s="832" t="s">
        <v>3385</v>
      </c>
      <c r="C497" s="832" t="s">
        <v>3371</v>
      </c>
      <c r="D497" s="832" t="s">
        <v>3380</v>
      </c>
      <c r="E497" s="832" t="s">
        <v>3381</v>
      </c>
      <c r="F497" s="849">
        <v>1</v>
      </c>
      <c r="G497" s="849">
        <v>1337</v>
      </c>
      <c r="H497" s="849"/>
      <c r="I497" s="849">
        <v>1337</v>
      </c>
      <c r="J497" s="849"/>
      <c r="K497" s="849"/>
      <c r="L497" s="849"/>
      <c r="M497" s="849"/>
      <c r="N497" s="849">
        <v>1</v>
      </c>
      <c r="O497" s="849">
        <v>1344</v>
      </c>
      <c r="P497" s="837"/>
      <c r="Q497" s="850">
        <v>1344</v>
      </c>
    </row>
    <row r="498" spans="1:17" ht="14.4" customHeight="1" x14ac:dyDescent="0.3">
      <c r="A498" s="831" t="s">
        <v>4079</v>
      </c>
      <c r="B498" s="832" t="s">
        <v>3385</v>
      </c>
      <c r="C498" s="832" t="s">
        <v>3371</v>
      </c>
      <c r="D498" s="832" t="s">
        <v>3382</v>
      </c>
      <c r="E498" s="832" t="s">
        <v>3383</v>
      </c>
      <c r="F498" s="849"/>
      <c r="G498" s="849"/>
      <c r="H498" s="849"/>
      <c r="I498" s="849"/>
      <c r="J498" s="849"/>
      <c r="K498" s="849"/>
      <c r="L498" s="849"/>
      <c r="M498" s="849"/>
      <c r="N498" s="849">
        <v>1</v>
      </c>
      <c r="O498" s="849">
        <v>364</v>
      </c>
      <c r="P498" s="837"/>
      <c r="Q498" s="850">
        <v>364</v>
      </c>
    </row>
    <row r="499" spans="1:17" ht="14.4" customHeight="1" x14ac:dyDescent="0.3">
      <c r="A499" s="831" t="s">
        <v>4079</v>
      </c>
      <c r="B499" s="832" t="s">
        <v>3370</v>
      </c>
      <c r="C499" s="832" t="s">
        <v>3371</v>
      </c>
      <c r="D499" s="832" t="s">
        <v>3372</v>
      </c>
      <c r="E499" s="832" t="s">
        <v>3373</v>
      </c>
      <c r="F499" s="849">
        <v>1</v>
      </c>
      <c r="G499" s="849">
        <v>251</v>
      </c>
      <c r="H499" s="849"/>
      <c r="I499" s="849">
        <v>251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4079</v>
      </c>
      <c r="B500" s="832" t="s">
        <v>3370</v>
      </c>
      <c r="C500" s="832" t="s">
        <v>3371</v>
      </c>
      <c r="D500" s="832" t="s">
        <v>3380</v>
      </c>
      <c r="E500" s="832" t="s">
        <v>3381</v>
      </c>
      <c r="F500" s="849">
        <v>1</v>
      </c>
      <c r="G500" s="849">
        <v>1337</v>
      </c>
      <c r="H500" s="849"/>
      <c r="I500" s="849">
        <v>1337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4080</v>
      </c>
      <c r="B501" s="832" t="s">
        <v>3385</v>
      </c>
      <c r="C501" s="832" t="s">
        <v>3371</v>
      </c>
      <c r="D501" s="832" t="s">
        <v>3372</v>
      </c>
      <c r="E501" s="832" t="s">
        <v>3373</v>
      </c>
      <c r="F501" s="849">
        <v>3</v>
      </c>
      <c r="G501" s="849">
        <v>753</v>
      </c>
      <c r="H501" s="849">
        <v>2.9880952380952381</v>
      </c>
      <c r="I501" s="849">
        <v>251</v>
      </c>
      <c r="J501" s="849">
        <v>1</v>
      </c>
      <c r="K501" s="849">
        <v>252</v>
      </c>
      <c r="L501" s="849">
        <v>1</v>
      </c>
      <c r="M501" s="849">
        <v>252</v>
      </c>
      <c r="N501" s="849">
        <v>2</v>
      </c>
      <c r="O501" s="849">
        <v>508</v>
      </c>
      <c r="P501" s="837">
        <v>2.0158730158730158</v>
      </c>
      <c r="Q501" s="850">
        <v>254</v>
      </c>
    </row>
    <row r="502" spans="1:17" ht="14.4" customHeight="1" x14ac:dyDescent="0.3">
      <c r="A502" s="831" t="s">
        <v>4080</v>
      </c>
      <c r="B502" s="832" t="s">
        <v>3385</v>
      </c>
      <c r="C502" s="832" t="s">
        <v>3371</v>
      </c>
      <c r="D502" s="832" t="s">
        <v>3499</v>
      </c>
      <c r="E502" s="832" t="s">
        <v>3500</v>
      </c>
      <c r="F502" s="849">
        <v>1</v>
      </c>
      <c r="G502" s="849">
        <v>126</v>
      </c>
      <c r="H502" s="849"/>
      <c r="I502" s="849">
        <v>126</v>
      </c>
      <c r="J502" s="849"/>
      <c r="K502" s="849"/>
      <c r="L502" s="849"/>
      <c r="M502" s="849"/>
      <c r="N502" s="849">
        <v>2</v>
      </c>
      <c r="O502" s="849">
        <v>252</v>
      </c>
      <c r="P502" s="837"/>
      <c r="Q502" s="850">
        <v>126</v>
      </c>
    </row>
    <row r="503" spans="1:17" ht="14.4" customHeight="1" x14ac:dyDescent="0.3">
      <c r="A503" s="831" t="s">
        <v>4080</v>
      </c>
      <c r="B503" s="832" t="s">
        <v>3385</v>
      </c>
      <c r="C503" s="832" t="s">
        <v>3371</v>
      </c>
      <c r="D503" s="832" t="s">
        <v>3517</v>
      </c>
      <c r="E503" s="832" t="s">
        <v>3518</v>
      </c>
      <c r="F503" s="849"/>
      <c r="G503" s="849"/>
      <c r="H503" s="849"/>
      <c r="I503" s="849"/>
      <c r="J503" s="849">
        <v>1</v>
      </c>
      <c r="K503" s="849">
        <v>324</v>
      </c>
      <c r="L503" s="849">
        <v>1</v>
      </c>
      <c r="M503" s="849">
        <v>324</v>
      </c>
      <c r="N503" s="849"/>
      <c r="O503" s="849"/>
      <c r="P503" s="837"/>
      <c r="Q503" s="850"/>
    </row>
    <row r="504" spans="1:17" ht="14.4" customHeight="1" x14ac:dyDescent="0.3">
      <c r="A504" s="831" t="s">
        <v>4080</v>
      </c>
      <c r="B504" s="832" t="s">
        <v>3385</v>
      </c>
      <c r="C504" s="832" t="s">
        <v>3371</v>
      </c>
      <c r="D504" s="832" t="s">
        <v>3543</v>
      </c>
      <c r="E504" s="832" t="s">
        <v>3544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964</v>
      </c>
      <c r="P504" s="837"/>
      <c r="Q504" s="850">
        <v>964</v>
      </c>
    </row>
    <row r="505" spans="1:17" ht="14.4" customHeight="1" x14ac:dyDescent="0.3">
      <c r="A505" s="831" t="s">
        <v>4080</v>
      </c>
      <c r="B505" s="832" t="s">
        <v>3385</v>
      </c>
      <c r="C505" s="832" t="s">
        <v>3371</v>
      </c>
      <c r="D505" s="832" t="s">
        <v>3559</v>
      </c>
      <c r="E505" s="832" t="s">
        <v>3560</v>
      </c>
      <c r="F505" s="849">
        <v>1</v>
      </c>
      <c r="G505" s="849">
        <v>160</v>
      </c>
      <c r="H505" s="849"/>
      <c r="I505" s="849">
        <v>160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4081</v>
      </c>
      <c r="B506" s="832" t="s">
        <v>3385</v>
      </c>
      <c r="C506" s="832" t="s">
        <v>3371</v>
      </c>
      <c r="D506" s="832" t="s">
        <v>3499</v>
      </c>
      <c r="E506" s="832" t="s">
        <v>3500</v>
      </c>
      <c r="F506" s="849">
        <v>1</v>
      </c>
      <c r="G506" s="849">
        <v>126</v>
      </c>
      <c r="H506" s="849"/>
      <c r="I506" s="849">
        <v>126</v>
      </c>
      <c r="J506" s="849"/>
      <c r="K506" s="849"/>
      <c r="L506" s="849"/>
      <c r="M506" s="849"/>
      <c r="N506" s="849">
        <v>1</v>
      </c>
      <c r="O506" s="849">
        <v>126</v>
      </c>
      <c r="P506" s="837"/>
      <c r="Q506" s="850">
        <v>126</v>
      </c>
    </row>
    <row r="507" spans="1:17" ht="14.4" customHeight="1" x14ac:dyDescent="0.3">
      <c r="A507" s="831" t="s">
        <v>4082</v>
      </c>
      <c r="B507" s="832" t="s">
        <v>3385</v>
      </c>
      <c r="C507" s="832" t="s">
        <v>3386</v>
      </c>
      <c r="D507" s="832" t="s">
        <v>3387</v>
      </c>
      <c r="E507" s="832" t="s">
        <v>3388</v>
      </c>
      <c r="F507" s="849"/>
      <c r="G507" s="849"/>
      <c r="H507" s="849"/>
      <c r="I507" s="849"/>
      <c r="J507" s="849"/>
      <c r="K507" s="849"/>
      <c r="L507" s="849"/>
      <c r="M507" s="849"/>
      <c r="N507" s="849">
        <v>0.1</v>
      </c>
      <c r="O507" s="849">
        <v>6.97</v>
      </c>
      <c r="P507" s="837"/>
      <c r="Q507" s="850">
        <v>69.699999999999989</v>
      </c>
    </row>
    <row r="508" spans="1:17" ht="14.4" customHeight="1" x14ac:dyDescent="0.3">
      <c r="A508" s="831" t="s">
        <v>4082</v>
      </c>
      <c r="B508" s="832" t="s">
        <v>3385</v>
      </c>
      <c r="C508" s="832" t="s">
        <v>3386</v>
      </c>
      <c r="D508" s="832" t="s">
        <v>3398</v>
      </c>
      <c r="E508" s="832" t="s">
        <v>3399</v>
      </c>
      <c r="F508" s="849">
        <v>0.2</v>
      </c>
      <c r="G508" s="849">
        <v>909.52</v>
      </c>
      <c r="H508" s="849">
        <v>2</v>
      </c>
      <c r="I508" s="849">
        <v>4547.5999999999995</v>
      </c>
      <c r="J508" s="849">
        <v>0.1</v>
      </c>
      <c r="K508" s="849">
        <v>454.76</v>
      </c>
      <c r="L508" s="849">
        <v>1</v>
      </c>
      <c r="M508" s="849">
        <v>4547.5999999999995</v>
      </c>
      <c r="N508" s="849"/>
      <c r="O508" s="849"/>
      <c r="P508" s="837"/>
      <c r="Q508" s="850"/>
    </row>
    <row r="509" spans="1:17" ht="14.4" customHeight="1" x14ac:dyDescent="0.3">
      <c r="A509" s="831" t="s">
        <v>4082</v>
      </c>
      <c r="B509" s="832" t="s">
        <v>3385</v>
      </c>
      <c r="C509" s="832" t="s">
        <v>3386</v>
      </c>
      <c r="D509" s="832" t="s">
        <v>3423</v>
      </c>
      <c r="E509" s="832" t="s">
        <v>3399</v>
      </c>
      <c r="F509" s="849"/>
      <c r="G509" s="849"/>
      <c r="H509" s="849"/>
      <c r="I509" s="849"/>
      <c r="J509" s="849"/>
      <c r="K509" s="849"/>
      <c r="L509" s="849"/>
      <c r="M509" s="849"/>
      <c r="N509" s="849">
        <v>0.6</v>
      </c>
      <c r="O509" s="849">
        <v>983.7</v>
      </c>
      <c r="P509" s="837"/>
      <c r="Q509" s="850">
        <v>1639.5000000000002</v>
      </c>
    </row>
    <row r="510" spans="1:17" ht="14.4" customHeight="1" x14ac:dyDescent="0.3">
      <c r="A510" s="831" t="s">
        <v>4082</v>
      </c>
      <c r="B510" s="832" t="s">
        <v>3385</v>
      </c>
      <c r="C510" s="832" t="s">
        <v>3424</v>
      </c>
      <c r="D510" s="832" t="s">
        <v>3427</v>
      </c>
      <c r="E510" s="832" t="s">
        <v>3428</v>
      </c>
      <c r="F510" s="849"/>
      <c r="G510" s="849"/>
      <c r="H510" s="849"/>
      <c r="I510" s="849"/>
      <c r="J510" s="849">
        <v>2</v>
      </c>
      <c r="K510" s="849">
        <v>5250.22</v>
      </c>
      <c r="L510" s="849">
        <v>1</v>
      </c>
      <c r="M510" s="849">
        <v>2625.11</v>
      </c>
      <c r="N510" s="849">
        <v>4</v>
      </c>
      <c r="O510" s="849">
        <v>10500.44</v>
      </c>
      <c r="P510" s="837">
        <v>2</v>
      </c>
      <c r="Q510" s="850">
        <v>2625.11</v>
      </c>
    </row>
    <row r="511" spans="1:17" ht="14.4" customHeight="1" x14ac:dyDescent="0.3">
      <c r="A511" s="831" t="s">
        <v>4082</v>
      </c>
      <c r="B511" s="832" t="s">
        <v>3385</v>
      </c>
      <c r="C511" s="832" t="s">
        <v>3424</v>
      </c>
      <c r="D511" s="832" t="s">
        <v>3435</v>
      </c>
      <c r="E511" s="832" t="s">
        <v>3436</v>
      </c>
      <c r="F511" s="849"/>
      <c r="G511" s="849"/>
      <c r="H511" s="849"/>
      <c r="I511" s="849"/>
      <c r="J511" s="849">
        <v>1</v>
      </c>
      <c r="K511" s="849">
        <v>901.64</v>
      </c>
      <c r="L511" s="849">
        <v>1</v>
      </c>
      <c r="M511" s="849">
        <v>901.64</v>
      </c>
      <c r="N511" s="849"/>
      <c r="O511" s="849"/>
      <c r="P511" s="837"/>
      <c r="Q511" s="850"/>
    </row>
    <row r="512" spans="1:17" ht="14.4" customHeight="1" x14ac:dyDescent="0.3">
      <c r="A512" s="831" t="s">
        <v>4082</v>
      </c>
      <c r="B512" s="832" t="s">
        <v>3385</v>
      </c>
      <c r="C512" s="832" t="s">
        <v>3424</v>
      </c>
      <c r="D512" s="832" t="s">
        <v>3437</v>
      </c>
      <c r="E512" s="832" t="s">
        <v>3438</v>
      </c>
      <c r="F512" s="849">
        <v>2</v>
      </c>
      <c r="G512" s="849">
        <v>817.48</v>
      </c>
      <c r="H512" s="849"/>
      <c r="I512" s="849">
        <v>408.74</v>
      </c>
      <c r="J512" s="849"/>
      <c r="K512" s="849"/>
      <c r="L512" s="849"/>
      <c r="M512" s="849"/>
      <c r="N512" s="849">
        <v>3</v>
      </c>
      <c r="O512" s="849">
        <v>1226.22</v>
      </c>
      <c r="P512" s="837"/>
      <c r="Q512" s="850">
        <v>408.74</v>
      </c>
    </row>
    <row r="513" spans="1:17" ht="14.4" customHeight="1" x14ac:dyDescent="0.3">
      <c r="A513" s="831" t="s">
        <v>4082</v>
      </c>
      <c r="B513" s="832" t="s">
        <v>3385</v>
      </c>
      <c r="C513" s="832" t="s">
        <v>3424</v>
      </c>
      <c r="D513" s="832" t="s">
        <v>3449</v>
      </c>
      <c r="E513" s="832" t="s">
        <v>3450</v>
      </c>
      <c r="F513" s="849">
        <v>2</v>
      </c>
      <c r="G513" s="849">
        <v>7003.74</v>
      </c>
      <c r="H513" s="849"/>
      <c r="I513" s="849">
        <v>3501.87</v>
      </c>
      <c r="J513" s="849"/>
      <c r="K513" s="849"/>
      <c r="L513" s="849"/>
      <c r="M513" s="849"/>
      <c r="N513" s="849">
        <v>2</v>
      </c>
      <c r="O513" s="849">
        <v>7003.74</v>
      </c>
      <c r="P513" s="837"/>
      <c r="Q513" s="850">
        <v>3501.87</v>
      </c>
    </row>
    <row r="514" spans="1:17" ht="14.4" customHeight="1" x14ac:dyDescent="0.3">
      <c r="A514" s="831" t="s">
        <v>4082</v>
      </c>
      <c r="B514" s="832" t="s">
        <v>3385</v>
      </c>
      <c r="C514" s="832" t="s">
        <v>3424</v>
      </c>
      <c r="D514" s="832" t="s">
        <v>3451</v>
      </c>
      <c r="E514" s="832" t="s">
        <v>3452</v>
      </c>
      <c r="F514" s="849">
        <v>1</v>
      </c>
      <c r="G514" s="849">
        <v>1396.5</v>
      </c>
      <c r="H514" s="849"/>
      <c r="I514" s="849">
        <v>1396.5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4082</v>
      </c>
      <c r="B515" s="832" t="s">
        <v>3385</v>
      </c>
      <c r="C515" s="832" t="s">
        <v>3424</v>
      </c>
      <c r="D515" s="832" t="s">
        <v>3475</v>
      </c>
      <c r="E515" s="832" t="s">
        <v>3476</v>
      </c>
      <c r="F515" s="849"/>
      <c r="G515" s="849"/>
      <c r="H515" s="849"/>
      <c r="I515" s="849"/>
      <c r="J515" s="849"/>
      <c r="K515" s="849"/>
      <c r="L515" s="849"/>
      <c r="M515" s="849"/>
      <c r="N515" s="849">
        <v>1</v>
      </c>
      <c r="O515" s="849">
        <v>642</v>
      </c>
      <c r="P515" s="837"/>
      <c r="Q515" s="850">
        <v>642</v>
      </c>
    </row>
    <row r="516" spans="1:17" ht="14.4" customHeight="1" x14ac:dyDescent="0.3">
      <c r="A516" s="831" t="s">
        <v>4082</v>
      </c>
      <c r="B516" s="832" t="s">
        <v>3385</v>
      </c>
      <c r="C516" s="832" t="s">
        <v>3424</v>
      </c>
      <c r="D516" s="832" t="s">
        <v>3479</v>
      </c>
      <c r="E516" s="832" t="s">
        <v>3480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2393</v>
      </c>
      <c r="P516" s="837"/>
      <c r="Q516" s="850">
        <v>2393</v>
      </c>
    </row>
    <row r="517" spans="1:17" ht="14.4" customHeight="1" x14ac:dyDescent="0.3">
      <c r="A517" s="831" t="s">
        <v>4082</v>
      </c>
      <c r="B517" s="832" t="s">
        <v>3385</v>
      </c>
      <c r="C517" s="832" t="s">
        <v>3371</v>
      </c>
      <c r="D517" s="832" t="s">
        <v>3491</v>
      </c>
      <c r="E517" s="832" t="s">
        <v>3492</v>
      </c>
      <c r="F517" s="849">
        <v>2</v>
      </c>
      <c r="G517" s="849">
        <v>74</v>
      </c>
      <c r="H517" s="849">
        <v>2</v>
      </c>
      <c r="I517" s="849">
        <v>37</v>
      </c>
      <c r="J517" s="849">
        <v>1</v>
      </c>
      <c r="K517" s="849">
        <v>37</v>
      </c>
      <c r="L517" s="849">
        <v>1</v>
      </c>
      <c r="M517" s="849">
        <v>37</v>
      </c>
      <c r="N517" s="849">
        <v>3</v>
      </c>
      <c r="O517" s="849">
        <v>114</v>
      </c>
      <c r="P517" s="837">
        <v>3.0810810810810811</v>
      </c>
      <c r="Q517" s="850">
        <v>38</v>
      </c>
    </row>
    <row r="518" spans="1:17" ht="14.4" customHeight="1" x14ac:dyDescent="0.3">
      <c r="A518" s="831" t="s">
        <v>4082</v>
      </c>
      <c r="B518" s="832" t="s">
        <v>3385</v>
      </c>
      <c r="C518" s="832" t="s">
        <v>3371</v>
      </c>
      <c r="D518" s="832" t="s">
        <v>3372</v>
      </c>
      <c r="E518" s="832" t="s">
        <v>3373</v>
      </c>
      <c r="F518" s="849">
        <v>1</v>
      </c>
      <c r="G518" s="849">
        <v>251</v>
      </c>
      <c r="H518" s="849">
        <v>0.49801587301587302</v>
      </c>
      <c r="I518" s="849">
        <v>251</v>
      </c>
      <c r="J518" s="849">
        <v>2</v>
      </c>
      <c r="K518" s="849">
        <v>504</v>
      </c>
      <c r="L518" s="849">
        <v>1</v>
      </c>
      <c r="M518" s="849">
        <v>252</v>
      </c>
      <c r="N518" s="849"/>
      <c r="O518" s="849"/>
      <c r="P518" s="837"/>
      <c r="Q518" s="850"/>
    </row>
    <row r="519" spans="1:17" ht="14.4" customHeight="1" x14ac:dyDescent="0.3">
      <c r="A519" s="831" t="s">
        <v>4082</v>
      </c>
      <c r="B519" s="832" t="s">
        <v>3385</v>
      </c>
      <c r="C519" s="832" t="s">
        <v>3371</v>
      </c>
      <c r="D519" s="832" t="s">
        <v>3499</v>
      </c>
      <c r="E519" s="832" t="s">
        <v>3500</v>
      </c>
      <c r="F519" s="849">
        <v>1</v>
      </c>
      <c r="G519" s="849">
        <v>126</v>
      </c>
      <c r="H519" s="849">
        <v>0.99212598425196852</v>
      </c>
      <c r="I519" s="849">
        <v>126</v>
      </c>
      <c r="J519" s="849">
        <v>1</v>
      </c>
      <c r="K519" s="849">
        <v>127</v>
      </c>
      <c r="L519" s="849">
        <v>1</v>
      </c>
      <c r="M519" s="849">
        <v>127</v>
      </c>
      <c r="N519" s="849">
        <v>1</v>
      </c>
      <c r="O519" s="849">
        <v>126</v>
      </c>
      <c r="P519" s="837">
        <v>0.99212598425196852</v>
      </c>
      <c r="Q519" s="850">
        <v>126</v>
      </c>
    </row>
    <row r="520" spans="1:17" ht="14.4" customHeight="1" x14ac:dyDescent="0.3">
      <c r="A520" s="831" t="s">
        <v>4082</v>
      </c>
      <c r="B520" s="832" t="s">
        <v>3385</v>
      </c>
      <c r="C520" s="832" t="s">
        <v>3371</v>
      </c>
      <c r="D520" s="832" t="s">
        <v>3507</v>
      </c>
      <c r="E520" s="832" t="s">
        <v>3508</v>
      </c>
      <c r="F520" s="849">
        <v>1</v>
      </c>
      <c r="G520" s="849">
        <v>333</v>
      </c>
      <c r="H520" s="849"/>
      <c r="I520" s="849">
        <v>333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4082</v>
      </c>
      <c r="B521" s="832" t="s">
        <v>3385</v>
      </c>
      <c r="C521" s="832" t="s">
        <v>3371</v>
      </c>
      <c r="D521" s="832" t="s">
        <v>3523</v>
      </c>
      <c r="E521" s="832" t="s">
        <v>3524</v>
      </c>
      <c r="F521" s="849"/>
      <c r="G521" s="849"/>
      <c r="H521" s="849"/>
      <c r="I521" s="849"/>
      <c r="J521" s="849">
        <v>2</v>
      </c>
      <c r="K521" s="849">
        <v>2364</v>
      </c>
      <c r="L521" s="849">
        <v>1</v>
      </c>
      <c r="M521" s="849">
        <v>1182</v>
      </c>
      <c r="N521" s="849">
        <v>1</v>
      </c>
      <c r="O521" s="849">
        <v>1187</v>
      </c>
      <c r="P521" s="837">
        <v>0.50211505922165822</v>
      </c>
      <c r="Q521" s="850">
        <v>1187</v>
      </c>
    </row>
    <row r="522" spans="1:17" ht="14.4" customHeight="1" x14ac:dyDescent="0.3">
      <c r="A522" s="831" t="s">
        <v>4082</v>
      </c>
      <c r="B522" s="832" t="s">
        <v>3385</v>
      </c>
      <c r="C522" s="832" t="s">
        <v>3371</v>
      </c>
      <c r="D522" s="832" t="s">
        <v>3525</v>
      </c>
      <c r="E522" s="832" t="s">
        <v>3526</v>
      </c>
      <c r="F522" s="849"/>
      <c r="G522" s="849"/>
      <c r="H522" s="849"/>
      <c r="I522" s="849"/>
      <c r="J522" s="849"/>
      <c r="K522" s="849"/>
      <c r="L522" s="849"/>
      <c r="M522" s="849"/>
      <c r="N522" s="849">
        <v>3</v>
      </c>
      <c r="O522" s="849">
        <v>2145</v>
      </c>
      <c r="P522" s="837"/>
      <c r="Q522" s="850">
        <v>715</v>
      </c>
    </row>
    <row r="523" spans="1:17" ht="14.4" customHeight="1" x14ac:dyDescent="0.3">
      <c r="A523" s="831" t="s">
        <v>4082</v>
      </c>
      <c r="B523" s="832" t="s">
        <v>3385</v>
      </c>
      <c r="C523" s="832" t="s">
        <v>3371</v>
      </c>
      <c r="D523" s="832" t="s">
        <v>3529</v>
      </c>
      <c r="E523" s="832" t="s">
        <v>3530</v>
      </c>
      <c r="F523" s="849">
        <v>1</v>
      </c>
      <c r="G523" s="849">
        <v>260</v>
      </c>
      <c r="H523" s="849">
        <v>0.49808429118773945</v>
      </c>
      <c r="I523" s="849">
        <v>260</v>
      </c>
      <c r="J523" s="849">
        <v>2</v>
      </c>
      <c r="K523" s="849">
        <v>522</v>
      </c>
      <c r="L523" s="849">
        <v>1</v>
      </c>
      <c r="M523" s="849">
        <v>261</v>
      </c>
      <c r="N523" s="849">
        <v>8</v>
      </c>
      <c r="O523" s="849">
        <v>2104</v>
      </c>
      <c r="P523" s="837">
        <v>4.0306513409961688</v>
      </c>
      <c r="Q523" s="850">
        <v>263</v>
      </c>
    </row>
    <row r="524" spans="1:17" ht="14.4" customHeight="1" x14ac:dyDescent="0.3">
      <c r="A524" s="831" t="s">
        <v>4082</v>
      </c>
      <c r="B524" s="832" t="s">
        <v>3385</v>
      </c>
      <c r="C524" s="832" t="s">
        <v>3371</v>
      </c>
      <c r="D524" s="832" t="s">
        <v>3533</v>
      </c>
      <c r="E524" s="832" t="s">
        <v>3534</v>
      </c>
      <c r="F524" s="849"/>
      <c r="G524" s="849"/>
      <c r="H524" s="849"/>
      <c r="I524" s="849"/>
      <c r="J524" s="849">
        <v>1</v>
      </c>
      <c r="K524" s="849">
        <v>86</v>
      </c>
      <c r="L524" s="849">
        <v>1</v>
      </c>
      <c r="M524" s="849">
        <v>86</v>
      </c>
      <c r="N524" s="849">
        <v>1</v>
      </c>
      <c r="O524" s="849">
        <v>87</v>
      </c>
      <c r="P524" s="837">
        <v>1.0116279069767442</v>
      </c>
      <c r="Q524" s="850">
        <v>87</v>
      </c>
    </row>
    <row r="525" spans="1:17" ht="14.4" customHeight="1" x14ac:dyDescent="0.3">
      <c r="A525" s="831" t="s">
        <v>4082</v>
      </c>
      <c r="B525" s="832" t="s">
        <v>3385</v>
      </c>
      <c r="C525" s="832" t="s">
        <v>3371</v>
      </c>
      <c r="D525" s="832" t="s">
        <v>3543</v>
      </c>
      <c r="E525" s="832" t="s">
        <v>3544</v>
      </c>
      <c r="F525" s="849"/>
      <c r="G525" s="849"/>
      <c r="H525" s="849"/>
      <c r="I525" s="849"/>
      <c r="J525" s="849">
        <v>1</v>
      </c>
      <c r="K525" s="849">
        <v>959</v>
      </c>
      <c r="L525" s="849">
        <v>1</v>
      </c>
      <c r="M525" s="849">
        <v>959</v>
      </c>
      <c r="N525" s="849"/>
      <c r="O525" s="849"/>
      <c r="P525" s="837"/>
      <c r="Q525" s="850"/>
    </row>
    <row r="526" spans="1:17" ht="14.4" customHeight="1" x14ac:dyDescent="0.3">
      <c r="A526" s="831" t="s">
        <v>4082</v>
      </c>
      <c r="B526" s="832" t="s">
        <v>3385</v>
      </c>
      <c r="C526" s="832" t="s">
        <v>3371</v>
      </c>
      <c r="D526" s="832" t="s">
        <v>3378</v>
      </c>
      <c r="E526" s="832" t="s">
        <v>3379</v>
      </c>
      <c r="F526" s="849">
        <v>1</v>
      </c>
      <c r="G526" s="849">
        <v>592</v>
      </c>
      <c r="H526" s="849"/>
      <c r="I526" s="849">
        <v>592</v>
      </c>
      <c r="J526" s="849"/>
      <c r="K526" s="849"/>
      <c r="L526" s="849"/>
      <c r="M526" s="849"/>
      <c r="N526" s="849">
        <v>2</v>
      </c>
      <c r="O526" s="849">
        <v>1190</v>
      </c>
      <c r="P526" s="837"/>
      <c r="Q526" s="850">
        <v>595</v>
      </c>
    </row>
    <row r="527" spans="1:17" ht="14.4" customHeight="1" x14ac:dyDescent="0.3">
      <c r="A527" s="831" t="s">
        <v>4082</v>
      </c>
      <c r="B527" s="832" t="s">
        <v>3385</v>
      </c>
      <c r="C527" s="832" t="s">
        <v>3371</v>
      </c>
      <c r="D527" s="832" t="s">
        <v>3549</v>
      </c>
      <c r="E527" s="832" t="s">
        <v>3550</v>
      </c>
      <c r="F527" s="849">
        <v>2</v>
      </c>
      <c r="G527" s="849">
        <v>1534</v>
      </c>
      <c r="H527" s="849"/>
      <c r="I527" s="849">
        <v>767</v>
      </c>
      <c r="J527" s="849"/>
      <c r="K527" s="849"/>
      <c r="L527" s="849"/>
      <c r="M527" s="849"/>
      <c r="N527" s="849">
        <v>4</v>
      </c>
      <c r="O527" s="849">
        <v>3080</v>
      </c>
      <c r="P527" s="837"/>
      <c r="Q527" s="850">
        <v>770</v>
      </c>
    </row>
    <row r="528" spans="1:17" ht="14.4" customHeight="1" x14ac:dyDescent="0.3">
      <c r="A528" s="831" t="s">
        <v>4082</v>
      </c>
      <c r="B528" s="832" t="s">
        <v>3385</v>
      </c>
      <c r="C528" s="832" t="s">
        <v>3371</v>
      </c>
      <c r="D528" s="832" t="s">
        <v>3555</v>
      </c>
      <c r="E528" s="832" t="s">
        <v>3556</v>
      </c>
      <c r="F528" s="849"/>
      <c r="G528" s="849"/>
      <c r="H528" s="849"/>
      <c r="I528" s="849"/>
      <c r="J528" s="849">
        <v>2</v>
      </c>
      <c r="K528" s="849">
        <v>232</v>
      </c>
      <c r="L528" s="849">
        <v>1</v>
      </c>
      <c r="M528" s="849">
        <v>116</v>
      </c>
      <c r="N528" s="849">
        <v>1</v>
      </c>
      <c r="O528" s="849">
        <v>116</v>
      </c>
      <c r="P528" s="837">
        <v>0.5</v>
      </c>
      <c r="Q528" s="850">
        <v>116</v>
      </c>
    </row>
    <row r="529" spans="1:17" ht="14.4" customHeight="1" x14ac:dyDescent="0.3">
      <c r="A529" s="831" t="s">
        <v>4082</v>
      </c>
      <c r="B529" s="832" t="s">
        <v>3385</v>
      </c>
      <c r="C529" s="832" t="s">
        <v>3371</v>
      </c>
      <c r="D529" s="832" t="s">
        <v>3382</v>
      </c>
      <c r="E529" s="832" t="s">
        <v>3383</v>
      </c>
      <c r="F529" s="849"/>
      <c r="G529" s="849"/>
      <c r="H529" s="849"/>
      <c r="I529" s="849"/>
      <c r="J529" s="849"/>
      <c r="K529" s="849"/>
      <c r="L529" s="849"/>
      <c r="M529" s="849"/>
      <c r="N529" s="849">
        <v>2</v>
      </c>
      <c r="O529" s="849">
        <v>728</v>
      </c>
      <c r="P529" s="837"/>
      <c r="Q529" s="850">
        <v>364</v>
      </c>
    </row>
    <row r="530" spans="1:17" ht="14.4" customHeight="1" x14ac:dyDescent="0.3">
      <c r="A530" s="831" t="s">
        <v>4082</v>
      </c>
      <c r="B530" s="832" t="s">
        <v>3604</v>
      </c>
      <c r="C530" s="832" t="s">
        <v>3371</v>
      </c>
      <c r="D530" s="832" t="s">
        <v>3611</v>
      </c>
      <c r="E530" s="832" t="s">
        <v>3612</v>
      </c>
      <c r="F530" s="849"/>
      <c r="G530" s="849"/>
      <c r="H530" s="849"/>
      <c r="I530" s="849"/>
      <c r="J530" s="849"/>
      <c r="K530" s="849"/>
      <c r="L530" s="849"/>
      <c r="M530" s="849"/>
      <c r="N530" s="849">
        <v>3</v>
      </c>
      <c r="O530" s="849">
        <v>3423</v>
      </c>
      <c r="P530" s="837"/>
      <c r="Q530" s="850">
        <v>1141</v>
      </c>
    </row>
    <row r="531" spans="1:17" ht="14.4" customHeight="1" x14ac:dyDescent="0.3">
      <c r="A531" s="831" t="s">
        <v>4082</v>
      </c>
      <c r="B531" s="832" t="s">
        <v>3604</v>
      </c>
      <c r="C531" s="832" t="s">
        <v>3371</v>
      </c>
      <c r="D531" s="832" t="s">
        <v>3613</v>
      </c>
      <c r="E531" s="832" t="s">
        <v>3614</v>
      </c>
      <c r="F531" s="849"/>
      <c r="G531" s="849"/>
      <c r="H531" s="849"/>
      <c r="I531" s="849"/>
      <c r="J531" s="849"/>
      <c r="K531" s="849"/>
      <c r="L531" s="849"/>
      <c r="M531" s="849"/>
      <c r="N531" s="849">
        <v>3</v>
      </c>
      <c r="O531" s="849">
        <v>801</v>
      </c>
      <c r="P531" s="837"/>
      <c r="Q531" s="850">
        <v>267</v>
      </c>
    </row>
    <row r="532" spans="1:17" ht="14.4" customHeight="1" x14ac:dyDescent="0.3">
      <c r="A532" s="831" t="s">
        <v>4082</v>
      </c>
      <c r="B532" s="832" t="s">
        <v>3604</v>
      </c>
      <c r="C532" s="832" t="s">
        <v>3371</v>
      </c>
      <c r="D532" s="832" t="s">
        <v>3621</v>
      </c>
      <c r="E532" s="832" t="s">
        <v>3622</v>
      </c>
      <c r="F532" s="849">
        <v>1</v>
      </c>
      <c r="G532" s="849">
        <v>486</v>
      </c>
      <c r="H532" s="849"/>
      <c r="I532" s="849">
        <v>486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4083</v>
      </c>
      <c r="B533" s="832" t="s">
        <v>3385</v>
      </c>
      <c r="C533" s="832" t="s">
        <v>3371</v>
      </c>
      <c r="D533" s="832" t="s">
        <v>3499</v>
      </c>
      <c r="E533" s="832" t="s">
        <v>3500</v>
      </c>
      <c r="F533" s="849"/>
      <c r="G533" s="849"/>
      <c r="H533" s="849"/>
      <c r="I533" s="849"/>
      <c r="J533" s="849">
        <v>1</v>
      </c>
      <c r="K533" s="849">
        <v>127</v>
      </c>
      <c r="L533" s="849">
        <v>1</v>
      </c>
      <c r="M533" s="849">
        <v>127</v>
      </c>
      <c r="N533" s="849"/>
      <c r="O533" s="849"/>
      <c r="P533" s="837"/>
      <c r="Q533" s="850"/>
    </row>
    <row r="534" spans="1:17" ht="14.4" customHeight="1" x14ac:dyDescent="0.3">
      <c r="A534" s="831" t="s">
        <v>4084</v>
      </c>
      <c r="B534" s="832" t="s">
        <v>3385</v>
      </c>
      <c r="C534" s="832" t="s">
        <v>3386</v>
      </c>
      <c r="D534" s="832" t="s">
        <v>3398</v>
      </c>
      <c r="E534" s="832" t="s">
        <v>3399</v>
      </c>
      <c r="F534" s="849">
        <v>0.1</v>
      </c>
      <c r="G534" s="849">
        <v>454.76</v>
      </c>
      <c r="H534" s="849"/>
      <c r="I534" s="849">
        <v>4547.5999999999995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4084</v>
      </c>
      <c r="B535" s="832" t="s">
        <v>3385</v>
      </c>
      <c r="C535" s="832" t="s">
        <v>3371</v>
      </c>
      <c r="D535" s="832" t="s">
        <v>3491</v>
      </c>
      <c r="E535" s="832" t="s">
        <v>3492</v>
      </c>
      <c r="F535" s="849">
        <v>3</v>
      </c>
      <c r="G535" s="849">
        <v>111</v>
      </c>
      <c r="H535" s="849"/>
      <c r="I535" s="849">
        <v>37</v>
      </c>
      <c r="J535" s="849"/>
      <c r="K535" s="849"/>
      <c r="L535" s="849"/>
      <c r="M535" s="849"/>
      <c r="N535" s="849">
        <v>1</v>
      </c>
      <c r="O535" s="849">
        <v>38</v>
      </c>
      <c r="P535" s="837"/>
      <c r="Q535" s="850">
        <v>38</v>
      </c>
    </row>
    <row r="536" spans="1:17" ht="14.4" customHeight="1" x14ac:dyDescent="0.3">
      <c r="A536" s="831" t="s">
        <v>4084</v>
      </c>
      <c r="B536" s="832" t="s">
        <v>3385</v>
      </c>
      <c r="C536" s="832" t="s">
        <v>3371</v>
      </c>
      <c r="D536" s="832" t="s">
        <v>3372</v>
      </c>
      <c r="E536" s="832" t="s">
        <v>3373</v>
      </c>
      <c r="F536" s="849"/>
      <c r="G536" s="849"/>
      <c r="H536" s="849"/>
      <c r="I536" s="849"/>
      <c r="J536" s="849">
        <v>2</v>
      </c>
      <c r="K536" s="849">
        <v>504</v>
      </c>
      <c r="L536" s="849">
        <v>1</v>
      </c>
      <c r="M536" s="849">
        <v>252</v>
      </c>
      <c r="N536" s="849">
        <v>1</v>
      </c>
      <c r="O536" s="849">
        <v>254</v>
      </c>
      <c r="P536" s="837">
        <v>0.50396825396825395</v>
      </c>
      <c r="Q536" s="850">
        <v>254</v>
      </c>
    </row>
    <row r="537" spans="1:17" ht="14.4" customHeight="1" x14ac:dyDescent="0.3">
      <c r="A537" s="831" t="s">
        <v>4084</v>
      </c>
      <c r="B537" s="832" t="s">
        <v>3385</v>
      </c>
      <c r="C537" s="832" t="s">
        <v>3371</v>
      </c>
      <c r="D537" s="832" t="s">
        <v>3499</v>
      </c>
      <c r="E537" s="832" t="s">
        <v>3500</v>
      </c>
      <c r="F537" s="849">
        <v>1</v>
      </c>
      <c r="G537" s="849">
        <v>126</v>
      </c>
      <c r="H537" s="849">
        <v>0.99212598425196852</v>
      </c>
      <c r="I537" s="849">
        <v>126</v>
      </c>
      <c r="J537" s="849">
        <v>1</v>
      </c>
      <c r="K537" s="849">
        <v>127</v>
      </c>
      <c r="L537" s="849">
        <v>1</v>
      </c>
      <c r="M537" s="849">
        <v>127</v>
      </c>
      <c r="N537" s="849"/>
      <c r="O537" s="849"/>
      <c r="P537" s="837"/>
      <c r="Q537" s="850"/>
    </row>
    <row r="538" spans="1:17" ht="14.4" customHeight="1" x14ac:dyDescent="0.3">
      <c r="A538" s="831" t="s">
        <v>4084</v>
      </c>
      <c r="B538" s="832" t="s">
        <v>3385</v>
      </c>
      <c r="C538" s="832" t="s">
        <v>3371</v>
      </c>
      <c r="D538" s="832" t="s">
        <v>3501</v>
      </c>
      <c r="E538" s="832" t="s">
        <v>3502</v>
      </c>
      <c r="F538" s="849">
        <v>1</v>
      </c>
      <c r="G538" s="849">
        <v>311</v>
      </c>
      <c r="H538" s="849"/>
      <c r="I538" s="849">
        <v>311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4084</v>
      </c>
      <c r="B539" s="832" t="s">
        <v>3385</v>
      </c>
      <c r="C539" s="832" t="s">
        <v>3371</v>
      </c>
      <c r="D539" s="832" t="s">
        <v>3543</v>
      </c>
      <c r="E539" s="832" t="s">
        <v>3544</v>
      </c>
      <c r="F539" s="849">
        <v>1</v>
      </c>
      <c r="G539" s="849">
        <v>958</v>
      </c>
      <c r="H539" s="849"/>
      <c r="I539" s="849">
        <v>958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4084</v>
      </c>
      <c r="B540" s="832" t="s">
        <v>3385</v>
      </c>
      <c r="C540" s="832" t="s">
        <v>3371</v>
      </c>
      <c r="D540" s="832" t="s">
        <v>3378</v>
      </c>
      <c r="E540" s="832" t="s">
        <v>3379</v>
      </c>
      <c r="F540" s="849">
        <v>1</v>
      </c>
      <c r="G540" s="849">
        <v>592</v>
      </c>
      <c r="H540" s="849"/>
      <c r="I540" s="849">
        <v>592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4084</v>
      </c>
      <c r="B541" s="832" t="s">
        <v>3385</v>
      </c>
      <c r="C541" s="832" t="s">
        <v>3371</v>
      </c>
      <c r="D541" s="832" t="s">
        <v>3549</v>
      </c>
      <c r="E541" s="832" t="s">
        <v>3550</v>
      </c>
      <c r="F541" s="849">
        <v>1</v>
      </c>
      <c r="G541" s="849">
        <v>767</v>
      </c>
      <c r="H541" s="849"/>
      <c r="I541" s="849">
        <v>767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4084</v>
      </c>
      <c r="B542" s="832" t="s">
        <v>3385</v>
      </c>
      <c r="C542" s="832" t="s">
        <v>3371</v>
      </c>
      <c r="D542" s="832" t="s">
        <v>3571</v>
      </c>
      <c r="E542" s="832" t="s">
        <v>3572</v>
      </c>
      <c r="F542" s="849"/>
      <c r="G542" s="849"/>
      <c r="H542" s="849"/>
      <c r="I542" s="849"/>
      <c r="J542" s="849">
        <v>1</v>
      </c>
      <c r="K542" s="849">
        <v>374</v>
      </c>
      <c r="L542" s="849">
        <v>1</v>
      </c>
      <c r="M542" s="849">
        <v>374</v>
      </c>
      <c r="N542" s="849"/>
      <c r="O542" s="849"/>
      <c r="P542" s="837"/>
      <c r="Q542" s="850"/>
    </row>
    <row r="543" spans="1:17" ht="14.4" customHeight="1" x14ac:dyDescent="0.3">
      <c r="A543" s="831" t="s">
        <v>4084</v>
      </c>
      <c r="B543" s="832" t="s">
        <v>3385</v>
      </c>
      <c r="C543" s="832" t="s">
        <v>3371</v>
      </c>
      <c r="D543" s="832" t="s">
        <v>3382</v>
      </c>
      <c r="E543" s="832" t="s">
        <v>3383</v>
      </c>
      <c r="F543" s="849">
        <v>1</v>
      </c>
      <c r="G543" s="849">
        <v>362</v>
      </c>
      <c r="H543" s="849"/>
      <c r="I543" s="849">
        <v>362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4084</v>
      </c>
      <c r="B544" s="832" t="s">
        <v>3604</v>
      </c>
      <c r="C544" s="832" t="s">
        <v>3371</v>
      </c>
      <c r="D544" s="832" t="s">
        <v>3617</v>
      </c>
      <c r="E544" s="832" t="s">
        <v>3618</v>
      </c>
      <c r="F544" s="849">
        <v>1</v>
      </c>
      <c r="G544" s="849">
        <v>569</v>
      </c>
      <c r="H544" s="849"/>
      <c r="I544" s="849">
        <v>569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4085</v>
      </c>
      <c r="B545" s="832" t="s">
        <v>3385</v>
      </c>
      <c r="C545" s="832" t="s">
        <v>3371</v>
      </c>
      <c r="D545" s="832" t="s">
        <v>3491</v>
      </c>
      <c r="E545" s="832" t="s">
        <v>3492</v>
      </c>
      <c r="F545" s="849">
        <v>6</v>
      </c>
      <c r="G545" s="849">
        <v>222</v>
      </c>
      <c r="H545" s="849">
        <v>1.5</v>
      </c>
      <c r="I545" s="849">
        <v>37</v>
      </c>
      <c r="J545" s="849">
        <v>4</v>
      </c>
      <c r="K545" s="849">
        <v>148</v>
      </c>
      <c r="L545" s="849">
        <v>1</v>
      </c>
      <c r="M545" s="849">
        <v>37</v>
      </c>
      <c r="N545" s="849">
        <v>1</v>
      </c>
      <c r="O545" s="849">
        <v>38</v>
      </c>
      <c r="P545" s="837">
        <v>0.25675675675675674</v>
      </c>
      <c r="Q545" s="850">
        <v>38</v>
      </c>
    </row>
    <row r="546" spans="1:17" ht="14.4" customHeight="1" x14ac:dyDescent="0.3">
      <c r="A546" s="831" t="s">
        <v>4085</v>
      </c>
      <c r="B546" s="832" t="s">
        <v>3385</v>
      </c>
      <c r="C546" s="832" t="s">
        <v>3371</v>
      </c>
      <c r="D546" s="832" t="s">
        <v>3372</v>
      </c>
      <c r="E546" s="832" t="s">
        <v>3373</v>
      </c>
      <c r="F546" s="849"/>
      <c r="G546" s="849"/>
      <c r="H546" s="849"/>
      <c r="I546" s="849"/>
      <c r="J546" s="849">
        <v>1</v>
      </c>
      <c r="K546" s="849">
        <v>252</v>
      </c>
      <c r="L546" s="849">
        <v>1</v>
      </c>
      <c r="M546" s="849">
        <v>252</v>
      </c>
      <c r="N546" s="849">
        <v>3</v>
      </c>
      <c r="O546" s="849">
        <v>762</v>
      </c>
      <c r="P546" s="837">
        <v>3.0238095238095237</v>
      </c>
      <c r="Q546" s="850">
        <v>254</v>
      </c>
    </row>
    <row r="547" spans="1:17" ht="14.4" customHeight="1" x14ac:dyDescent="0.3">
      <c r="A547" s="831" t="s">
        <v>4085</v>
      </c>
      <c r="B547" s="832" t="s">
        <v>3385</v>
      </c>
      <c r="C547" s="832" t="s">
        <v>3371</v>
      </c>
      <c r="D547" s="832" t="s">
        <v>3499</v>
      </c>
      <c r="E547" s="832" t="s">
        <v>3500</v>
      </c>
      <c r="F547" s="849">
        <v>1</v>
      </c>
      <c r="G547" s="849">
        <v>126</v>
      </c>
      <c r="H547" s="849">
        <v>0.99212598425196852</v>
      </c>
      <c r="I547" s="849">
        <v>126</v>
      </c>
      <c r="J547" s="849">
        <v>1</v>
      </c>
      <c r="K547" s="849">
        <v>127</v>
      </c>
      <c r="L547" s="849">
        <v>1</v>
      </c>
      <c r="M547" s="849">
        <v>127</v>
      </c>
      <c r="N547" s="849">
        <v>1</v>
      </c>
      <c r="O547" s="849">
        <v>126</v>
      </c>
      <c r="P547" s="837">
        <v>0.99212598425196852</v>
      </c>
      <c r="Q547" s="850">
        <v>126</v>
      </c>
    </row>
    <row r="548" spans="1:17" ht="14.4" customHeight="1" x14ac:dyDescent="0.3">
      <c r="A548" s="831" t="s">
        <v>4085</v>
      </c>
      <c r="B548" s="832" t="s">
        <v>3385</v>
      </c>
      <c r="C548" s="832" t="s">
        <v>3371</v>
      </c>
      <c r="D548" s="832" t="s">
        <v>3507</v>
      </c>
      <c r="E548" s="832" t="s">
        <v>3508</v>
      </c>
      <c r="F548" s="849"/>
      <c r="G548" s="849"/>
      <c r="H548" s="849"/>
      <c r="I548" s="849"/>
      <c r="J548" s="849"/>
      <c r="K548" s="849"/>
      <c r="L548" s="849"/>
      <c r="M548" s="849"/>
      <c r="N548" s="849">
        <v>1</v>
      </c>
      <c r="O548" s="849">
        <v>335</v>
      </c>
      <c r="P548" s="837"/>
      <c r="Q548" s="850">
        <v>335</v>
      </c>
    </row>
    <row r="549" spans="1:17" ht="14.4" customHeight="1" x14ac:dyDescent="0.3">
      <c r="A549" s="831" t="s">
        <v>4085</v>
      </c>
      <c r="B549" s="832" t="s">
        <v>3385</v>
      </c>
      <c r="C549" s="832" t="s">
        <v>3371</v>
      </c>
      <c r="D549" s="832" t="s">
        <v>3378</v>
      </c>
      <c r="E549" s="832" t="s">
        <v>3379</v>
      </c>
      <c r="F549" s="849"/>
      <c r="G549" s="849"/>
      <c r="H549" s="849"/>
      <c r="I549" s="849"/>
      <c r="J549" s="849"/>
      <c r="K549" s="849"/>
      <c r="L549" s="849"/>
      <c r="M549" s="849"/>
      <c r="N549" s="849">
        <v>3</v>
      </c>
      <c r="O549" s="849">
        <v>1785</v>
      </c>
      <c r="P549" s="837"/>
      <c r="Q549" s="850">
        <v>595</v>
      </c>
    </row>
    <row r="550" spans="1:17" ht="14.4" customHeight="1" x14ac:dyDescent="0.3">
      <c r="A550" s="831" t="s">
        <v>4085</v>
      </c>
      <c r="B550" s="832" t="s">
        <v>3385</v>
      </c>
      <c r="C550" s="832" t="s">
        <v>3371</v>
      </c>
      <c r="D550" s="832" t="s">
        <v>3571</v>
      </c>
      <c r="E550" s="832" t="s">
        <v>3572</v>
      </c>
      <c r="F550" s="849">
        <v>1</v>
      </c>
      <c r="G550" s="849">
        <v>373</v>
      </c>
      <c r="H550" s="849"/>
      <c r="I550" s="849">
        <v>373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4085</v>
      </c>
      <c r="B551" s="832" t="s">
        <v>3385</v>
      </c>
      <c r="C551" s="832" t="s">
        <v>3371</v>
      </c>
      <c r="D551" s="832" t="s">
        <v>3380</v>
      </c>
      <c r="E551" s="832" t="s">
        <v>3381</v>
      </c>
      <c r="F551" s="849"/>
      <c r="G551" s="849"/>
      <c r="H551" s="849"/>
      <c r="I551" s="849"/>
      <c r="J551" s="849">
        <v>1</v>
      </c>
      <c r="K551" s="849">
        <v>1339</v>
      </c>
      <c r="L551" s="849">
        <v>1</v>
      </c>
      <c r="M551" s="849">
        <v>1339</v>
      </c>
      <c r="N551" s="849"/>
      <c r="O551" s="849"/>
      <c r="P551" s="837"/>
      <c r="Q551" s="850"/>
    </row>
    <row r="552" spans="1:17" ht="14.4" customHeight="1" x14ac:dyDescent="0.3">
      <c r="A552" s="831" t="s">
        <v>4086</v>
      </c>
      <c r="B552" s="832" t="s">
        <v>3385</v>
      </c>
      <c r="C552" s="832" t="s">
        <v>3371</v>
      </c>
      <c r="D552" s="832" t="s">
        <v>3491</v>
      </c>
      <c r="E552" s="832" t="s">
        <v>3492</v>
      </c>
      <c r="F552" s="849"/>
      <c r="G552" s="849"/>
      <c r="H552" s="849"/>
      <c r="I552" s="849"/>
      <c r="J552" s="849"/>
      <c r="K552" s="849"/>
      <c r="L552" s="849"/>
      <c r="M552" s="849"/>
      <c r="N552" s="849">
        <v>2</v>
      </c>
      <c r="O552" s="849">
        <v>76</v>
      </c>
      <c r="P552" s="837"/>
      <c r="Q552" s="850">
        <v>38</v>
      </c>
    </row>
    <row r="553" spans="1:17" ht="14.4" customHeight="1" x14ac:dyDescent="0.3">
      <c r="A553" s="831" t="s">
        <v>4086</v>
      </c>
      <c r="B553" s="832" t="s">
        <v>3385</v>
      </c>
      <c r="C553" s="832" t="s">
        <v>3371</v>
      </c>
      <c r="D553" s="832" t="s">
        <v>3372</v>
      </c>
      <c r="E553" s="832" t="s">
        <v>3373</v>
      </c>
      <c r="F553" s="849">
        <v>1</v>
      </c>
      <c r="G553" s="849">
        <v>251</v>
      </c>
      <c r="H553" s="849"/>
      <c r="I553" s="849">
        <v>251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4086</v>
      </c>
      <c r="B554" s="832" t="s">
        <v>3385</v>
      </c>
      <c r="C554" s="832" t="s">
        <v>3371</v>
      </c>
      <c r="D554" s="832" t="s">
        <v>3499</v>
      </c>
      <c r="E554" s="832" t="s">
        <v>3500</v>
      </c>
      <c r="F554" s="849">
        <v>1</v>
      </c>
      <c r="G554" s="849">
        <v>126</v>
      </c>
      <c r="H554" s="849"/>
      <c r="I554" s="849">
        <v>126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" customHeight="1" x14ac:dyDescent="0.3">
      <c r="A555" s="831" t="s">
        <v>4087</v>
      </c>
      <c r="B555" s="832" t="s">
        <v>3385</v>
      </c>
      <c r="C555" s="832" t="s">
        <v>3386</v>
      </c>
      <c r="D555" s="832" t="s">
        <v>3398</v>
      </c>
      <c r="E555" s="832" t="s">
        <v>3399</v>
      </c>
      <c r="F555" s="849">
        <v>0.1</v>
      </c>
      <c r="G555" s="849">
        <v>454.76</v>
      </c>
      <c r="H555" s="849"/>
      <c r="I555" s="849">
        <v>4547.5999999999995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" customHeight="1" x14ac:dyDescent="0.3">
      <c r="A556" s="831" t="s">
        <v>4087</v>
      </c>
      <c r="B556" s="832" t="s">
        <v>3385</v>
      </c>
      <c r="C556" s="832" t="s">
        <v>3424</v>
      </c>
      <c r="D556" s="832" t="s">
        <v>3437</v>
      </c>
      <c r="E556" s="832" t="s">
        <v>3438</v>
      </c>
      <c r="F556" s="849">
        <v>1</v>
      </c>
      <c r="G556" s="849">
        <v>408.74</v>
      </c>
      <c r="H556" s="849"/>
      <c r="I556" s="849">
        <v>408.74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" customHeight="1" x14ac:dyDescent="0.3">
      <c r="A557" s="831" t="s">
        <v>4087</v>
      </c>
      <c r="B557" s="832" t="s">
        <v>3385</v>
      </c>
      <c r="C557" s="832" t="s">
        <v>3424</v>
      </c>
      <c r="D557" s="832" t="s">
        <v>3445</v>
      </c>
      <c r="E557" s="832" t="s">
        <v>3446</v>
      </c>
      <c r="F557" s="849">
        <v>1</v>
      </c>
      <c r="G557" s="849">
        <v>2436</v>
      </c>
      <c r="H557" s="849"/>
      <c r="I557" s="849">
        <v>2436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4087</v>
      </c>
      <c r="B558" s="832" t="s">
        <v>3385</v>
      </c>
      <c r="C558" s="832" t="s">
        <v>3424</v>
      </c>
      <c r="D558" s="832" t="s">
        <v>3449</v>
      </c>
      <c r="E558" s="832" t="s">
        <v>3450</v>
      </c>
      <c r="F558" s="849"/>
      <c r="G558" s="849"/>
      <c r="H558" s="849"/>
      <c r="I558" s="849"/>
      <c r="J558" s="849">
        <v>1</v>
      </c>
      <c r="K558" s="849">
        <v>3501.87</v>
      </c>
      <c r="L558" s="849">
        <v>1</v>
      </c>
      <c r="M558" s="849">
        <v>3501.87</v>
      </c>
      <c r="N558" s="849"/>
      <c r="O558" s="849"/>
      <c r="P558" s="837"/>
      <c r="Q558" s="850"/>
    </row>
    <row r="559" spans="1:17" ht="14.4" customHeight="1" x14ac:dyDescent="0.3">
      <c r="A559" s="831" t="s">
        <v>4087</v>
      </c>
      <c r="B559" s="832" t="s">
        <v>3385</v>
      </c>
      <c r="C559" s="832" t="s">
        <v>3424</v>
      </c>
      <c r="D559" s="832" t="s">
        <v>3451</v>
      </c>
      <c r="E559" s="832" t="s">
        <v>3452</v>
      </c>
      <c r="F559" s="849"/>
      <c r="G559" s="849"/>
      <c r="H559" s="849"/>
      <c r="I559" s="849"/>
      <c r="J559" s="849">
        <v>1</v>
      </c>
      <c r="K559" s="849">
        <v>1396.5</v>
      </c>
      <c r="L559" s="849">
        <v>1</v>
      </c>
      <c r="M559" s="849">
        <v>1396.5</v>
      </c>
      <c r="N559" s="849"/>
      <c r="O559" s="849"/>
      <c r="P559" s="837"/>
      <c r="Q559" s="850"/>
    </row>
    <row r="560" spans="1:17" ht="14.4" customHeight="1" x14ac:dyDescent="0.3">
      <c r="A560" s="831" t="s">
        <v>4087</v>
      </c>
      <c r="B560" s="832" t="s">
        <v>3385</v>
      </c>
      <c r="C560" s="832" t="s">
        <v>3371</v>
      </c>
      <c r="D560" s="832" t="s">
        <v>3491</v>
      </c>
      <c r="E560" s="832" t="s">
        <v>3492</v>
      </c>
      <c r="F560" s="849">
        <v>1</v>
      </c>
      <c r="G560" s="849">
        <v>37</v>
      </c>
      <c r="H560" s="849"/>
      <c r="I560" s="849">
        <v>37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4087</v>
      </c>
      <c r="B561" s="832" t="s">
        <v>3385</v>
      </c>
      <c r="C561" s="832" t="s">
        <v>3371</v>
      </c>
      <c r="D561" s="832" t="s">
        <v>3372</v>
      </c>
      <c r="E561" s="832" t="s">
        <v>3373</v>
      </c>
      <c r="F561" s="849"/>
      <c r="G561" s="849"/>
      <c r="H561" s="849"/>
      <c r="I561" s="849"/>
      <c r="J561" s="849">
        <v>1</v>
      </c>
      <c r="K561" s="849">
        <v>252</v>
      </c>
      <c r="L561" s="849">
        <v>1</v>
      </c>
      <c r="M561" s="849">
        <v>252</v>
      </c>
      <c r="N561" s="849">
        <v>1</v>
      </c>
      <c r="O561" s="849">
        <v>254</v>
      </c>
      <c r="P561" s="837">
        <v>1.0079365079365079</v>
      </c>
      <c r="Q561" s="850">
        <v>254</v>
      </c>
    </row>
    <row r="562" spans="1:17" ht="14.4" customHeight="1" x14ac:dyDescent="0.3">
      <c r="A562" s="831" t="s">
        <v>4087</v>
      </c>
      <c r="B562" s="832" t="s">
        <v>3385</v>
      </c>
      <c r="C562" s="832" t="s">
        <v>3371</v>
      </c>
      <c r="D562" s="832" t="s">
        <v>3507</v>
      </c>
      <c r="E562" s="832" t="s">
        <v>3508</v>
      </c>
      <c r="F562" s="849">
        <v>1</v>
      </c>
      <c r="G562" s="849">
        <v>333</v>
      </c>
      <c r="H562" s="849"/>
      <c r="I562" s="849">
        <v>333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4087</v>
      </c>
      <c r="B563" s="832" t="s">
        <v>3385</v>
      </c>
      <c r="C563" s="832" t="s">
        <v>3371</v>
      </c>
      <c r="D563" s="832" t="s">
        <v>3378</v>
      </c>
      <c r="E563" s="832" t="s">
        <v>3379</v>
      </c>
      <c r="F563" s="849">
        <v>1</v>
      </c>
      <c r="G563" s="849">
        <v>592</v>
      </c>
      <c r="H563" s="849">
        <v>0.99831365935919059</v>
      </c>
      <c r="I563" s="849">
        <v>592</v>
      </c>
      <c r="J563" s="849">
        <v>1</v>
      </c>
      <c r="K563" s="849">
        <v>593</v>
      </c>
      <c r="L563" s="849">
        <v>1</v>
      </c>
      <c r="M563" s="849">
        <v>593</v>
      </c>
      <c r="N563" s="849"/>
      <c r="O563" s="849"/>
      <c r="P563" s="837"/>
      <c r="Q563" s="850"/>
    </row>
    <row r="564" spans="1:17" ht="14.4" customHeight="1" x14ac:dyDescent="0.3">
      <c r="A564" s="831" t="s">
        <v>4087</v>
      </c>
      <c r="B564" s="832" t="s">
        <v>3385</v>
      </c>
      <c r="C564" s="832" t="s">
        <v>3371</v>
      </c>
      <c r="D564" s="832" t="s">
        <v>3549</v>
      </c>
      <c r="E564" s="832" t="s">
        <v>3550</v>
      </c>
      <c r="F564" s="849">
        <v>1</v>
      </c>
      <c r="G564" s="849">
        <v>767</v>
      </c>
      <c r="H564" s="849">
        <v>0.99869791666666663</v>
      </c>
      <c r="I564" s="849">
        <v>767</v>
      </c>
      <c r="J564" s="849">
        <v>1</v>
      </c>
      <c r="K564" s="849">
        <v>768</v>
      </c>
      <c r="L564" s="849">
        <v>1</v>
      </c>
      <c r="M564" s="849">
        <v>768</v>
      </c>
      <c r="N564" s="849"/>
      <c r="O564" s="849"/>
      <c r="P564" s="837"/>
      <c r="Q564" s="850"/>
    </row>
    <row r="565" spans="1:17" ht="14.4" customHeight="1" x14ac:dyDescent="0.3">
      <c r="A565" s="831" t="s">
        <v>4087</v>
      </c>
      <c r="B565" s="832" t="s">
        <v>3385</v>
      </c>
      <c r="C565" s="832" t="s">
        <v>3371</v>
      </c>
      <c r="D565" s="832" t="s">
        <v>3380</v>
      </c>
      <c r="E565" s="832" t="s">
        <v>3381</v>
      </c>
      <c r="F565" s="849">
        <v>1</v>
      </c>
      <c r="G565" s="849">
        <v>1337</v>
      </c>
      <c r="H565" s="849">
        <v>0.99850634802091109</v>
      </c>
      <c r="I565" s="849">
        <v>1337</v>
      </c>
      <c r="J565" s="849">
        <v>1</v>
      </c>
      <c r="K565" s="849">
        <v>1339</v>
      </c>
      <c r="L565" s="849">
        <v>1</v>
      </c>
      <c r="M565" s="849">
        <v>1339</v>
      </c>
      <c r="N565" s="849">
        <v>1</v>
      </c>
      <c r="O565" s="849">
        <v>1344</v>
      </c>
      <c r="P565" s="837">
        <v>1.0037341299477223</v>
      </c>
      <c r="Q565" s="850">
        <v>1344</v>
      </c>
    </row>
    <row r="566" spans="1:17" ht="14.4" customHeight="1" x14ac:dyDescent="0.3">
      <c r="A566" s="831" t="s">
        <v>4087</v>
      </c>
      <c r="B566" s="832" t="s">
        <v>3385</v>
      </c>
      <c r="C566" s="832" t="s">
        <v>3371</v>
      </c>
      <c r="D566" s="832" t="s">
        <v>3382</v>
      </c>
      <c r="E566" s="832" t="s">
        <v>3383</v>
      </c>
      <c r="F566" s="849">
        <v>1</v>
      </c>
      <c r="G566" s="849">
        <v>362</v>
      </c>
      <c r="H566" s="849">
        <v>0.99724517906336085</v>
      </c>
      <c r="I566" s="849">
        <v>362</v>
      </c>
      <c r="J566" s="849">
        <v>1</v>
      </c>
      <c r="K566" s="849">
        <v>363</v>
      </c>
      <c r="L566" s="849">
        <v>1</v>
      </c>
      <c r="M566" s="849">
        <v>363</v>
      </c>
      <c r="N566" s="849"/>
      <c r="O566" s="849"/>
      <c r="P566" s="837"/>
      <c r="Q566" s="850"/>
    </row>
    <row r="567" spans="1:17" ht="14.4" customHeight="1" x14ac:dyDescent="0.3">
      <c r="A567" s="831" t="s">
        <v>4088</v>
      </c>
      <c r="B567" s="832" t="s">
        <v>3385</v>
      </c>
      <c r="C567" s="832" t="s">
        <v>3371</v>
      </c>
      <c r="D567" s="832" t="s">
        <v>3491</v>
      </c>
      <c r="E567" s="832" t="s">
        <v>3492</v>
      </c>
      <c r="F567" s="849">
        <v>2</v>
      </c>
      <c r="G567" s="849">
        <v>74</v>
      </c>
      <c r="H567" s="849"/>
      <c r="I567" s="849">
        <v>37</v>
      </c>
      <c r="J567" s="849"/>
      <c r="K567" s="849"/>
      <c r="L567" s="849"/>
      <c r="M567" s="849"/>
      <c r="N567" s="849">
        <v>3</v>
      </c>
      <c r="O567" s="849">
        <v>114</v>
      </c>
      <c r="P567" s="837"/>
      <c r="Q567" s="850">
        <v>38</v>
      </c>
    </row>
    <row r="568" spans="1:17" ht="14.4" customHeight="1" x14ac:dyDescent="0.3">
      <c r="A568" s="831" t="s">
        <v>4088</v>
      </c>
      <c r="B568" s="832" t="s">
        <v>3385</v>
      </c>
      <c r="C568" s="832" t="s">
        <v>3371</v>
      </c>
      <c r="D568" s="832" t="s">
        <v>3507</v>
      </c>
      <c r="E568" s="832" t="s">
        <v>3508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335</v>
      </c>
      <c r="P568" s="837"/>
      <c r="Q568" s="850">
        <v>335</v>
      </c>
    </row>
    <row r="569" spans="1:17" ht="14.4" customHeight="1" x14ac:dyDescent="0.3">
      <c r="A569" s="831" t="s">
        <v>4088</v>
      </c>
      <c r="B569" s="832" t="s">
        <v>3385</v>
      </c>
      <c r="C569" s="832" t="s">
        <v>3371</v>
      </c>
      <c r="D569" s="832" t="s">
        <v>3545</v>
      </c>
      <c r="E569" s="832" t="s">
        <v>3546</v>
      </c>
      <c r="F569" s="849"/>
      <c r="G569" s="849"/>
      <c r="H569" s="849"/>
      <c r="I569" s="849"/>
      <c r="J569" s="849">
        <v>1</v>
      </c>
      <c r="K569" s="849">
        <v>868</v>
      </c>
      <c r="L569" s="849">
        <v>1</v>
      </c>
      <c r="M569" s="849">
        <v>868</v>
      </c>
      <c r="N569" s="849"/>
      <c r="O569" s="849"/>
      <c r="P569" s="837"/>
      <c r="Q569" s="850"/>
    </row>
    <row r="570" spans="1:17" ht="14.4" customHeight="1" x14ac:dyDescent="0.3">
      <c r="A570" s="831" t="s">
        <v>4088</v>
      </c>
      <c r="B570" s="832" t="s">
        <v>3385</v>
      </c>
      <c r="C570" s="832" t="s">
        <v>3371</v>
      </c>
      <c r="D570" s="832" t="s">
        <v>3571</v>
      </c>
      <c r="E570" s="832" t="s">
        <v>3572</v>
      </c>
      <c r="F570" s="849">
        <v>1</v>
      </c>
      <c r="G570" s="849">
        <v>373</v>
      </c>
      <c r="H570" s="849"/>
      <c r="I570" s="849">
        <v>373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4088</v>
      </c>
      <c r="B571" s="832" t="s">
        <v>3385</v>
      </c>
      <c r="C571" s="832" t="s">
        <v>3371</v>
      </c>
      <c r="D571" s="832" t="s">
        <v>3380</v>
      </c>
      <c r="E571" s="832" t="s">
        <v>3381</v>
      </c>
      <c r="F571" s="849"/>
      <c r="G571" s="849"/>
      <c r="H571" s="849"/>
      <c r="I571" s="849"/>
      <c r="J571" s="849">
        <v>1</v>
      </c>
      <c r="K571" s="849">
        <v>1339</v>
      </c>
      <c r="L571" s="849">
        <v>1</v>
      </c>
      <c r="M571" s="849">
        <v>1339</v>
      </c>
      <c r="N571" s="849"/>
      <c r="O571" s="849"/>
      <c r="P571" s="837"/>
      <c r="Q571" s="850"/>
    </row>
    <row r="572" spans="1:17" ht="14.4" customHeight="1" x14ac:dyDescent="0.3">
      <c r="A572" s="831" t="s">
        <v>4088</v>
      </c>
      <c r="B572" s="832" t="s">
        <v>3385</v>
      </c>
      <c r="C572" s="832" t="s">
        <v>3371</v>
      </c>
      <c r="D572" s="832" t="s">
        <v>3382</v>
      </c>
      <c r="E572" s="832" t="s">
        <v>3383</v>
      </c>
      <c r="F572" s="849"/>
      <c r="G572" s="849"/>
      <c r="H572" s="849"/>
      <c r="I572" s="849"/>
      <c r="J572" s="849">
        <v>1</v>
      </c>
      <c r="K572" s="849">
        <v>363</v>
      </c>
      <c r="L572" s="849">
        <v>1</v>
      </c>
      <c r="M572" s="849">
        <v>363</v>
      </c>
      <c r="N572" s="849"/>
      <c r="O572" s="849"/>
      <c r="P572" s="837"/>
      <c r="Q572" s="850"/>
    </row>
    <row r="573" spans="1:17" ht="14.4" customHeight="1" x14ac:dyDescent="0.3">
      <c r="A573" s="831" t="s">
        <v>4089</v>
      </c>
      <c r="B573" s="832" t="s">
        <v>3385</v>
      </c>
      <c r="C573" s="832" t="s">
        <v>3386</v>
      </c>
      <c r="D573" s="832" t="s">
        <v>3398</v>
      </c>
      <c r="E573" s="832" t="s">
        <v>3399</v>
      </c>
      <c r="F573" s="849">
        <v>0.2</v>
      </c>
      <c r="G573" s="849">
        <v>909.52</v>
      </c>
      <c r="H573" s="849">
        <v>0.16666605584610256</v>
      </c>
      <c r="I573" s="849">
        <v>4547.5999999999995</v>
      </c>
      <c r="J573" s="849">
        <v>1.2</v>
      </c>
      <c r="K573" s="849">
        <v>5457.1399999999994</v>
      </c>
      <c r="L573" s="849">
        <v>1</v>
      </c>
      <c r="M573" s="849">
        <v>4547.6166666666668</v>
      </c>
      <c r="N573" s="849"/>
      <c r="O573" s="849"/>
      <c r="P573" s="837"/>
      <c r="Q573" s="850"/>
    </row>
    <row r="574" spans="1:17" ht="14.4" customHeight="1" x14ac:dyDescent="0.3">
      <c r="A574" s="831" t="s">
        <v>4089</v>
      </c>
      <c r="B574" s="832" t="s">
        <v>3385</v>
      </c>
      <c r="C574" s="832" t="s">
        <v>3386</v>
      </c>
      <c r="D574" s="832" t="s">
        <v>3423</v>
      </c>
      <c r="E574" s="832" t="s">
        <v>3399</v>
      </c>
      <c r="F574" s="849"/>
      <c r="G574" s="849"/>
      <c r="H574" s="849"/>
      <c r="I574" s="849"/>
      <c r="J574" s="849"/>
      <c r="K574" s="849"/>
      <c r="L574" s="849"/>
      <c r="M574" s="849"/>
      <c r="N574" s="849">
        <v>0.2</v>
      </c>
      <c r="O574" s="849">
        <v>327.9</v>
      </c>
      <c r="P574" s="837"/>
      <c r="Q574" s="850">
        <v>1639.4999999999998</v>
      </c>
    </row>
    <row r="575" spans="1:17" ht="14.4" customHeight="1" x14ac:dyDescent="0.3">
      <c r="A575" s="831" t="s">
        <v>4089</v>
      </c>
      <c r="B575" s="832" t="s">
        <v>3385</v>
      </c>
      <c r="C575" s="832" t="s">
        <v>3424</v>
      </c>
      <c r="D575" s="832" t="s">
        <v>3427</v>
      </c>
      <c r="E575" s="832" t="s">
        <v>3428</v>
      </c>
      <c r="F575" s="849"/>
      <c r="G575" s="849"/>
      <c r="H575" s="849"/>
      <c r="I575" s="849"/>
      <c r="J575" s="849">
        <v>2</v>
      </c>
      <c r="K575" s="849">
        <v>5250.22</v>
      </c>
      <c r="L575" s="849">
        <v>1</v>
      </c>
      <c r="M575" s="849">
        <v>2625.11</v>
      </c>
      <c r="N575" s="849"/>
      <c r="O575" s="849"/>
      <c r="P575" s="837"/>
      <c r="Q575" s="850"/>
    </row>
    <row r="576" spans="1:17" ht="14.4" customHeight="1" x14ac:dyDescent="0.3">
      <c r="A576" s="831" t="s">
        <v>4089</v>
      </c>
      <c r="B576" s="832" t="s">
        <v>3385</v>
      </c>
      <c r="C576" s="832" t="s">
        <v>3424</v>
      </c>
      <c r="D576" s="832" t="s">
        <v>3431</v>
      </c>
      <c r="E576" s="832" t="s">
        <v>3432</v>
      </c>
      <c r="F576" s="849"/>
      <c r="G576" s="849"/>
      <c r="H576" s="849"/>
      <c r="I576" s="849"/>
      <c r="J576" s="849">
        <v>1</v>
      </c>
      <c r="K576" s="849">
        <v>724.42</v>
      </c>
      <c r="L576" s="849">
        <v>1</v>
      </c>
      <c r="M576" s="849">
        <v>724.42</v>
      </c>
      <c r="N576" s="849"/>
      <c r="O576" s="849"/>
      <c r="P576" s="837"/>
      <c r="Q576" s="850"/>
    </row>
    <row r="577" spans="1:17" ht="14.4" customHeight="1" x14ac:dyDescent="0.3">
      <c r="A577" s="831" t="s">
        <v>4089</v>
      </c>
      <c r="B577" s="832" t="s">
        <v>3385</v>
      </c>
      <c r="C577" s="832" t="s">
        <v>3424</v>
      </c>
      <c r="D577" s="832" t="s">
        <v>3433</v>
      </c>
      <c r="E577" s="832" t="s">
        <v>3434</v>
      </c>
      <c r="F577" s="849"/>
      <c r="G577" s="849"/>
      <c r="H577" s="849"/>
      <c r="I577" s="849"/>
      <c r="J577" s="849">
        <v>2</v>
      </c>
      <c r="K577" s="849">
        <v>478.8</v>
      </c>
      <c r="L577" s="849">
        <v>1</v>
      </c>
      <c r="M577" s="849">
        <v>239.4</v>
      </c>
      <c r="N577" s="849"/>
      <c r="O577" s="849"/>
      <c r="P577" s="837"/>
      <c r="Q577" s="850"/>
    </row>
    <row r="578" spans="1:17" ht="14.4" customHeight="1" x14ac:dyDescent="0.3">
      <c r="A578" s="831" t="s">
        <v>4089</v>
      </c>
      <c r="B578" s="832" t="s">
        <v>3385</v>
      </c>
      <c r="C578" s="832" t="s">
        <v>3424</v>
      </c>
      <c r="D578" s="832" t="s">
        <v>3435</v>
      </c>
      <c r="E578" s="832" t="s">
        <v>3436</v>
      </c>
      <c r="F578" s="849"/>
      <c r="G578" s="849"/>
      <c r="H578" s="849"/>
      <c r="I578" s="849"/>
      <c r="J578" s="849">
        <v>3</v>
      </c>
      <c r="K578" s="849">
        <v>2704.92</v>
      </c>
      <c r="L578" s="849">
        <v>1</v>
      </c>
      <c r="M578" s="849">
        <v>901.64</v>
      </c>
      <c r="N578" s="849"/>
      <c r="O578" s="849"/>
      <c r="P578" s="837"/>
      <c r="Q578" s="850"/>
    </row>
    <row r="579" spans="1:17" ht="14.4" customHeight="1" x14ac:dyDescent="0.3">
      <c r="A579" s="831" t="s">
        <v>4089</v>
      </c>
      <c r="B579" s="832" t="s">
        <v>3385</v>
      </c>
      <c r="C579" s="832" t="s">
        <v>3424</v>
      </c>
      <c r="D579" s="832" t="s">
        <v>3437</v>
      </c>
      <c r="E579" s="832" t="s">
        <v>3438</v>
      </c>
      <c r="F579" s="849">
        <v>1</v>
      </c>
      <c r="G579" s="849">
        <v>408.74</v>
      </c>
      <c r="H579" s="849">
        <v>0.5</v>
      </c>
      <c r="I579" s="849">
        <v>408.74</v>
      </c>
      <c r="J579" s="849">
        <v>2</v>
      </c>
      <c r="K579" s="849">
        <v>817.48</v>
      </c>
      <c r="L579" s="849">
        <v>1</v>
      </c>
      <c r="M579" s="849">
        <v>408.74</v>
      </c>
      <c r="N579" s="849">
        <v>1</v>
      </c>
      <c r="O579" s="849">
        <v>408.74</v>
      </c>
      <c r="P579" s="837">
        <v>0.5</v>
      </c>
      <c r="Q579" s="850">
        <v>408.74</v>
      </c>
    </row>
    <row r="580" spans="1:17" ht="14.4" customHeight="1" x14ac:dyDescent="0.3">
      <c r="A580" s="831" t="s">
        <v>4089</v>
      </c>
      <c r="B580" s="832" t="s">
        <v>3385</v>
      </c>
      <c r="C580" s="832" t="s">
        <v>3424</v>
      </c>
      <c r="D580" s="832" t="s">
        <v>3439</v>
      </c>
      <c r="E580" s="832" t="s">
        <v>3440</v>
      </c>
      <c r="F580" s="849"/>
      <c r="G580" s="849"/>
      <c r="H580" s="849"/>
      <c r="I580" s="849"/>
      <c r="J580" s="849">
        <v>1</v>
      </c>
      <c r="K580" s="849">
        <v>202.4</v>
      </c>
      <c r="L580" s="849">
        <v>1</v>
      </c>
      <c r="M580" s="849">
        <v>202.4</v>
      </c>
      <c r="N580" s="849"/>
      <c r="O580" s="849"/>
      <c r="P580" s="837"/>
      <c r="Q580" s="850"/>
    </row>
    <row r="581" spans="1:17" ht="14.4" customHeight="1" x14ac:dyDescent="0.3">
      <c r="A581" s="831" t="s">
        <v>4089</v>
      </c>
      <c r="B581" s="832" t="s">
        <v>3385</v>
      </c>
      <c r="C581" s="832" t="s">
        <v>3424</v>
      </c>
      <c r="D581" s="832" t="s">
        <v>3443</v>
      </c>
      <c r="E581" s="832" t="s">
        <v>3444</v>
      </c>
      <c r="F581" s="849">
        <v>1</v>
      </c>
      <c r="G581" s="849">
        <v>1665</v>
      </c>
      <c r="H581" s="849">
        <v>1</v>
      </c>
      <c r="I581" s="849">
        <v>1665</v>
      </c>
      <c r="J581" s="849">
        <v>1</v>
      </c>
      <c r="K581" s="849">
        <v>1665</v>
      </c>
      <c r="L581" s="849">
        <v>1</v>
      </c>
      <c r="M581" s="849">
        <v>1665</v>
      </c>
      <c r="N581" s="849"/>
      <c r="O581" s="849"/>
      <c r="P581" s="837"/>
      <c r="Q581" s="850"/>
    </row>
    <row r="582" spans="1:17" ht="14.4" customHeight="1" x14ac:dyDescent="0.3">
      <c r="A582" s="831" t="s">
        <v>4089</v>
      </c>
      <c r="B582" s="832" t="s">
        <v>3385</v>
      </c>
      <c r="C582" s="832" t="s">
        <v>3424</v>
      </c>
      <c r="D582" s="832" t="s">
        <v>3451</v>
      </c>
      <c r="E582" s="832" t="s">
        <v>3452</v>
      </c>
      <c r="F582" s="849">
        <v>2</v>
      </c>
      <c r="G582" s="849">
        <v>2793</v>
      </c>
      <c r="H582" s="849">
        <v>2</v>
      </c>
      <c r="I582" s="849">
        <v>1396.5</v>
      </c>
      <c r="J582" s="849">
        <v>1</v>
      </c>
      <c r="K582" s="849">
        <v>1396.5</v>
      </c>
      <c r="L582" s="849">
        <v>1</v>
      </c>
      <c r="M582" s="849">
        <v>1396.5</v>
      </c>
      <c r="N582" s="849"/>
      <c r="O582" s="849"/>
      <c r="P582" s="837"/>
      <c r="Q582" s="850"/>
    </row>
    <row r="583" spans="1:17" ht="14.4" customHeight="1" x14ac:dyDescent="0.3">
      <c r="A583" s="831" t="s">
        <v>4089</v>
      </c>
      <c r="B583" s="832" t="s">
        <v>3385</v>
      </c>
      <c r="C583" s="832" t="s">
        <v>3424</v>
      </c>
      <c r="D583" s="832" t="s">
        <v>3453</v>
      </c>
      <c r="E583" s="832" t="s">
        <v>3454</v>
      </c>
      <c r="F583" s="849"/>
      <c r="G583" s="849"/>
      <c r="H583" s="849"/>
      <c r="I583" s="849"/>
      <c r="J583" s="849"/>
      <c r="K583" s="849"/>
      <c r="L583" s="849"/>
      <c r="M583" s="849"/>
      <c r="N583" s="849">
        <v>1</v>
      </c>
      <c r="O583" s="849">
        <v>1400</v>
      </c>
      <c r="P583" s="837"/>
      <c r="Q583" s="850">
        <v>1400</v>
      </c>
    </row>
    <row r="584" spans="1:17" ht="14.4" customHeight="1" x14ac:dyDescent="0.3">
      <c r="A584" s="831" t="s">
        <v>4089</v>
      </c>
      <c r="B584" s="832" t="s">
        <v>3385</v>
      </c>
      <c r="C584" s="832" t="s">
        <v>3424</v>
      </c>
      <c r="D584" s="832" t="s">
        <v>3473</v>
      </c>
      <c r="E584" s="832" t="s">
        <v>3474</v>
      </c>
      <c r="F584" s="849"/>
      <c r="G584" s="849"/>
      <c r="H584" s="849"/>
      <c r="I584" s="849"/>
      <c r="J584" s="849"/>
      <c r="K584" s="849"/>
      <c r="L584" s="849"/>
      <c r="M584" s="849"/>
      <c r="N584" s="849">
        <v>1</v>
      </c>
      <c r="O584" s="849">
        <v>3264.55</v>
      </c>
      <c r="P584" s="837"/>
      <c r="Q584" s="850">
        <v>3264.55</v>
      </c>
    </row>
    <row r="585" spans="1:17" ht="14.4" customHeight="1" x14ac:dyDescent="0.3">
      <c r="A585" s="831" t="s">
        <v>4089</v>
      </c>
      <c r="B585" s="832" t="s">
        <v>3385</v>
      </c>
      <c r="C585" s="832" t="s">
        <v>3424</v>
      </c>
      <c r="D585" s="832" t="s">
        <v>3475</v>
      </c>
      <c r="E585" s="832" t="s">
        <v>3476</v>
      </c>
      <c r="F585" s="849"/>
      <c r="G585" s="849"/>
      <c r="H585" s="849"/>
      <c r="I585" s="849"/>
      <c r="J585" s="849"/>
      <c r="K585" s="849"/>
      <c r="L585" s="849"/>
      <c r="M585" s="849"/>
      <c r="N585" s="849">
        <v>3</v>
      </c>
      <c r="O585" s="849">
        <v>1926</v>
      </c>
      <c r="P585" s="837"/>
      <c r="Q585" s="850">
        <v>642</v>
      </c>
    </row>
    <row r="586" spans="1:17" ht="14.4" customHeight="1" x14ac:dyDescent="0.3">
      <c r="A586" s="831" t="s">
        <v>4089</v>
      </c>
      <c r="B586" s="832" t="s">
        <v>3385</v>
      </c>
      <c r="C586" s="832" t="s">
        <v>3371</v>
      </c>
      <c r="D586" s="832" t="s">
        <v>3491</v>
      </c>
      <c r="E586" s="832" t="s">
        <v>3492</v>
      </c>
      <c r="F586" s="849">
        <v>1</v>
      </c>
      <c r="G586" s="849">
        <v>37</v>
      </c>
      <c r="H586" s="849"/>
      <c r="I586" s="849">
        <v>37</v>
      </c>
      <c r="J586" s="849"/>
      <c r="K586" s="849"/>
      <c r="L586" s="849"/>
      <c r="M586" s="849"/>
      <c r="N586" s="849">
        <v>4</v>
      </c>
      <c r="O586" s="849">
        <v>152</v>
      </c>
      <c r="P586" s="837"/>
      <c r="Q586" s="850">
        <v>38</v>
      </c>
    </row>
    <row r="587" spans="1:17" ht="14.4" customHeight="1" x14ac:dyDescent="0.3">
      <c r="A587" s="831" t="s">
        <v>4089</v>
      </c>
      <c r="B587" s="832" t="s">
        <v>3385</v>
      </c>
      <c r="C587" s="832" t="s">
        <v>3371</v>
      </c>
      <c r="D587" s="832" t="s">
        <v>3495</v>
      </c>
      <c r="E587" s="832" t="s">
        <v>3496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5</v>
      </c>
      <c r="P587" s="837"/>
      <c r="Q587" s="850">
        <v>5</v>
      </c>
    </row>
    <row r="588" spans="1:17" ht="14.4" customHeight="1" x14ac:dyDescent="0.3">
      <c r="A588" s="831" t="s">
        <v>4089</v>
      </c>
      <c r="B588" s="832" t="s">
        <v>3385</v>
      </c>
      <c r="C588" s="832" t="s">
        <v>3371</v>
      </c>
      <c r="D588" s="832" t="s">
        <v>3499</v>
      </c>
      <c r="E588" s="832" t="s">
        <v>3500</v>
      </c>
      <c r="F588" s="849">
        <v>1</v>
      </c>
      <c r="G588" s="849">
        <v>126</v>
      </c>
      <c r="H588" s="849">
        <v>0.99212598425196852</v>
      </c>
      <c r="I588" s="849">
        <v>126</v>
      </c>
      <c r="J588" s="849">
        <v>1</v>
      </c>
      <c r="K588" s="849">
        <v>127</v>
      </c>
      <c r="L588" s="849">
        <v>1</v>
      </c>
      <c r="M588" s="849">
        <v>127</v>
      </c>
      <c r="N588" s="849">
        <v>1</v>
      </c>
      <c r="O588" s="849">
        <v>126</v>
      </c>
      <c r="P588" s="837">
        <v>0.99212598425196852</v>
      </c>
      <c r="Q588" s="850">
        <v>126</v>
      </c>
    </row>
    <row r="589" spans="1:17" ht="14.4" customHeight="1" x14ac:dyDescent="0.3">
      <c r="A589" s="831" t="s">
        <v>4089</v>
      </c>
      <c r="B589" s="832" t="s">
        <v>3385</v>
      </c>
      <c r="C589" s="832" t="s">
        <v>3371</v>
      </c>
      <c r="D589" s="832" t="s">
        <v>3523</v>
      </c>
      <c r="E589" s="832" t="s">
        <v>3524</v>
      </c>
      <c r="F589" s="849"/>
      <c r="G589" s="849"/>
      <c r="H589" s="849"/>
      <c r="I589" s="849"/>
      <c r="J589" s="849"/>
      <c r="K589" s="849"/>
      <c r="L589" s="849"/>
      <c r="M589" s="849"/>
      <c r="N589" s="849">
        <v>1</v>
      </c>
      <c r="O589" s="849">
        <v>1187</v>
      </c>
      <c r="P589" s="837"/>
      <c r="Q589" s="850">
        <v>1187</v>
      </c>
    </row>
    <row r="590" spans="1:17" ht="14.4" customHeight="1" x14ac:dyDescent="0.3">
      <c r="A590" s="831" t="s">
        <v>4089</v>
      </c>
      <c r="B590" s="832" t="s">
        <v>3385</v>
      </c>
      <c r="C590" s="832" t="s">
        <v>3371</v>
      </c>
      <c r="D590" s="832" t="s">
        <v>3525</v>
      </c>
      <c r="E590" s="832" t="s">
        <v>3526</v>
      </c>
      <c r="F590" s="849"/>
      <c r="G590" s="849"/>
      <c r="H590" s="849"/>
      <c r="I590" s="849"/>
      <c r="J590" s="849">
        <v>2</v>
      </c>
      <c r="K590" s="849">
        <v>1420</v>
      </c>
      <c r="L590" s="849">
        <v>1</v>
      </c>
      <c r="M590" s="849">
        <v>710</v>
      </c>
      <c r="N590" s="849"/>
      <c r="O590" s="849"/>
      <c r="P590" s="837"/>
      <c r="Q590" s="850"/>
    </row>
    <row r="591" spans="1:17" ht="14.4" customHeight="1" x14ac:dyDescent="0.3">
      <c r="A591" s="831" t="s">
        <v>4089</v>
      </c>
      <c r="B591" s="832" t="s">
        <v>3385</v>
      </c>
      <c r="C591" s="832" t="s">
        <v>3371</v>
      </c>
      <c r="D591" s="832" t="s">
        <v>3529</v>
      </c>
      <c r="E591" s="832" t="s">
        <v>3530</v>
      </c>
      <c r="F591" s="849">
        <v>1</v>
      </c>
      <c r="G591" s="849">
        <v>260</v>
      </c>
      <c r="H591" s="849">
        <v>0.49808429118773945</v>
      </c>
      <c r="I591" s="849">
        <v>260</v>
      </c>
      <c r="J591" s="849">
        <v>2</v>
      </c>
      <c r="K591" s="849">
        <v>522</v>
      </c>
      <c r="L591" s="849">
        <v>1</v>
      </c>
      <c r="M591" s="849">
        <v>261</v>
      </c>
      <c r="N591" s="849">
        <v>2</v>
      </c>
      <c r="O591" s="849">
        <v>526</v>
      </c>
      <c r="P591" s="837">
        <v>1.0076628352490422</v>
      </c>
      <c r="Q591" s="850">
        <v>263</v>
      </c>
    </row>
    <row r="592" spans="1:17" ht="14.4" customHeight="1" x14ac:dyDescent="0.3">
      <c r="A592" s="831" t="s">
        <v>4089</v>
      </c>
      <c r="B592" s="832" t="s">
        <v>3385</v>
      </c>
      <c r="C592" s="832" t="s">
        <v>3371</v>
      </c>
      <c r="D592" s="832" t="s">
        <v>3533</v>
      </c>
      <c r="E592" s="832" t="s">
        <v>3534</v>
      </c>
      <c r="F592" s="849"/>
      <c r="G592" s="849"/>
      <c r="H592" s="849"/>
      <c r="I592" s="849"/>
      <c r="J592" s="849">
        <v>2</v>
      </c>
      <c r="K592" s="849">
        <v>172</v>
      </c>
      <c r="L592" s="849">
        <v>1</v>
      </c>
      <c r="M592" s="849">
        <v>86</v>
      </c>
      <c r="N592" s="849"/>
      <c r="O592" s="849"/>
      <c r="P592" s="837"/>
      <c r="Q592" s="850"/>
    </row>
    <row r="593" spans="1:17" ht="14.4" customHeight="1" x14ac:dyDescent="0.3">
      <c r="A593" s="831" t="s">
        <v>4089</v>
      </c>
      <c r="B593" s="832" t="s">
        <v>3385</v>
      </c>
      <c r="C593" s="832" t="s">
        <v>3371</v>
      </c>
      <c r="D593" s="832" t="s">
        <v>3378</v>
      </c>
      <c r="E593" s="832" t="s">
        <v>3379</v>
      </c>
      <c r="F593" s="849">
        <v>1</v>
      </c>
      <c r="G593" s="849">
        <v>592</v>
      </c>
      <c r="H593" s="849">
        <v>0.99831365935919059</v>
      </c>
      <c r="I593" s="849">
        <v>592</v>
      </c>
      <c r="J593" s="849">
        <v>1</v>
      </c>
      <c r="K593" s="849">
        <v>593</v>
      </c>
      <c r="L593" s="849">
        <v>1</v>
      </c>
      <c r="M593" s="849">
        <v>593</v>
      </c>
      <c r="N593" s="849">
        <v>1</v>
      </c>
      <c r="O593" s="849">
        <v>595</v>
      </c>
      <c r="P593" s="837">
        <v>1.0033726812816188</v>
      </c>
      <c r="Q593" s="850">
        <v>595</v>
      </c>
    </row>
    <row r="594" spans="1:17" ht="14.4" customHeight="1" x14ac:dyDescent="0.3">
      <c r="A594" s="831" t="s">
        <v>4089</v>
      </c>
      <c r="B594" s="832" t="s">
        <v>3385</v>
      </c>
      <c r="C594" s="832" t="s">
        <v>3371</v>
      </c>
      <c r="D594" s="832" t="s">
        <v>3549</v>
      </c>
      <c r="E594" s="832" t="s">
        <v>3550</v>
      </c>
      <c r="F594" s="849">
        <v>2</v>
      </c>
      <c r="G594" s="849">
        <v>1534</v>
      </c>
      <c r="H594" s="849">
        <v>0.99869791666666663</v>
      </c>
      <c r="I594" s="849">
        <v>767</v>
      </c>
      <c r="J594" s="849">
        <v>2</v>
      </c>
      <c r="K594" s="849">
        <v>1536</v>
      </c>
      <c r="L594" s="849">
        <v>1</v>
      </c>
      <c r="M594" s="849">
        <v>768</v>
      </c>
      <c r="N594" s="849">
        <v>2</v>
      </c>
      <c r="O594" s="849">
        <v>1540</v>
      </c>
      <c r="P594" s="837">
        <v>1.0026041666666667</v>
      </c>
      <c r="Q594" s="850">
        <v>770</v>
      </c>
    </row>
    <row r="595" spans="1:17" ht="14.4" customHeight="1" x14ac:dyDescent="0.3">
      <c r="A595" s="831" t="s">
        <v>4089</v>
      </c>
      <c r="B595" s="832" t="s">
        <v>3385</v>
      </c>
      <c r="C595" s="832" t="s">
        <v>3371</v>
      </c>
      <c r="D595" s="832" t="s">
        <v>3555</v>
      </c>
      <c r="E595" s="832" t="s">
        <v>3556</v>
      </c>
      <c r="F595" s="849">
        <v>1</v>
      </c>
      <c r="G595" s="849">
        <v>116</v>
      </c>
      <c r="H595" s="849"/>
      <c r="I595" s="849">
        <v>116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" customHeight="1" x14ac:dyDescent="0.3">
      <c r="A596" s="831" t="s">
        <v>4089</v>
      </c>
      <c r="B596" s="832" t="s">
        <v>3385</v>
      </c>
      <c r="C596" s="832" t="s">
        <v>3371</v>
      </c>
      <c r="D596" s="832" t="s">
        <v>4090</v>
      </c>
      <c r="E596" s="832" t="s">
        <v>4091</v>
      </c>
      <c r="F596" s="849"/>
      <c r="G596" s="849"/>
      <c r="H596" s="849"/>
      <c r="I596" s="849"/>
      <c r="J596" s="849"/>
      <c r="K596" s="849"/>
      <c r="L596" s="849"/>
      <c r="M596" s="849"/>
      <c r="N596" s="849">
        <v>1</v>
      </c>
      <c r="O596" s="849">
        <v>376</v>
      </c>
      <c r="P596" s="837"/>
      <c r="Q596" s="850">
        <v>376</v>
      </c>
    </row>
    <row r="597" spans="1:17" ht="14.4" customHeight="1" x14ac:dyDescent="0.3">
      <c r="A597" s="831" t="s">
        <v>4089</v>
      </c>
      <c r="B597" s="832" t="s">
        <v>3604</v>
      </c>
      <c r="C597" s="832" t="s">
        <v>3386</v>
      </c>
      <c r="D597" s="832" t="s">
        <v>3423</v>
      </c>
      <c r="E597" s="832" t="s">
        <v>3399</v>
      </c>
      <c r="F597" s="849"/>
      <c r="G597" s="849"/>
      <c r="H597" s="849"/>
      <c r="I597" s="849"/>
      <c r="J597" s="849"/>
      <c r="K597" s="849"/>
      <c r="L597" s="849"/>
      <c r="M597" s="849"/>
      <c r="N597" s="849">
        <v>0.1</v>
      </c>
      <c r="O597" s="849">
        <v>163.95</v>
      </c>
      <c r="P597" s="837"/>
      <c r="Q597" s="850">
        <v>1639.4999999999998</v>
      </c>
    </row>
    <row r="598" spans="1:17" ht="14.4" customHeight="1" x14ac:dyDescent="0.3">
      <c r="A598" s="831" t="s">
        <v>4089</v>
      </c>
      <c r="B598" s="832" t="s">
        <v>3604</v>
      </c>
      <c r="C598" s="832" t="s">
        <v>3371</v>
      </c>
      <c r="D598" s="832" t="s">
        <v>3611</v>
      </c>
      <c r="E598" s="832" t="s">
        <v>3612</v>
      </c>
      <c r="F598" s="849"/>
      <c r="G598" s="849"/>
      <c r="H598" s="849"/>
      <c r="I598" s="849"/>
      <c r="J598" s="849">
        <v>1</v>
      </c>
      <c r="K598" s="849">
        <v>1137</v>
      </c>
      <c r="L598" s="849">
        <v>1</v>
      </c>
      <c r="M598" s="849">
        <v>1137</v>
      </c>
      <c r="N598" s="849">
        <v>1</v>
      </c>
      <c r="O598" s="849">
        <v>1141</v>
      </c>
      <c r="P598" s="837">
        <v>1.0035180299032542</v>
      </c>
      <c r="Q598" s="850">
        <v>1141</v>
      </c>
    </row>
    <row r="599" spans="1:17" ht="14.4" customHeight="1" x14ac:dyDescent="0.3">
      <c r="A599" s="831" t="s">
        <v>4089</v>
      </c>
      <c r="B599" s="832" t="s">
        <v>3604</v>
      </c>
      <c r="C599" s="832" t="s">
        <v>3371</v>
      </c>
      <c r="D599" s="832" t="s">
        <v>3613</v>
      </c>
      <c r="E599" s="832" t="s">
        <v>3614</v>
      </c>
      <c r="F599" s="849"/>
      <c r="G599" s="849"/>
      <c r="H599" s="849"/>
      <c r="I599" s="849"/>
      <c r="J599" s="849">
        <v>1</v>
      </c>
      <c r="K599" s="849">
        <v>266</v>
      </c>
      <c r="L599" s="849">
        <v>1</v>
      </c>
      <c r="M599" s="849">
        <v>266</v>
      </c>
      <c r="N599" s="849">
        <v>1</v>
      </c>
      <c r="O599" s="849">
        <v>267</v>
      </c>
      <c r="P599" s="837">
        <v>1.0037593984962405</v>
      </c>
      <c r="Q599" s="850">
        <v>267</v>
      </c>
    </row>
    <row r="600" spans="1:17" ht="14.4" customHeight="1" thickBot="1" x14ac:dyDescent="0.35">
      <c r="A600" s="839" t="s">
        <v>4089</v>
      </c>
      <c r="B600" s="840" t="s">
        <v>3604</v>
      </c>
      <c r="C600" s="840" t="s">
        <v>3371</v>
      </c>
      <c r="D600" s="840" t="s">
        <v>3621</v>
      </c>
      <c r="E600" s="840" t="s">
        <v>3622</v>
      </c>
      <c r="F600" s="851">
        <v>1</v>
      </c>
      <c r="G600" s="851">
        <v>486</v>
      </c>
      <c r="H600" s="851">
        <v>0.99794661190965095</v>
      </c>
      <c r="I600" s="851">
        <v>486</v>
      </c>
      <c r="J600" s="851">
        <v>1</v>
      </c>
      <c r="K600" s="851">
        <v>487</v>
      </c>
      <c r="L600" s="851">
        <v>1</v>
      </c>
      <c r="M600" s="851">
        <v>487</v>
      </c>
      <c r="N600" s="851"/>
      <c r="O600" s="851"/>
      <c r="P600" s="845"/>
      <c r="Q600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229.126</v>
      </c>
      <c r="C5" s="114">
        <v>136.852</v>
      </c>
      <c r="D5" s="114">
        <v>155.66300000000001</v>
      </c>
      <c r="E5" s="424">
        <f>IF(OR(D5=0,B5=0),"",D5/B5)</f>
        <v>0.67937728586018176</v>
      </c>
      <c r="F5" s="129">
        <f>IF(OR(D5=0,C5=0),"",D5/C5)</f>
        <v>1.1374550609417473</v>
      </c>
      <c r="G5" s="130">
        <v>157</v>
      </c>
      <c r="H5" s="114">
        <v>116</v>
      </c>
      <c r="I5" s="114">
        <v>140</v>
      </c>
      <c r="J5" s="424">
        <f>IF(OR(I5=0,G5=0),"",I5/G5)</f>
        <v>0.89171974522292996</v>
      </c>
      <c r="K5" s="131">
        <f>IF(OR(I5=0,H5=0),"",I5/H5)</f>
        <v>1.2068965517241379</v>
      </c>
      <c r="L5" s="121"/>
      <c r="M5" s="121"/>
      <c r="N5" s="7">
        <f>D5-C5</f>
        <v>18.811000000000007</v>
      </c>
      <c r="O5" s="8">
        <f>I5-H5</f>
        <v>24</v>
      </c>
      <c r="P5" s="7">
        <f>D5-B5</f>
        <v>-73.462999999999994</v>
      </c>
      <c r="Q5" s="8">
        <f>I5-G5</f>
        <v>-17</v>
      </c>
    </row>
    <row r="6" spans="1:17" ht="14.4" hidden="1" customHeight="1" outlineLevel="1" x14ac:dyDescent="0.3">
      <c r="A6" s="441" t="s">
        <v>168</v>
      </c>
      <c r="B6" s="120">
        <v>73.448999999999998</v>
      </c>
      <c r="C6" s="113">
        <v>42.237000000000002</v>
      </c>
      <c r="D6" s="113">
        <v>47.524999999999999</v>
      </c>
      <c r="E6" s="424">
        <f t="shared" ref="E6:E12" si="0">IF(OR(D6=0,B6=0),"",D6/B6)</f>
        <v>0.64704761126768229</v>
      </c>
      <c r="F6" s="129">
        <f t="shared" ref="F6:F12" si="1">IF(OR(D6=0,C6=0),"",D6/C6)</f>
        <v>1.1251982858631058</v>
      </c>
      <c r="G6" s="133">
        <v>41</v>
      </c>
      <c r="H6" s="113">
        <v>41</v>
      </c>
      <c r="I6" s="113">
        <v>40</v>
      </c>
      <c r="J6" s="425">
        <f t="shared" ref="J6:J12" si="2">IF(OR(I6=0,G6=0),"",I6/G6)</f>
        <v>0.97560975609756095</v>
      </c>
      <c r="K6" s="134">
        <f t="shared" ref="K6:K12" si="3">IF(OR(I6=0,H6=0),"",I6/H6)</f>
        <v>0.97560975609756095</v>
      </c>
      <c r="L6" s="121"/>
      <c r="M6" s="121"/>
      <c r="N6" s="5">
        <f t="shared" ref="N6:N13" si="4">D6-C6</f>
        <v>5.2879999999999967</v>
      </c>
      <c r="O6" s="6">
        <f t="shared" ref="O6:O13" si="5">I6-H6</f>
        <v>-1</v>
      </c>
      <c r="P6" s="5">
        <f t="shared" ref="P6:P13" si="6">D6-B6</f>
        <v>-25.923999999999999</v>
      </c>
      <c r="Q6" s="6">
        <f t="shared" ref="Q6:Q13" si="7">I6-G6</f>
        <v>-1</v>
      </c>
    </row>
    <row r="7" spans="1:17" ht="14.4" hidden="1" customHeight="1" outlineLevel="1" x14ac:dyDescent="0.3">
      <c r="A7" s="441" t="s">
        <v>169</v>
      </c>
      <c r="B7" s="120">
        <v>189.13800000000001</v>
      </c>
      <c r="C7" s="113">
        <v>132.12</v>
      </c>
      <c r="D7" s="113">
        <v>127.027</v>
      </c>
      <c r="E7" s="424">
        <f t="shared" si="0"/>
        <v>0.6716101470883693</v>
      </c>
      <c r="F7" s="129">
        <f t="shared" si="1"/>
        <v>0.96145171056615197</v>
      </c>
      <c r="G7" s="133">
        <v>131</v>
      </c>
      <c r="H7" s="113">
        <v>108</v>
      </c>
      <c r="I7" s="113">
        <v>107</v>
      </c>
      <c r="J7" s="425">
        <f t="shared" si="2"/>
        <v>0.81679389312977102</v>
      </c>
      <c r="K7" s="134">
        <f t="shared" si="3"/>
        <v>0.9907407407407407</v>
      </c>
      <c r="L7" s="121"/>
      <c r="M7" s="121"/>
      <c r="N7" s="5">
        <f t="shared" si="4"/>
        <v>-5.0930000000000035</v>
      </c>
      <c r="O7" s="6">
        <f t="shared" si="5"/>
        <v>-1</v>
      </c>
      <c r="P7" s="5">
        <f t="shared" si="6"/>
        <v>-62.111000000000004</v>
      </c>
      <c r="Q7" s="6">
        <f t="shared" si="7"/>
        <v>-24</v>
      </c>
    </row>
    <row r="8" spans="1:17" ht="14.4" hidden="1" customHeight="1" outlineLevel="1" x14ac:dyDescent="0.3">
      <c r="A8" s="441" t="s">
        <v>170</v>
      </c>
      <c r="B8" s="120">
        <v>15.169</v>
      </c>
      <c r="C8" s="113">
        <v>11.122</v>
      </c>
      <c r="D8" s="113">
        <v>26.495000000000001</v>
      </c>
      <c r="E8" s="424">
        <f t="shared" si="0"/>
        <v>1.7466543608675589</v>
      </c>
      <c r="F8" s="129">
        <f t="shared" si="1"/>
        <v>2.3822154288796979</v>
      </c>
      <c r="G8" s="133">
        <v>13</v>
      </c>
      <c r="H8" s="113">
        <v>10</v>
      </c>
      <c r="I8" s="113">
        <v>19</v>
      </c>
      <c r="J8" s="425">
        <f t="shared" si="2"/>
        <v>1.4615384615384615</v>
      </c>
      <c r="K8" s="134">
        <f t="shared" si="3"/>
        <v>1.9</v>
      </c>
      <c r="L8" s="121"/>
      <c r="M8" s="121"/>
      <c r="N8" s="5">
        <f t="shared" si="4"/>
        <v>15.373000000000001</v>
      </c>
      <c r="O8" s="6">
        <f t="shared" si="5"/>
        <v>9</v>
      </c>
      <c r="P8" s="5">
        <f t="shared" si="6"/>
        <v>11.326000000000001</v>
      </c>
      <c r="Q8" s="6">
        <f t="shared" si="7"/>
        <v>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80.474000000000004</v>
      </c>
      <c r="C10" s="113">
        <v>61.744999999999997</v>
      </c>
      <c r="D10" s="113">
        <v>54.393999999999998</v>
      </c>
      <c r="E10" s="424">
        <f t="shared" si="0"/>
        <v>0.6759201729751223</v>
      </c>
      <c r="F10" s="129">
        <f t="shared" si="1"/>
        <v>0.88094582557292089</v>
      </c>
      <c r="G10" s="133">
        <v>54</v>
      </c>
      <c r="H10" s="113">
        <v>47</v>
      </c>
      <c r="I10" s="113">
        <v>38</v>
      </c>
      <c r="J10" s="425">
        <f t="shared" si="2"/>
        <v>0.70370370370370372</v>
      </c>
      <c r="K10" s="134">
        <f t="shared" si="3"/>
        <v>0.80851063829787229</v>
      </c>
      <c r="L10" s="121"/>
      <c r="M10" s="121"/>
      <c r="N10" s="5">
        <f t="shared" si="4"/>
        <v>-7.3509999999999991</v>
      </c>
      <c r="O10" s="6">
        <f t="shared" si="5"/>
        <v>-9</v>
      </c>
      <c r="P10" s="5">
        <f t="shared" si="6"/>
        <v>-26.080000000000005</v>
      </c>
      <c r="Q10" s="6">
        <f t="shared" si="7"/>
        <v>-16</v>
      </c>
    </row>
    <row r="11" spans="1:17" ht="14.4" hidden="1" customHeight="1" outlineLevel="1" x14ac:dyDescent="0.3">
      <c r="A11" s="441" t="s">
        <v>173</v>
      </c>
      <c r="B11" s="120">
        <v>7.2240000000000002</v>
      </c>
      <c r="C11" s="113">
        <v>3.5830000000000002</v>
      </c>
      <c r="D11" s="113">
        <v>3.9489999999999998</v>
      </c>
      <c r="E11" s="424">
        <f t="shared" si="0"/>
        <v>0.54665005537098554</v>
      </c>
      <c r="F11" s="129">
        <f t="shared" si="1"/>
        <v>1.102149037119732</v>
      </c>
      <c r="G11" s="133">
        <v>5</v>
      </c>
      <c r="H11" s="113">
        <v>3</v>
      </c>
      <c r="I11" s="113">
        <v>2</v>
      </c>
      <c r="J11" s="425">
        <f t="shared" si="2"/>
        <v>0.4</v>
      </c>
      <c r="K11" s="134">
        <f t="shared" si="3"/>
        <v>0.66666666666666663</v>
      </c>
      <c r="L11" s="121"/>
      <c r="M11" s="121"/>
      <c r="N11" s="5">
        <f t="shared" si="4"/>
        <v>0.36599999999999966</v>
      </c>
      <c r="O11" s="6">
        <f t="shared" si="5"/>
        <v>-1</v>
      </c>
      <c r="P11" s="5">
        <f t="shared" si="6"/>
        <v>-3.2750000000000004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1.0029999999999999</v>
      </c>
      <c r="C12" s="239">
        <v>3.282</v>
      </c>
      <c r="D12" s="239">
        <v>1.046</v>
      </c>
      <c r="E12" s="424">
        <f t="shared" si="0"/>
        <v>1.0428713858424727</v>
      </c>
      <c r="F12" s="129">
        <f t="shared" si="1"/>
        <v>0.31870810481413775</v>
      </c>
      <c r="G12" s="241">
        <v>1</v>
      </c>
      <c r="H12" s="239">
        <v>2</v>
      </c>
      <c r="I12" s="239">
        <v>1</v>
      </c>
      <c r="J12" s="426">
        <f t="shared" si="2"/>
        <v>1</v>
      </c>
      <c r="K12" s="242">
        <f t="shared" si="3"/>
        <v>0.5</v>
      </c>
      <c r="L12" s="121"/>
      <c r="M12" s="121"/>
      <c r="N12" s="243">
        <f t="shared" si="4"/>
        <v>-2.2359999999999998</v>
      </c>
      <c r="O12" s="244">
        <f t="shared" si="5"/>
        <v>-1</v>
      </c>
      <c r="P12" s="243">
        <f t="shared" si="6"/>
        <v>4.3000000000000149E-2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595.58300000000008</v>
      </c>
      <c r="C13" s="116">
        <f>SUM(C5:C12)</f>
        <v>390.94100000000003</v>
      </c>
      <c r="D13" s="116">
        <f>SUM(D5:D12)</f>
        <v>416.09900000000005</v>
      </c>
      <c r="E13" s="420">
        <f>IF(OR(D13=0,B13=0),0,D13/B13)</f>
        <v>0.69864149916972107</v>
      </c>
      <c r="F13" s="135">
        <f>IF(OR(D13=0,C13=0),0,D13/C13)</f>
        <v>1.0643524214651316</v>
      </c>
      <c r="G13" s="136">
        <f>SUM(G5:G12)</f>
        <v>402</v>
      </c>
      <c r="H13" s="116">
        <f>SUM(H5:H12)</f>
        <v>327</v>
      </c>
      <c r="I13" s="116">
        <f>SUM(I5:I12)</f>
        <v>347</v>
      </c>
      <c r="J13" s="420">
        <f>IF(OR(I13=0,G13=0),0,I13/G13)</f>
        <v>0.86318407960199006</v>
      </c>
      <c r="K13" s="137">
        <f>IF(OR(I13=0,H13=0),0,I13/H13)</f>
        <v>1.0611620795107033</v>
      </c>
      <c r="L13" s="121"/>
      <c r="M13" s="121"/>
      <c r="N13" s="127">
        <f t="shared" si="4"/>
        <v>25.158000000000015</v>
      </c>
      <c r="O13" s="138">
        <f t="shared" si="5"/>
        <v>20</v>
      </c>
      <c r="P13" s="127">
        <f t="shared" si="6"/>
        <v>-179.48400000000004</v>
      </c>
      <c r="Q13" s="138">
        <f t="shared" si="7"/>
        <v>-55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229.126</v>
      </c>
      <c r="C18" s="114">
        <v>136.852</v>
      </c>
      <c r="D18" s="114">
        <v>155.66300000000001</v>
      </c>
      <c r="E18" s="424">
        <f>IF(OR(D18=0,B18=0),"",D18/B18)</f>
        <v>0.67937728586018176</v>
      </c>
      <c r="F18" s="129">
        <f>IF(OR(D18=0,C18=0),"",D18/C18)</f>
        <v>1.1374550609417473</v>
      </c>
      <c r="G18" s="119">
        <v>157</v>
      </c>
      <c r="H18" s="114">
        <v>116</v>
      </c>
      <c r="I18" s="114">
        <v>140</v>
      </c>
      <c r="J18" s="424">
        <f>IF(OR(I18=0,G18=0),"",I18/G18)</f>
        <v>0.89171974522292996</v>
      </c>
      <c r="K18" s="131">
        <f>IF(OR(I18=0,H18=0),"",I18/H18)</f>
        <v>1.2068965517241379</v>
      </c>
      <c r="L18" s="645">
        <v>0.91871999999999998</v>
      </c>
      <c r="M18" s="646"/>
      <c r="N18" s="145">
        <f t="shared" ref="N18:N26" si="8">D18-C18</f>
        <v>18.811000000000007</v>
      </c>
      <c r="O18" s="146">
        <f t="shared" ref="O18:O26" si="9">I18-H18</f>
        <v>24</v>
      </c>
      <c r="P18" s="145">
        <f t="shared" ref="P18:P26" si="10">D18-B18</f>
        <v>-73.462999999999994</v>
      </c>
      <c r="Q18" s="146">
        <f t="shared" ref="Q18:Q26" si="11">I18-G18</f>
        <v>-17</v>
      </c>
    </row>
    <row r="19" spans="1:17" ht="14.4" hidden="1" customHeight="1" outlineLevel="1" x14ac:dyDescent="0.3">
      <c r="A19" s="441" t="s">
        <v>168</v>
      </c>
      <c r="B19" s="120">
        <v>73.448999999999998</v>
      </c>
      <c r="C19" s="113">
        <v>42.237000000000002</v>
      </c>
      <c r="D19" s="113">
        <v>47.524999999999999</v>
      </c>
      <c r="E19" s="425">
        <f t="shared" ref="E19:E25" si="12">IF(OR(D19=0,B19=0),"",D19/B19)</f>
        <v>0.64704761126768229</v>
      </c>
      <c r="F19" s="132">
        <f t="shared" ref="F19:F25" si="13">IF(OR(D19=0,C19=0),"",D19/C19)</f>
        <v>1.1251982858631058</v>
      </c>
      <c r="G19" s="120">
        <v>41</v>
      </c>
      <c r="H19" s="113">
        <v>41</v>
      </c>
      <c r="I19" s="113">
        <v>40</v>
      </c>
      <c r="J19" s="425">
        <f t="shared" ref="J19:J25" si="14">IF(OR(I19=0,G19=0),"",I19/G19)</f>
        <v>0.97560975609756095</v>
      </c>
      <c r="K19" s="134">
        <f t="shared" ref="K19:K25" si="15">IF(OR(I19=0,H19=0),"",I19/H19)</f>
        <v>0.97560975609756095</v>
      </c>
      <c r="L19" s="645">
        <v>0.99456</v>
      </c>
      <c r="M19" s="646"/>
      <c r="N19" s="147">
        <f t="shared" si="8"/>
        <v>5.2879999999999967</v>
      </c>
      <c r="O19" s="148">
        <f t="shared" si="9"/>
        <v>-1</v>
      </c>
      <c r="P19" s="147">
        <f t="shared" si="10"/>
        <v>-25.923999999999999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189.13800000000001</v>
      </c>
      <c r="C20" s="113">
        <v>132.12</v>
      </c>
      <c r="D20" s="113">
        <v>127.027</v>
      </c>
      <c r="E20" s="425">
        <f t="shared" si="12"/>
        <v>0.6716101470883693</v>
      </c>
      <c r="F20" s="132">
        <f t="shared" si="13"/>
        <v>0.96145171056615197</v>
      </c>
      <c r="G20" s="120">
        <v>131</v>
      </c>
      <c r="H20" s="113">
        <v>108</v>
      </c>
      <c r="I20" s="113">
        <v>107</v>
      </c>
      <c r="J20" s="425">
        <f t="shared" si="14"/>
        <v>0.81679389312977102</v>
      </c>
      <c r="K20" s="134">
        <f t="shared" si="15"/>
        <v>0.9907407407407407</v>
      </c>
      <c r="L20" s="645">
        <v>0.96671999999999991</v>
      </c>
      <c r="M20" s="646"/>
      <c r="N20" s="147">
        <f t="shared" si="8"/>
        <v>-5.0930000000000035</v>
      </c>
      <c r="O20" s="148">
        <f t="shared" si="9"/>
        <v>-1</v>
      </c>
      <c r="P20" s="147">
        <f t="shared" si="10"/>
        <v>-62.111000000000004</v>
      </c>
      <c r="Q20" s="148">
        <f t="shared" si="11"/>
        <v>-24</v>
      </c>
    </row>
    <row r="21" spans="1:17" ht="14.4" hidden="1" customHeight="1" outlineLevel="1" x14ac:dyDescent="0.3">
      <c r="A21" s="441" t="s">
        <v>170</v>
      </c>
      <c r="B21" s="120">
        <v>15.169</v>
      </c>
      <c r="C21" s="113">
        <v>11.122</v>
      </c>
      <c r="D21" s="113">
        <v>26.495000000000001</v>
      </c>
      <c r="E21" s="425">
        <f t="shared" si="12"/>
        <v>1.7466543608675589</v>
      </c>
      <c r="F21" s="132">
        <f t="shared" si="13"/>
        <v>2.3822154288796979</v>
      </c>
      <c r="G21" s="120">
        <v>13</v>
      </c>
      <c r="H21" s="113">
        <v>10</v>
      </c>
      <c r="I21" s="113">
        <v>19</v>
      </c>
      <c r="J21" s="425">
        <f t="shared" si="14"/>
        <v>1.4615384615384615</v>
      </c>
      <c r="K21" s="134">
        <f t="shared" si="15"/>
        <v>1.9</v>
      </c>
      <c r="L21" s="645">
        <v>1.11744</v>
      </c>
      <c r="M21" s="646"/>
      <c r="N21" s="147">
        <f t="shared" si="8"/>
        <v>15.373000000000001</v>
      </c>
      <c r="O21" s="148">
        <f t="shared" si="9"/>
        <v>9</v>
      </c>
      <c r="P21" s="147">
        <f t="shared" si="10"/>
        <v>11.326000000000001</v>
      </c>
      <c r="Q21" s="148">
        <f t="shared" si="11"/>
        <v>6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80.474000000000004</v>
      </c>
      <c r="C23" s="113">
        <v>61.744999999999997</v>
      </c>
      <c r="D23" s="113">
        <v>54.393999999999998</v>
      </c>
      <c r="E23" s="425">
        <f t="shared" si="12"/>
        <v>0.6759201729751223</v>
      </c>
      <c r="F23" s="132">
        <f t="shared" si="13"/>
        <v>0.88094582557292089</v>
      </c>
      <c r="G23" s="120">
        <v>54</v>
      </c>
      <c r="H23" s="113">
        <v>47</v>
      </c>
      <c r="I23" s="113">
        <v>38</v>
      </c>
      <c r="J23" s="425">
        <f t="shared" si="14"/>
        <v>0.70370370370370372</v>
      </c>
      <c r="K23" s="134">
        <f t="shared" si="15"/>
        <v>0.80851063829787229</v>
      </c>
      <c r="L23" s="645">
        <v>0.98495999999999995</v>
      </c>
      <c r="M23" s="646"/>
      <c r="N23" s="147">
        <f t="shared" si="8"/>
        <v>-7.3509999999999991</v>
      </c>
      <c r="O23" s="148">
        <f t="shared" si="9"/>
        <v>-9</v>
      </c>
      <c r="P23" s="147">
        <f t="shared" si="10"/>
        <v>-26.080000000000005</v>
      </c>
      <c r="Q23" s="148">
        <f t="shared" si="11"/>
        <v>-16</v>
      </c>
    </row>
    <row r="24" spans="1:17" ht="14.4" hidden="1" customHeight="1" outlineLevel="1" x14ac:dyDescent="0.3">
      <c r="A24" s="441" t="s">
        <v>173</v>
      </c>
      <c r="B24" s="120">
        <v>7.2240000000000002</v>
      </c>
      <c r="C24" s="113">
        <v>3.5830000000000002</v>
      </c>
      <c r="D24" s="113">
        <v>3.9489999999999998</v>
      </c>
      <c r="E24" s="425">
        <f t="shared" si="12"/>
        <v>0.54665005537098554</v>
      </c>
      <c r="F24" s="132">
        <f t="shared" si="13"/>
        <v>1.102149037119732</v>
      </c>
      <c r="G24" s="120">
        <v>5</v>
      </c>
      <c r="H24" s="113">
        <v>3</v>
      </c>
      <c r="I24" s="113">
        <v>2</v>
      </c>
      <c r="J24" s="425">
        <f t="shared" si="14"/>
        <v>0.4</v>
      </c>
      <c r="K24" s="134">
        <f t="shared" si="15"/>
        <v>0.66666666666666663</v>
      </c>
      <c r="L24" s="645">
        <v>1.0147199999999998</v>
      </c>
      <c r="M24" s="646"/>
      <c r="N24" s="147">
        <f t="shared" si="8"/>
        <v>0.36599999999999966</v>
      </c>
      <c r="O24" s="148">
        <f t="shared" si="9"/>
        <v>-1</v>
      </c>
      <c r="P24" s="147">
        <f t="shared" si="10"/>
        <v>-3.2750000000000004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1.0029999999999999</v>
      </c>
      <c r="C25" s="239">
        <v>3.282</v>
      </c>
      <c r="D25" s="239">
        <v>1.046</v>
      </c>
      <c r="E25" s="426">
        <f t="shared" si="12"/>
        <v>1.0428713858424727</v>
      </c>
      <c r="F25" s="240">
        <f t="shared" si="13"/>
        <v>0.31870810481413775</v>
      </c>
      <c r="G25" s="238">
        <v>1</v>
      </c>
      <c r="H25" s="239">
        <v>2</v>
      </c>
      <c r="I25" s="239">
        <v>1</v>
      </c>
      <c r="J25" s="426">
        <f t="shared" si="14"/>
        <v>1</v>
      </c>
      <c r="K25" s="242">
        <f t="shared" si="15"/>
        <v>0.5</v>
      </c>
      <c r="L25" s="356"/>
      <c r="M25" s="357"/>
      <c r="N25" s="245">
        <f t="shared" si="8"/>
        <v>-2.2359999999999998</v>
      </c>
      <c r="O25" s="246">
        <f t="shared" si="9"/>
        <v>-1</v>
      </c>
      <c r="P25" s="245">
        <f t="shared" si="10"/>
        <v>4.3000000000000149E-2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595.58300000000008</v>
      </c>
      <c r="C26" s="150">
        <f>SUM(C18:C25)</f>
        <v>390.94100000000003</v>
      </c>
      <c r="D26" s="150">
        <f>SUM(D18:D25)</f>
        <v>416.09900000000005</v>
      </c>
      <c r="E26" s="421">
        <f>IF(OR(D26=0,B26=0),0,D26/B26)</f>
        <v>0.69864149916972107</v>
      </c>
      <c r="F26" s="151">
        <f>IF(OR(D26=0,C26=0),0,D26/C26)</f>
        <v>1.0643524214651316</v>
      </c>
      <c r="G26" s="149">
        <f>SUM(G18:G25)</f>
        <v>402</v>
      </c>
      <c r="H26" s="150">
        <f>SUM(H18:H25)</f>
        <v>327</v>
      </c>
      <c r="I26" s="150">
        <f>SUM(I18:I25)</f>
        <v>347</v>
      </c>
      <c r="J26" s="421">
        <f>IF(OR(I26=0,G26=0),0,I26/G26)</f>
        <v>0.86318407960199006</v>
      </c>
      <c r="K26" s="152">
        <f>IF(OR(I26=0,H26=0),0,I26/H26)</f>
        <v>1.0611620795107033</v>
      </c>
      <c r="L26" s="121"/>
      <c r="M26" s="121"/>
      <c r="N26" s="143">
        <f t="shared" si="8"/>
        <v>25.158000000000015</v>
      </c>
      <c r="O26" s="153">
        <f t="shared" si="9"/>
        <v>20</v>
      </c>
      <c r="P26" s="143">
        <f t="shared" si="10"/>
        <v>-179.48400000000004</v>
      </c>
      <c r="Q26" s="153">
        <f t="shared" si="11"/>
        <v>-55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448</v>
      </c>
      <c r="C33" s="199">
        <v>555</v>
      </c>
      <c r="D33" s="84">
        <f>IF(C33="","",C33-B33)</f>
        <v>107</v>
      </c>
      <c r="E33" s="85">
        <f>IF(C33="","",C33/B33)</f>
        <v>1.2388392857142858</v>
      </c>
      <c r="F33" s="86">
        <v>169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1415</v>
      </c>
      <c r="C34" s="200">
        <v>1362</v>
      </c>
      <c r="D34" s="87">
        <f t="shared" ref="D34:D45" si="0">IF(C34="","",C34-B34)</f>
        <v>-53</v>
      </c>
      <c r="E34" s="88">
        <f t="shared" ref="E34:E45" si="1">IF(C34="","",C34/B34)</f>
        <v>0.9625441696113074</v>
      </c>
      <c r="F34" s="89">
        <v>266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2166</v>
      </c>
      <c r="C35" s="200">
        <v>1974</v>
      </c>
      <c r="D35" s="87">
        <f t="shared" si="0"/>
        <v>-192</v>
      </c>
      <c r="E35" s="88">
        <f t="shared" si="1"/>
        <v>0.91135734072022156</v>
      </c>
      <c r="F35" s="89">
        <v>323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4234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4093</v>
      </c>
      <c r="B5" s="950">
        <v>1</v>
      </c>
      <c r="C5" s="951">
        <v>1.98</v>
      </c>
      <c r="D5" s="952">
        <v>7</v>
      </c>
      <c r="E5" s="953"/>
      <c r="F5" s="954"/>
      <c r="G5" s="955"/>
      <c r="H5" s="956"/>
      <c r="I5" s="954"/>
      <c r="J5" s="955"/>
      <c r="K5" s="957">
        <v>1</v>
      </c>
      <c r="L5" s="956">
        <v>2</v>
      </c>
      <c r="M5" s="956">
        <v>18</v>
      </c>
      <c r="N5" s="958">
        <v>6</v>
      </c>
      <c r="O5" s="956" t="s">
        <v>4094</v>
      </c>
      <c r="P5" s="959" t="s">
        <v>4095</v>
      </c>
      <c r="Q5" s="960">
        <f>H5-B5</f>
        <v>-1</v>
      </c>
      <c r="R5" s="975">
        <f>I5-C5</f>
        <v>-1.98</v>
      </c>
      <c r="S5" s="960">
        <f>H5-E5</f>
        <v>0</v>
      </c>
      <c r="T5" s="975">
        <f>I5-F5</f>
        <v>0</v>
      </c>
      <c r="U5" s="985" t="s">
        <v>583</v>
      </c>
      <c r="V5" s="986" t="s">
        <v>583</v>
      </c>
      <c r="W5" s="986" t="s">
        <v>583</v>
      </c>
      <c r="X5" s="987" t="s">
        <v>583</v>
      </c>
      <c r="Y5" s="988"/>
    </row>
    <row r="6" spans="1:25" ht="14.4" customHeight="1" x14ac:dyDescent="0.3">
      <c r="A6" s="947" t="s">
        <v>4096</v>
      </c>
      <c r="B6" s="930"/>
      <c r="C6" s="931"/>
      <c r="D6" s="932"/>
      <c r="E6" s="920">
        <v>1</v>
      </c>
      <c r="F6" s="921">
        <v>0.38</v>
      </c>
      <c r="G6" s="922">
        <v>8</v>
      </c>
      <c r="H6" s="916"/>
      <c r="I6" s="914"/>
      <c r="J6" s="915"/>
      <c r="K6" s="917">
        <v>0.38</v>
      </c>
      <c r="L6" s="916">
        <v>2</v>
      </c>
      <c r="M6" s="916">
        <v>15</v>
      </c>
      <c r="N6" s="918">
        <v>5</v>
      </c>
      <c r="O6" s="916" t="s">
        <v>4094</v>
      </c>
      <c r="P6" s="929" t="s">
        <v>4097</v>
      </c>
      <c r="Q6" s="919">
        <f t="shared" ref="Q6:R69" si="0">H6-B6</f>
        <v>0</v>
      </c>
      <c r="R6" s="976">
        <f t="shared" si="0"/>
        <v>0</v>
      </c>
      <c r="S6" s="919">
        <f t="shared" ref="S6:S69" si="1">H6-E6</f>
        <v>-1</v>
      </c>
      <c r="T6" s="976">
        <f t="shared" ref="T6:T69" si="2">I6-F6</f>
        <v>-0.38</v>
      </c>
      <c r="U6" s="983" t="s">
        <v>583</v>
      </c>
      <c r="V6" s="930" t="s">
        <v>583</v>
      </c>
      <c r="W6" s="930" t="s">
        <v>583</v>
      </c>
      <c r="X6" s="981" t="s">
        <v>583</v>
      </c>
      <c r="Y6" s="979"/>
    </row>
    <row r="7" spans="1:25" ht="14.4" customHeight="1" x14ac:dyDescent="0.3">
      <c r="A7" s="947" t="s">
        <v>4098</v>
      </c>
      <c r="B7" s="911">
        <v>1</v>
      </c>
      <c r="C7" s="912">
        <v>0.41</v>
      </c>
      <c r="D7" s="913">
        <v>7</v>
      </c>
      <c r="E7" s="928"/>
      <c r="F7" s="914"/>
      <c r="G7" s="915"/>
      <c r="H7" s="916"/>
      <c r="I7" s="914"/>
      <c r="J7" s="915"/>
      <c r="K7" s="917">
        <v>0.31</v>
      </c>
      <c r="L7" s="916">
        <v>1</v>
      </c>
      <c r="M7" s="916">
        <v>12</v>
      </c>
      <c r="N7" s="918">
        <v>4</v>
      </c>
      <c r="O7" s="916" t="s">
        <v>4094</v>
      </c>
      <c r="P7" s="929" t="s">
        <v>4099</v>
      </c>
      <c r="Q7" s="919">
        <f t="shared" si="0"/>
        <v>-1</v>
      </c>
      <c r="R7" s="976">
        <f t="shared" si="0"/>
        <v>-0.41</v>
      </c>
      <c r="S7" s="919">
        <f t="shared" si="1"/>
        <v>0</v>
      </c>
      <c r="T7" s="976">
        <f t="shared" si="2"/>
        <v>0</v>
      </c>
      <c r="U7" s="983" t="s">
        <v>583</v>
      </c>
      <c r="V7" s="930" t="s">
        <v>583</v>
      </c>
      <c r="W7" s="930" t="s">
        <v>583</v>
      </c>
      <c r="X7" s="981" t="s">
        <v>583</v>
      </c>
      <c r="Y7" s="979"/>
    </row>
    <row r="8" spans="1:25" ht="14.4" customHeight="1" x14ac:dyDescent="0.3">
      <c r="A8" s="947" t="s">
        <v>4100</v>
      </c>
      <c r="B8" s="911">
        <v>2</v>
      </c>
      <c r="C8" s="912">
        <v>0.9</v>
      </c>
      <c r="D8" s="913">
        <v>2.5</v>
      </c>
      <c r="E8" s="928"/>
      <c r="F8" s="914"/>
      <c r="G8" s="915"/>
      <c r="H8" s="916">
        <v>1</v>
      </c>
      <c r="I8" s="914">
        <v>0.45</v>
      </c>
      <c r="J8" s="915">
        <v>3</v>
      </c>
      <c r="K8" s="917">
        <v>0.45</v>
      </c>
      <c r="L8" s="916">
        <v>1</v>
      </c>
      <c r="M8" s="916">
        <v>12</v>
      </c>
      <c r="N8" s="918">
        <v>4</v>
      </c>
      <c r="O8" s="916" t="s">
        <v>4094</v>
      </c>
      <c r="P8" s="929" t="s">
        <v>4101</v>
      </c>
      <c r="Q8" s="919">
        <f t="shared" si="0"/>
        <v>-1</v>
      </c>
      <c r="R8" s="976">
        <f t="shared" si="0"/>
        <v>-0.45</v>
      </c>
      <c r="S8" s="919">
        <f t="shared" si="1"/>
        <v>1</v>
      </c>
      <c r="T8" s="976">
        <f t="shared" si="2"/>
        <v>0.45</v>
      </c>
      <c r="U8" s="983">
        <v>4</v>
      </c>
      <c r="V8" s="930">
        <v>3</v>
      </c>
      <c r="W8" s="930">
        <v>-1</v>
      </c>
      <c r="X8" s="981">
        <v>0.75</v>
      </c>
      <c r="Y8" s="979"/>
    </row>
    <row r="9" spans="1:25" ht="14.4" customHeight="1" x14ac:dyDescent="0.3">
      <c r="A9" s="947" t="s">
        <v>4102</v>
      </c>
      <c r="B9" s="930">
        <v>4</v>
      </c>
      <c r="C9" s="931">
        <v>10.67</v>
      </c>
      <c r="D9" s="932">
        <v>5.5</v>
      </c>
      <c r="E9" s="928">
        <v>2</v>
      </c>
      <c r="F9" s="914">
        <v>5.33</v>
      </c>
      <c r="G9" s="915">
        <v>7.5</v>
      </c>
      <c r="H9" s="920">
        <v>5</v>
      </c>
      <c r="I9" s="921">
        <v>13.33</v>
      </c>
      <c r="J9" s="922">
        <v>6</v>
      </c>
      <c r="K9" s="917">
        <v>2.67</v>
      </c>
      <c r="L9" s="916">
        <v>3</v>
      </c>
      <c r="M9" s="916">
        <v>27</v>
      </c>
      <c r="N9" s="918">
        <v>9</v>
      </c>
      <c r="O9" s="916" t="s">
        <v>4094</v>
      </c>
      <c r="P9" s="929" t="s">
        <v>4103</v>
      </c>
      <c r="Q9" s="919">
        <f t="shared" si="0"/>
        <v>1</v>
      </c>
      <c r="R9" s="976">
        <f t="shared" si="0"/>
        <v>2.66</v>
      </c>
      <c r="S9" s="919">
        <f t="shared" si="1"/>
        <v>3</v>
      </c>
      <c r="T9" s="976">
        <f t="shared" si="2"/>
        <v>8</v>
      </c>
      <c r="U9" s="983">
        <v>45</v>
      </c>
      <c r="V9" s="930">
        <v>30</v>
      </c>
      <c r="W9" s="930">
        <v>-15</v>
      </c>
      <c r="X9" s="981">
        <v>0.66666666666666663</v>
      </c>
      <c r="Y9" s="979"/>
    </row>
    <row r="10" spans="1:25" ht="14.4" customHeight="1" x14ac:dyDescent="0.3">
      <c r="A10" s="948" t="s">
        <v>4104</v>
      </c>
      <c r="B10" s="934">
        <v>1</v>
      </c>
      <c r="C10" s="935">
        <v>3.09</v>
      </c>
      <c r="D10" s="933">
        <v>5</v>
      </c>
      <c r="E10" s="936">
        <v>3</v>
      </c>
      <c r="F10" s="937">
        <v>9.27</v>
      </c>
      <c r="G10" s="923">
        <v>7</v>
      </c>
      <c r="H10" s="938"/>
      <c r="I10" s="939"/>
      <c r="J10" s="924"/>
      <c r="K10" s="940">
        <v>3.09</v>
      </c>
      <c r="L10" s="941">
        <v>3</v>
      </c>
      <c r="M10" s="941">
        <v>30</v>
      </c>
      <c r="N10" s="942">
        <v>10</v>
      </c>
      <c r="O10" s="941" t="s">
        <v>4094</v>
      </c>
      <c r="P10" s="943" t="s">
        <v>4105</v>
      </c>
      <c r="Q10" s="944">
        <f t="shared" si="0"/>
        <v>-1</v>
      </c>
      <c r="R10" s="977">
        <f t="shared" si="0"/>
        <v>-3.09</v>
      </c>
      <c r="S10" s="944">
        <f t="shared" si="1"/>
        <v>-3</v>
      </c>
      <c r="T10" s="977">
        <f t="shared" si="2"/>
        <v>-9.27</v>
      </c>
      <c r="U10" s="984" t="s">
        <v>583</v>
      </c>
      <c r="V10" s="934" t="s">
        <v>583</v>
      </c>
      <c r="W10" s="934" t="s">
        <v>583</v>
      </c>
      <c r="X10" s="982" t="s">
        <v>583</v>
      </c>
      <c r="Y10" s="980"/>
    </row>
    <row r="11" spans="1:25" ht="14.4" customHeight="1" x14ac:dyDescent="0.3">
      <c r="A11" s="947" t="s">
        <v>4106</v>
      </c>
      <c r="B11" s="930"/>
      <c r="C11" s="931"/>
      <c r="D11" s="932"/>
      <c r="E11" s="928"/>
      <c r="F11" s="914"/>
      <c r="G11" s="915"/>
      <c r="H11" s="920">
        <v>1</v>
      </c>
      <c r="I11" s="921">
        <v>3.33</v>
      </c>
      <c r="J11" s="922">
        <v>6</v>
      </c>
      <c r="K11" s="917">
        <v>1.56</v>
      </c>
      <c r="L11" s="916">
        <v>2</v>
      </c>
      <c r="M11" s="916">
        <v>21</v>
      </c>
      <c r="N11" s="918">
        <v>7</v>
      </c>
      <c r="O11" s="916" t="s">
        <v>4094</v>
      </c>
      <c r="P11" s="929" t="s">
        <v>4107</v>
      </c>
      <c r="Q11" s="919">
        <f t="shared" si="0"/>
        <v>1</v>
      </c>
      <c r="R11" s="976">
        <f t="shared" si="0"/>
        <v>3.33</v>
      </c>
      <c r="S11" s="919">
        <f t="shared" si="1"/>
        <v>1</v>
      </c>
      <c r="T11" s="976">
        <f t="shared" si="2"/>
        <v>3.33</v>
      </c>
      <c r="U11" s="983">
        <v>7</v>
      </c>
      <c r="V11" s="930">
        <v>6</v>
      </c>
      <c r="W11" s="930">
        <v>-1</v>
      </c>
      <c r="X11" s="981">
        <v>0.8571428571428571</v>
      </c>
      <c r="Y11" s="979"/>
    </row>
    <row r="12" spans="1:25" ht="14.4" customHeight="1" x14ac:dyDescent="0.3">
      <c r="A12" s="947" t="s">
        <v>4108</v>
      </c>
      <c r="B12" s="930"/>
      <c r="C12" s="931"/>
      <c r="D12" s="932"/>
      <c r="E12" s="928"/>
      <c r="F12" s="914"/>
      <c r="G12" s="915"/>
      <c r="H12" s="920">
        <v>1</v>
      </c>
      <c r="I12" s="921">
        <v>0.48</v>
      </c>
      <c r="J12" s="925">
        <v>9</v>
      </c>
      <c r="K12" s="917">
        <v>0.48</v>
      </c>
      <c r="L12" s="916">
        <v>2</v>
      </c>
      <c r="M12" s="916">
        <v>21</v>
      </c>
      <c r="N12" s="918">
        <v>7</v>
      </c>
      <c r="O12" s="916" t="s">
        <v>4094</v>
      </c>
      <c r="P12" s="929" t="s">
        <v>4109</v>
      </c>
      <c r="Q12" s="919">
        <f t="shared" si="0"/>
        <v>1</v>
      </c>
      <c r="R12" s="976">
        <f t="shared" si="0"/>
        <v>0.48</v>
      </c>
      <c r="S12" s="919">
        <f t="shared" si="1"/>
        <v>1</v>
      </c>
      <c r="T12" s="976">
        <f t="shared" si="2"/>
        <v>0.48</v>
      </c>
      <c r="U12" s="983">
        <v>7</v>
      </c>
      <c r="V12" s="930">
        <v>9</v>
      </c>
      <c r="W12" s="930">
        <v>2</v>
      </c>
      <c r="X12" s="981">
        <v>1.2857142857142858</v>
      </c>
      <c r="Y12" s="979">
        <v>2</v>
      </c>
    </row>
    <row r="13" spans="1:25" ht="14.4" customHeight="1" x14ac:dyDescent="0.3">
      <c r="A13" s="947" t="s">
        <v>4110</v>
      </c>
      <c r="B13" s="911">
        <v>8</v>
      </c>
      <c r="C13" s="912">
        <v>45.45</v>
      </c>
      <c r="D13" s="913">
        <v>13</v>
      </c>
      <c r="E13" s="928">
        <v>3</v>
      </c>
      <c r="F13" s="914">
        <v>17.04</v>
      </c>
      <c r="G13" s="915">
        <v>12.3</v>
      </c>
      <c r="H13" s="916">
        <v>2</v>
      </c>
      <c r="I13" s="914">
        <v>11.36</v>
      </c>
      <c r="J13" s="915">
        <v>11</v>
      </c>
      <c r="K13" s="917">
        <v>5.68</v>
      </c>
      <c r="L13" s="916">
        <v>6</v>
      </c>
      <c r="M13" s="916">
        <v>51</v>
      </c>
      <c r="N13" s="918">
        <v>17</v>
      </c>
      <c r="O13" s="916" t="s">
        <v>4094</v>
      </c>
      <c r="P13" s="929" t="s">
        <v>4111</v>
      </c>
      <c r="Q13" s="919">
        <f t="shared" si="0"/>
        <v>-6</v>
      </c>
      <c r="R13" s="976">
        <f t="shared" si="0"/>
        <v>-34.090000000000003</v>
      </c>
      <c r="S13" s="919">
        <f t="shared" si="1"/>
        <v>-1</v>
      </c>
      <c r="T13" s="976">
        <f t="shared" si="2"/>
        <v>-5.68</v>
      </c>
      <c r="U13" s="983">
        <v>34</v>
      </c>
      <c r="V13" s="930">
        <v>22</v>
      </c>
      <c r="W13" s="930">
        <v>-12</v>
      </c>
      <c r="X13" s="981">
        <v>0.6470588235294118</v>
      </c>
      <c r="Y13" s="979"/>
    </row>
    <row r="14" spans="1:25" ht="14.4" customHeight="1" x14ac:dyDescent="0.3">
      <c r="A14" s="948" t="s">
        <v>4112</v>
      </c>
      <c r="B14" s="945"/>
      <c r="C14" s="946"/>
      <c r="D14" s="926"/>
      <c r="E14" s="936">
        <v>3</v>
      </c>
      <c r="F14" s="937">
        <v>22.27</v>
      </c>
      <c r="G14" s="923">
        <v>25</v>
      </c>
      <c r="H14" s="941">
        <v>1</v>
      </c>
      <c r="I14" s="937">
        <v>7.42</v>
      </c>
      <c r="J14" s="923">
        <v>15</v>
      </c>
      <c r="K14" s="940">
        <v>7.42</v>
      </c>
      <c r="L14" s="941">
        <v>7</v>
      </c>
      <c r="M14" s="941">
        <v>60</v>
      </c>
      <c r="N14" s="942">
        <v>20</v>
      </c>
      <c r="O14" s="941" t="s">
        <v>4094</v>
      </c>
      <c r="P14" s="943" t="s">
        <v>4113</v>
      </c>
      <c r="Q14" s="944">
        <f t="shared" si="0"/>
        <v>1</v>
      </c>
      <c r="R14" s="977">
        <f t="shared" si="0"/>
        <v>7.42</v>
      </c>
      <c r="S14" s="944">
        <f t="shared" si="1"/>
        <v>-2</v>
      </c>
      <c r="T14" s="977">
        <f t="shared" si="2"/>
        <v>-14.85</v>
      </c>
      <c r="U14" s="984">
        <v>20</v>
      </c>
      <c r="V14" s="934">
        <v>15</v>
      </c>
      <c r="W14" s="934">
        <v>-5</v>
      </c>
      <c r="X14" s="982">
        <v>0.75</v>
      </c>
      <c r="Y14" s="980"/>
    </row>
    <row r="15" spans="1:25" ht="14.4" customHeight="1" x14ac:dyDescent="0.3">
      <c r="A15" s="948" t="s">
        <v>4114</v>
      </c>
      <c r="B15" s="945">
        <v>1</v>
      </c>
      <c r="C15" s="946">
        <v>10.11</v>
      </c>
      <c r="D15" s="926">
        <v>15</v>
      </c>
      <c r="E15" s="936">
        <v>1</v>
      </c>
      <c r="F15" s="937">
        <v>10.11</v>
      </c>
      <c r="G15" s="923">
        <v>30</v>
      </c>
      <c r="H15" s="941"/>
      <c r="I15" s="937"/>
      <c r="J15" s="923"/>
      <c r="K15" s="940">
        <v>10.11</v>
      </c>
      <c r="L15" s="941">
        <v>9</v>
      </c>
      <c r="M15" s="941">
        <v>78</v>
      </c>
      <c r="N15" s="942">
        <v>26</v>
      </c>
      <c r="O15" s="941" t="s">
        <v>4094</v>
      </c>
      <c r="P15" s="943" t="s">
        <v>4115</v>
      </c>
      <c r="Q15" s="944">
        <f t="shared" si="0"/>
        <v>-1</v>
      </c>
      <c r="R15" s="977">
        <f t="shared" si="0"/>
        <v>-10.11</v>
      </c>
      <c r="S15" s="944">
        <f t="shared" si="1"/>
        <v>-1</v>
      </c>
      <c r="T15" s="977">
        <f t="shared" si="2"/>
        <v>-10.11</v>
      </c>
      <c r="U15" s="984" t="s">
        <v>583</v>
      </c>
      <c r="V15" s="934" t="s">
        <v>583</v>
      </c>
      <c r="W15" s="934" t="s">
        <v>583</v>
      </c>
      <c r="X15" s="982" t="s">
        <v>583</v>
      </c>
      <c r="Y15" s="980"/>
    </row>
    <row r="16" spans="1:25" ht="14.4" customHeight="1" x14ac:dyDescent="0.3">
      <c r="A16" s="947" t="s">
        <v>4116</v>
      </c>
      <c r="B16" s="930">
        <v>39</v>
      </c>
      <c r="C16" s="931">
        <v>98.19</v>
      </c>
      <c r="D16" s="932">
        <v>6.7</v>
      </c>
      <c r="E16" s="928">
        <v>37</v>
      </c>
      <c r="F16" s="914">
        <v>86.96</v>
      </c>
      <c r="G16" s="915">
        <v>6.4</v>
      </c>
      <c r="H16" s="920">
        <v>46</v>
      </c>
      <c r="I16" s="921">
        <v>110.71</v>
      </c>
      <c r="J16" s="922">
        <v>6.7</v>
      </c>
      <c r="K16" s="917">
        <v>2.4</v>
      </c>
      <c r="L16" s="916">
        <v>3</v>
      </c>
      <c r="M16" s="916">
        <v>27</v>
      </c>
      <c r="N16" s="918">
        <v>9</v>
      </c>
      <c r="O16" s="916" t="s">
        <v>4094</v>
      </c>
      <c r="P16" s="929" t="s">
        <v>4117</v>
      </c>
      <c r="Q16" s="919">
        <f t="shared" si="0"/>
        <v>7</v>
      </c>
      <c r="R16" s="976">
        <f t="shared" si="0"/>
        <v>12.519999999999996</v>
      </c>
      <c r="S16" s="919">
        <f t="shared" si="1"/>
        <v>9</v>
      </c>
      <c r="T16" s="976">
        <f t="shared" si="2"/>
        <v>23.75</v>
      </c>
      <c r="U16" s="983">
        <v>414</v>
      </c>
      <c r="V16" s="930">
        <v>308.2</v>
      </c>
      <c r="W16" s="930">
        <v>-105.80000000000001</v>
      </c>
      <c r="X16" s="981">
        <v>0.74444444444444446</v>
      </c>
      <c r="Y16" s="979">
        <v>11</v>
      </c>
    </row>
    <row r="17" spans="1:25" ht="14.4" customHeight="1" x14ac:dyDescent="0.3">
      <c r="A17" s="948" t="s">
        <v>4118</v>
      </c>
      <c r="B17" s="934">
        <v>7</v>
      </c>
      <c r="C17" s="935">
        <v>21.79</v>
      </c>
      <c r="D17" s="933">
        <v>6.3</v>
      </c>
      <c r="E17" s="936">
        <v>13</v>
      </c>
      <c r="F17" s="937">
        <v>39.26</v>
      </c>
      <c r="G17" s="923">
        <v>8.4</v>
      </c>
      <c r="H17" s="938">
        <v>13</v>
      </c>
      <c r="I17" s="939">
        <v>42.5</v>
      </c>
      <c r="J17" s="927">
        <v>12.1</v>
      </c>
      <c r="K17" s="940">
        <v>2.96</v>
      </c>
      <c r="L17" s="941">
        <v>4</v>
      </c>
      <c r="M17" s="941">
        <v>33</v>
      </c>
      <c r="N17" s="942">
        <v>11</v>
      </c>
      <c r="O17" s="941" t="s">
        <v>4094</v>
      </c>
      <c r="P17" s="943" t="s">
        <v>4119</v>
      </c>
      <c r="Q17" s="944">
        <f t="shared" si="0"/>
        <v>6</v>
      </c>
      <c r="R17" s="977">
        <f t="shared" si="0"/>
        <v>20.71</v>
      </c>
      <c r="S17" s="944">
        <f t="shared" si="1"/>
        <v>0</v>
      </c>
      <c r="T17" s="977">
        <f t="shared" si="2"/>
        <v>3.240000000000002</v>
      </c>
      <c r="U17" s="984">
        <v>143</v>
      </c>
      <c r="V17" s="934">
        <v>157.29999999999998</v>
      </c>
      <c r="W17" s="934">
        <v>14.299999999999983</v>
      </c>
      <c r="X17" s="982">
        <v>1.0999999999999999</v>
      </c>
      <c r="Y17" s="980">
        <v>52</v>
      </c>
    </row>
    <row r="18" spans="1:25" ht="14.4" customHeight="1" x14ac:dyDescent="0.3">
      <c r="A18" s="948" t="s">
        <v>4120</v>
      </c>
      <c r="B18" s="934">
        <v>2</v>
      </c>
      <c r="C18" s="935">
        <v>9.81</v>
      </c>
      <c r="D18" s="933">
        <v>8</v>
      </c>
      <c r="E18" s="936">
        <v>2</v>
      </c>
      <c r="F18" s="937">
        <v>9.18</v>
      </c>
      <c r="G18" s="923">
        <v>8</v>
      </c>
      <c r="H18" s="938">
        <v>2</v>
      </c>
      <c r="I18" s="939">
        <v>9.18</v>
      </c>
      <c r="J18" s="924">
        <v>9.5</v>
      </c>
      <c r="K18" s="940">
        <v>4.59</v>
      </c>
      <c r="L18" s="941">
        <v>5</v>
      </c>
      <c r="M18" s="941">
        <v>45</v>
      </c>
      <c r="N18" s="942">
        <v>15</v>
      </c>
      <c r="O18" s="941" t="s">
        <v>4094</v>
      </c>
      <c r="P18" s="943" t="s">
        <v>4121</v>
      </c>
      <c r="Q18" s="944">
        <f t="shared" si="0"/>
        <v>0</v>
      </c>
      <c r="R18" s="977">
        <f t="shared" si="0"/>
        <v>-0.63000000000000078</v>
      </c>
      <c r="S18" s="944">
        <f t="shared" si="1"/>
        <v>0</v>
      </c>
      <c r="T18" s="977">
        <f t="shared" si="2"/>
        <v>0</v>
      </c>
      <c r="U18" s="984">
        <v>30</v>
      </c>
      <c r="V18" s="934">
        <v>19</v>
      </c>
      <c r="W18" s="934">
        <v>-11</v>
      </c>
      <c r="X18" s="982">
        <v>0.6333333333333333</v>
      </c>
      <c r="Y18" s="980"/>
    </row>
    <row r="19" spans="1:25" ht="14.4" customHeight="1" x14ac:dyDescent="0.3">
      <c r="A19" s="947" t="s">
        <v>4122</v>
      </c>
      <c r="B19" s="930"/>
      <c r="C19" s="931"/>
      <c r="D19" s="932"/>
      <c r="E19" s="920">
        <v>1</v>
      </c>
      <c r="F19" s="921">
        <v>1.57</v>
      </c>
      <c r="G19" s="922">
        <v>16</v>
      </c>
      <c r="H19" s="916"/>
      <c r="I19" s="914"/>
      <c r="J19" s="915"/>
      <c r="K19" s="917">
        <v>1.26</v>
      </c>
      <c r="L19" s="916">
        <v>2</v>
      </c>
      <c r="M19" s="916">
        <v>18</v>
      </c>
      <c r="N19" s="918">
        <v>6</v>
      </c>
      <c r="O19" s="916" t="s">
        <v>4094</v>
      </c>
      <c r="P19" s="929" t="s">
        <v>4123</v>
      </c>
      <c r="Q19" s="919">
        <f t="shared" si="0"/>
        <v>0</v>
      </c>
      <c r="R19" s="976">
        <f t="shared" si="0"/>
        <v>0</v>
      </c>
      <c r="S19" s="919">
        <f t="shared" si="1"/>
        <v>-1</v>
      </c>
      <c r="T19" s="976">
        <f t="shared" si="2"/>
        <v>-1.57</v>
      </c>
      <c r="U19" s="983" t="s">
        <v>583</v>
      </c>
      <c r="V19" s="930" t="s">
        <v>583</v>
      </c>
      <c r="W19" s="930" t="s">
        <v>583</v>
      </c>
      <c r="X19" s="981" t="s">
        <v>583</v>
      </c>
      <c r="Y19" s="979"/>
    </row>
    <row r="20" spans="1:25" ht="14.4" customHeight="1" x14ac:dyDescent="0.3">
      <c r="A20" s="947" t="s">
        <v>4124</v>
      </c>
      <c r="B20" s="930">
        <v>14</v>
      </c>
      <c r="C20" s="931">
        <v>13.83</v>
      </c>
      <c r="D20" s="932">
        <v>5.5</v>
      </c>
      <c r="E20" s="928">
        <v>16</v>
      </c>
      <c r="F20" s="914">
        <v>15.96</v>
      </c>
      <c r="G20" s="915">
        <v>5.4</v>
      </c>
      <c r="H20" s="920">
        <v>15</v>
      </c>
      <c r="I20" s="921">
        <v>14.82</v>
      </c>
      <c r="J20" s="925">
        <v>5.4</v>
      </c>
      <c r="K20" s="917">
        <v>0.99</v>
      </c>
      <c r="L20" s="916">
        <v>1</v>
      </c>
      <c r="M20" s="916">
        <v>12</v>
      </c>
      <c r="N20" s="918">
        <v>4</v>
      </c>
      <c r="O20" s="916" t="s">
        <v>4094</v>
      </c>
      <c r="P20" s="929" t="s">
        <v>4125</v>
      </c>
      <c r="Q20" s="919">
        <f t="shared" si="0"/>
        <v>1</v>
      </c>
      <c r="R20" s="976">
        <f t="shared" si="0"/>
        <v>0.99000000000000021</v>
      </c>
      <c r="S20" s="919">
        <f t="shared" si="1"/>
        <v>-1</v>
      </c>
      <c r="T20" s="976">
        <f t="shared" si="2"/>
        <v>-1.1400000000000006</v>
      </c>
      <c r="U20" s="983">
        <v>60</v>
      </c>
      <c r="V20" s="930">
        <v>81</v>
      </c>
      <c r="W20" s="930">
        <v>21</v>
      </c>
      <c r="X20" s="981">
        <v>1.35</v>
      </c>
      <c r="Y20" s="979">
        <v>27</v>
      </c>
    </row>
    <row r="21" spans="1:25" ht="14.4" customHeight="1" x14ac:dyDescent="0.3">
      <c r="A21" s="948" t="s">
        <v>4126</v>
      </c>
      <c r="B21" s="934">
        <v>6</v>
      </c>
      <c r="C21" s="935">
        <v>7.34</v>
      </c>
      <c r="D21" s="933">
        <v>8.1999999999999993</v>
      </c>
      <c r="E21" s="936">
        <v>3</v>
      </c>
      <c r="F21" s="937">
        <v>3.59</v>
      </c>
      <c r="G21" s="923">
        <v>10</v>
      </c>
      <c r="H21" s="938">
        <v>6</v>
      </c>
      <c r="I21" s="939">
        <v>7.33</v>
      </c>
      <c r="J21" s="927">
        <v>9.1999999999999993</v>
      </c>
      <c r="K21" s="940">
        <v>1.2</v>
      </c>
      <c r="L21" s="941">
        <v>2</v>
      </c>
      <c r="M21" s="941">
        <v>18</v>
      </c>
      <c r="N21" s="942">
        <v>6</v>
      </c>
      <c r="O21" s="941" t="s">
        <v>4094</v>
      </c>
      <c r="P21" s="943" t="s">
        <v>4125</v>
      </c>
      <c r="Q21" s="944">
        <f t="shared" si="0"/>
        <v>0</v>
      </c>
      <c r="R21" s="977">
        <f t="shared" si="0"/>
        <v>-9.9999999999997868E-3</v>
      </c>
      <c r="S21" s="944">
        <f t="shared" si="1"/>
        <v>3</v>
      </c>
      <c r="T21" s="977">
        <f t="shared" si="2"/>
        <v>3.74</v>
      </c>
      <c r="U21" s="984">
        <v>36</v>
      </c>
      <c r="V21" s="934">
        <v>55.199999999999996</v>
      </c>
      <c r="W21" s="934">
        <v>19.199999999999996</v>
      </c>
      <c r="X21" s="982">
        <v>1.5333333333333332</v>
      </c>
      <c r="Y21" s="980">
        <v>20</v>
      </c>
    </row>
    <row r="22" spans="1:25" ht="14.4" customHeight="1" x14ac:dyDescent="0.3">
      <c r="A22" s="948" t="s">
        <v>4127</v>
      </c>
      <c r="B22" s="934">
        <v>1</v>
      </c>
      <c r="C22" s="935">
        <v>1.88</v>
      </c>
      <c r="D22" s="933">
        <v>5</v>
      </c>
      <c r="E22" s="936">
        <v>1</v>
      </c>
      <c r="F22" s="937">
        <v>2.1800000000000002</v>
      </c>
      <c r="G22" s="923">
        <v>17</v>
      </c>
      <c r="H22" s="938">
        <v>1</v>
      </c>
      <c r="I22" s="939">
        <v>1.88</v>
      </c>
      <c r="J22" s="924">
        <v>8</v>
      </c>
      <c r="K22" s="940">
        <v>1.88</v>
      </c>
      <c r="L22" s="941">
        <v>4</v>
      </c>
      <c r="M22" s="941">
        <v>33</v>
      </c>
      <c r="N22" s="942">
        <v>11</v>
      </c>
      <c r="O22" s="941" t="s">
        <v>4094</v>
      </c>
      <c r="P22" s="943" t="s">
        <v>4125</v>
      </c>
      <c r="Q22" s="944">
        <f t="shared" si="0"/>
        <v>0</v>
      </c>
      <c r="R22" s="977">
        <f t="shared" si="0"/>
        <v>0</v>
      </c>
      <c r="S22" s="944">
        <f t="shared" si="1"/>
        <v>0</v>
      </c>
      <c r="T22" s="977">
        <f t="shared" si="2"/>
        <v>-0.30000000000000027</v>
      </c>
      <c r="U22" s="984">
        <v>11</v>
      </c>
      <c r="V22" s="934">
        <v>8</v>
      </c>
      <c r="W22" s="934">
        <v>-3</v>
      </c>
      <c r="X22" s="982">
        <v>0.72727272727272729</v>
      </c>
      <c r="Y22" s="980"/>
    </row>
    <row r="23" spans="1:25" ht="14.4" customHeight="1" x14ac:dyDescent="0.3">
      <c r="A23" s="947" t="s">
        <v>4128</v>
      </c>
      <c r="B23" s="930"/>
      <c r="C23" s="931"/>
      <c r="D23" s="932"/>
      <c r="E23" s="928">
        <v>1</v>
      </c>
      <c r="F23" s="914">
        <v>1.25</v>
      </c>
      <c r="G23" s="915">
        <v>4</v>
      </c>
      <c r="H23" s="920">
        <v>1</v>
      </c>
      <c r="I23" s="921">
        <v>1.25</v>
      </c>
      <c r="J23" s="922">
        <v>7</v>
      </c>
      <c r="K23" s="917">
        <v>1.25</v>
      </c>
      <c r="L23" s="916">
        <v>2</v>
      </c>
      <c r="M23" s="916">
        <v>21</v>
      </c>
      <c r="N23" s="918">
        <v>7</v>
      </c>
      <c r="O23" s="916" t="s">
        <v>4094</v>
      </c>
      <c r="P23" s="929" t="s">
        <v>4129</v>
      </c>
      <c r="Q23" s="919">
        <f t="shared" si="0"/>
        <v>1</v>
      </c>
      <c r="R23" s="976">
        <f t="shared" si="0"/>
        <v>1.25</v>
      </c>
      <c r="S23" s="919">
        <f t="shared" si="1"/>
        <v>0</v>
      </c>
      <c r="T23" s="976">
        <f t="shared" si="2"/>
        <v>0</v>
      </c>
      <c r="U23" s="983">
        <v>7</v>
      </c>
      <c r="V23" s="930">
        <v>7</v>
      </c>
      <c r="W23" s="930">
        <v>0</v>
      </c>
      <c r="X23" s="981">
        <v>1</v>
      </c>
      <c r="Y23" s="979"/>
    </row>
    <row r="24" spans="1:25" ht="14.4" customHeight="1" x14ac:dyDescent="0.3">
      <c r="A24" s="948" t="s">
        <v>4130</v>
      </c>
      <c r="B24" s="934"/>
      <c r="C24" s="935"/>
      <c r="D24" s="933"/>
      <c r="E24" s="936"/>
      <c r="F24" s="937"/>
      <c r="G24" s="923"/>
      <c r="H24" s="938">
        <v>1</v>
      </c>
      <c r="I24" s="939">
        <v>1.53</v>
      </c>
      <c r="J24" s="924">
        <v>3</v>
      </c>
      <c r="K24" s="940">
        <v>1.53</v>
      </c>
      <c r="L24" s="941">
        <v>3</v>
      </c>
      <c r="M24" s="941">
        <v>27</v>
      </c>
      <c r="N24" s="942">
        <v>9</v>
      </c>
      <c r="O24" s="941" t="s">
        <v>4094</v>
      </c>
      <c r="P24" s="943" t="s">
        <v>4131</v>
      </c>
      <c r="Q24" s="944">
        <f t="shared" si="0"/>
        <v>1</v>
      </c>
      <c r="R24" s="977">
        <f t="shared" si="0"/>
        <v>1.53</v>
      </c>
      <c r="S24" s="944">
        <f t="shared" si="1"/>
        <v>1</v>
      </c>
      <c r="T24" s="977">
        <f t="shared" si="2"/>
        <v>1.53</v>
      </c>
      <c r="U24" s="984">
        <v>9</v>
      </c>
      <c r="V24" s="934">
        <v>3</v>
      </c>
      <c r="W24" s="934">
        <v>-6</v>
      </c>
      <c r="X24" s="982">
        <v>0.33333333333333331</v>
      </c>
      <c r="Y24" s="980"/>
    </row>
    <row r="25" spans="1:25" ht="14.4" customHeight="1" x14ac:dyDescent="0.3">
      <c r="A25" s="947" t="s">
        <v>4132</v>
      </c>
      <c r="B25" s="930">
        <v>74</v>
      </c>
      <c r="C25" s="931">
        <v>49.04</v>
      </c>
      <c r="D25" s="932">
        <v>5.0999999999999996</v>
      </c>
      <c r="E25" s="928">
        <v>64</v>
      </c>
      <c r="F25" s="914">
        <v>42.39</v>
      </c>
      <c r="G25" s="915">
        <v>4.5</v>
      </c>
      <c r="H25" s="920">
        <v>75</v>
      </c>
      <c r="I25" s="921">
        <v>49.79</v>
      </c>
      <c r="J25" s="922">
        <v>4.4000000000000004</v>
      </c>
      <c r="K25" s="917">
        <v>0.65</v>
      </c>
      <c r="L25" s="916">
        <v>2</v>
      </c>
      <c r="M25" s="916">
        <v>15</v>
      </c>
      <c r="N25" s="918">
        <v>5</v>
      </c>
      <c r="O25" s="916" t="s">
        <v>4094</v>
      </c>
      <c r="P25" s="929" t="s">
        <v>4133</v>
      </c>
      <c r="Q25" s="919">
        <f t="shared" si="0"/>
        <v>1</v>
      </c>
      <c r="R25" s="976">
        <f t="shared" si="0"/>
        <v>0.75</v>
      </c>
      <c r="S25" s="919">
        <f t="shared" si="1"/>
        <v>11</v>
      </c>
      <c r="T25" s="976">
        <f t="shared" si="2"/>
        <v>7.3999999999999986</v>
      </c>
      <c r="U25" s="983">
        <v>375</v>
      </c>
      <c r="V25" s="930">
        <v>330</v>
      </c>
      <c r="W25" s="930">
        <v>-45</v>
      </c>
      <c r="X25" s="981">
        <v>0.88</v>
      </c>
      <c r="Y25" s="979">
        <v>43</v>
      </c>
    </row>
    <row r="26" spans="1:25" ht="14.4" customHeight="1" x14ac:dyDescent="0.3">
      <c r="A26" s="948" t="s">
        <v>4134</v>
      </c>
      <c r="B26" s="934">
        <v>17</v>
      </c>
      <c r="C26" s="935">
        <v>13.96</v>
      </c>
      <c r="D26" s="933">
        <v>4.9000000000000004</v>
      </c>
      <c r="E26" s="936">
        <v>8</v>
      </c>
      <c r="F26" s="937">
        <v>6.56</v>
      </c>
      <c r="G26" s="923">
        <v>6.3</v>
      </c>
      <c r="H26" s="938">
        <v>18</v>
      </c>
      <c r="I26" s="939">
        <v>16.23</v>
      </c>
      <c r="J26" s="927">
        <v>6.7</v>
      </c>
      <c r="K26" s="940">
        <v>0.8</v>
      </c>
      <c r="L26" s="941">
        <v>2</v>
      </c>
      <c r="M26" s="941">
        <v>18</v>
      </c>
      <c r="N26" s="942">
        <v>6</v>
      </c>
      <c r="O26" s="941" t="s">
        <v>4094</v>
      </c>
      <c r="P26" s="943" t="s">
        <v>4135</v>
      </c>
      <c r="Q26" s="944">
        <f t="shared" si="0"/>
        <v>1</v>
      </c>
      <c r="R26" s="977">
        <f t="shared" si="0"/>
        <v>2.2699999999999996</v>
      </c>
      <c r="S26" s="944">
        <f t="shared" si="1"/>
        <v>10</v>
      </c>
      <c r="T26" s="977">
        <f t="shared" si="2"/>
        <v>9.6700000000000017</v>
      </c>
      <c r="U26" s="984">
        <v>108</v>
      </c>
      <c r="V26" s="934">
        <v>120.60000000000001</v>
      </c>
      <c r="W26" s="934">
        <v>12.600000000000009</v>
      </c>
      <c r="X26" s="982">
        <v>1.1166666666666667</v>
      </c>
      <c r="Y26" s="980">
        <v>42</v>
      </c>
    </row>
    <row r="27" spans="1:25" ht="14.4" customHeight="1" x14ac:dyDescent="0.3">
      <c r="A27" s="948" t="s">
        <v>4136</v>
      </c>
      <c r="B27" s="934">
        <v>2</v>
      </c>
      <c r="C27" s="935">
        <v>3.24</v>
      </c>
      <c r="D27" s="933">
        <v>7.5</v>
      </c>
      <c r="E27" s="936">
        <v>1</v>
      </c>
      <c r="F27" s="937">
        <v>1.04</v>
      </c>
      <c r="G27" s="923">
        <v>4</v>
      </c>
      <c r="H27" s="938">
        <v>3</v>
      </c>
      <c r="I27" s="939">
        <v>3.12</v>
      </c>
      <c r="J27" s="927">
        <v>8</v>
      </c>
      <c r="K27" s="940">
        <v>1.04</v>
      </c>
      <c r="L27" s="941">
        <v>2</v>
      </c>
      <c r="M27" s="941">
        <v>21</v>
      </c>
      <c r="N27" s="942">
        <v>7</v>
      </c>
      <c r="O27" s="941" t="s">
        <v>4094</v>
      </c>
      <c r="P27" s="943" t="s">
        <v>4137</v>
      </c>
      <c r="Q27" s="944">
        <f t="shared" si="0"/>
        <v>1</v>
      </c>
      <c r="R27" s="977">
        <f t="shared" si="0"/>
        <v>-0.12000000000000011</v>
      </c>
      <c r="S27" s="944">
        <f t="shared" si="1"/>
        <v>2</v>
      </c>
      <c r="T27" s="977">
        <f t="shared" si="2"/>
        <v>2.08</v>
      </c>
      <c r="U27" s="984">
        <v>21</v>
      </c>
      <c r="V27" s="934">
        <v>24</v>
      </c>
      <c r="W27" s="934">
        <v>3</v>
      </c>
      <c r="X27" s="982">
        <v>1.1428571428571428</v>
      </c>
      <c r="Y27" s="980">
        <v>3</v>
      </c>
    </row>
    <row r="28" spans="1:25" ht="14.4" customHeight="1" x14ac:dyDescent="0.3">
      <c r="A28" s="947" t="s">
        <v>4138</v>
      </c>
      <c r="B28" s="930"/>
      <c r="C28" s="931"/>
      <c r="D28" s="932"/>
      <c r="E28" s="928">
        <v>1</v>
      </c>
      <c r="F28" s="914">
        <v>0.72</v>
      </c>
      <c r="G28" s="915">
        <v>5</v>
      </c>
      <c r="H28" s="920">
        <v>1</v>
      </c>
      <c r="I28" s="921">
        <v>0.68</v>
      </c>
      <c r="J28" s="925">
        <v>6</v>
      </c>
      <c r="K28" s="917">
        <v>0.55000000000000004</v>
      </c>
      <c r="L28" s="916">
        <v>1</v>
      </c>
      <c r="M28" s="916">
        <v>9</v>
      </c>
      <c r="N28" s="918">
        <v>3</v>
      </c>
      <c r="O28" s="916" t="s">
        <v>4094</v>
      </c>
      <c r="P28" s="929" t="s">
        <v>4139</v>
      </c>
      <c r="Q28" s="919">
        <f t="shared" si="0"/>
        <v>1</v>
      </c>
      <c r="R28" s="976">
        <f t="shared" si="0"/>
        <v>0.68</v>
      </c>
      <c r="S28" s="919">
        <f t="shared" si="1"/>
        <v>0</v>
      </c>
      <c r="T28" s="976">
        <f t="shared" si="2"/>
        <v>-3.9999999999999925E-2</v>
      </c>
      <c r="U28" s="983">
        <v>3</v>
      </c>
      <c r="V28" s="930">
        <v>6</v>
      </c>
      <c r="W28" s="930">
        <v>3</v>
      </c>
      <c r="X28" s="981">
        <v>2</v>
      </c>
      <c r="Y28" s="979">
        <v>3</v>
      </c>
    </row>
    <row r="29" spans="1:25" ht="14.4" customHeight="1" x14ac:dyDescent="0.3">
      <c r="A29" s="948" t="s">
        <v>4140</v>
      </c>
      <c r="B29" s="934"/>
      <c r="C29" s="935"/>
      <c r="D29" s="933"/>
      <c r="E29" s="936"/>
      <c r="F29" s="937"/>
      <c r="G29" s="923"/>
      <c r="H29" s="938">
        <v>1</v>
      </c>
      <c r="I29" s="939">
        <v>1.35</v>
      </c>
      <c r="J29" s="924">
        <v>4</v>
      </c>
      <c r="K29" s="940">
        <v>1.35</v>
      </c>
      <c r="L29" s="941">
        <v>3</v>
      </c>
      <c r="M29" s="941">
        <v>27</v>
      </c>
      <c r="N29" s="942">
        <v>9</v>
      </c>
      <c r="O29" s="941" t="s">
        <v>4094</v>
      </c>
      <c r="P29" s="943" t="s">
        <v>4139</v>
      </c>
      <c r="Q29" s="944">
        <f t="shared" si="0"/>
        <v>1</v>
      </c>
      <c r="R29" s="977">
        <f t="shared" si="0"/>
        <v>1.35</v>
      </c>
      <c r="S29" s="944">
        <f t="shared" si="1"/>
        <v>1</v>
      </c>
      <c r="T29" s="977">
        <f t="shared" si="2"/>
        <v>1.35</v>
      </c>
      <c r="U29" s="984">
        <v>9</v>
      </c>
      <c r="V29" s="934">
        <v>4</v>
      </c>
      <c r="W29" s="934">
        <v>-5</v>
      </c>
      <c r="X29" s="982">
        <v>0.44444444444444442</v>
      </c>
      <c r="Y29" s="980"/>
    </row>
    <row r="30" spans="1:25" ht="14.4" customHeight="1" x14ac:dyDescent="0.3">
      <c r="A30" s="947" t="s">
        <v>4141</v>
      </c>
      <c r="B30" s="911">
        <v>8</v>
      </c>
      <c r="C30" s="912">
        <v>3.69</v>
      </c>
      <c r="D30" s="913">
        <v>3.8</v>
      </c>
      <c r="E30" s="928">
        <v>3</v>
      </c>
      <c r="F30" s="914">
        <v>1.48</v>
      </c>
      <c r="G30" s="915">
        <v>8</v>
      </c>
      <c r="H30" s="916">
        <v>4</v>
      </c>
      <c r="I30" s="914">
        <v>1.98</v>
      </c>
      <c r="J30" s="915">
        <v>3.5</v>
      </c>
      <c r="K30" s="917">
        <v>0.46</v>
      </c>
      <c r="L30" s="916">
        <v>2</v>
      </c>
      <c r="M30" s="916">
        <v>18</v>
      </c>
      <c r="N30" s="918">
        <v>6</v>
      </c>
      <c r="O30" s="916" t="s">
        <v>4094</v>
      </c>
      <c r="P30" s="929" t="s">
        <v>4142</v>
      </c>
      <c r="Q30" s="919">
        <f t="shared" si="0"/>
        <v>-4</v>
      </c>
      <c r="R30" s="976">
        <f t="shared" si="0"/>
        <v>-1.71</v>
      </c>
      <c r="S30" s="919">
        <f t="shared" si="1"/>
        <v>1</v>
      </c>
      <c r="T30" s="976">
        <f t="shared" si="2"/>
        <v>0.5</v>
      </c>
      <c r="U30" s="983">
        <v>24</v>
      </c>
      <c r="V30" s="930">
        <v>14</v>
      </c>
      <c r="W30" s="930">
        <v>-10</v>
      </c>
      <c r="X30" s="981">
        <v>0.58333333333333337</v>
      </c>
      <c r="Y30" s="979"/>
    </row>
    <row r="31" spans="1:25" ht="14.4" customHeight="1" x14ac:dyDescent="0.3">
      <c r="A31" s="948" t="s">
        <v>4143</v>
      </c>
      <c r="B31" s="945">
        <v>6</v>
      </c>
      <c r="C31" s="946">
        <v>3.49</v>
      </c>
      <c r="D31" s="926">
        <v>5.3</v>
      </c>
      <c r="E31" s="936">
        <v>4</v>
      </c>
      <c r="F31" s="937">
        <v>2</v>
      </c>
      <c r="G31" s="923">
        <v>2.5</v>
      </c>
      <c r="H31" s="941">
        <v>4</v>
      </c>
      <c r="I31" s="937">
        <v>2.71</v>
      </c>
      <c r="J31" s="927">
        <v>10</v>
      </c>
      <c r="K31" s="940">
        <v>0.65</v>
      </c>
      <c r="L31" s="941">
        <v>3</v>
      </c>
      <c r="M31" s="941">
        <v>24</v>
      </c>
      <c r="N31" s="942">
        <v>8</v>
      </c>
      <c r="O31" s="941" t="s">
        <v>4094</v>
      </c>
      <c r="P31" s="943" t="s">
        <v>4142</v>
      </c>
      <c r="Q31" s="944">
        <f t="shared" si="0"/>
        <v>-2</v>
      </c>
      <c r="R31" s="977">
        <f t="shared" si="0"/>
        <v>-0.78000000000000025</v>
      </c>
      <c r="S31" s="944">
        <f t="shared" si="1"/>
        <v>0</v>
      </c>
      <c r="T31" s="977">
        <f t="shared" si="2"/>
        <v>0.71</v>
      </c>
      <c r="U31" s="984">
        <v>32</v>
      </c>
      <c r="V31" s="934">
        <v>40</v>
      </c>
      <c r="W31" s="934">
        <v>8</v>
      </c>
      <c r="X31" s="982">
        <v>1.25</v>
      </c>
      <c r="Y31" s="980">
        <v>12</v>
      </c>
    </row>
    <row r="32" spans="1:25" ht="14.4" customHeight="1" x14ac:dyDescent="0.3">
      <c r="A32" s="948" t="s">
        <v>4144</v>
      </c>
      <c r="B32" s="945"/>
      <c r="C32" s="946"/>
      <c r="D32" s="926"/>
      <c r="E32" s="936">
        <v>1</v>
      </c>
      <c r="F32" s="937">
        <v>1</v>
      </c>
      <c r="G32" s="923">
        <v>7</v>
      </c>
      <c r="H32" s="941"/>
      <c r="I32" s="937"/>
      <c r="J32" s="923"/>
      <c r="K32" s="940">
        <v>1</v>
      </c>
      <c r="L32" s="941">
        <v>3</v>
      </c>
      <c r="M32" s="941">
        <v>30</v>
      </c>
      <c r="N32" s="942">
        <v>10</v>
      </c>
      <c r="O32" s="941" t="s">
        <v>4094</v>
      </c>
      <c r="P32" s="943" t="s">
        <v>4142</v>
      </c>
      <c r="Q32" s="944">
        <f t="shared" si="0"/>
        <v>0</v>
      </c>
      <c r="R32" s="977">
        <f t="shared" si="0"/>
        <v>0</v>
      </c>
      <c r="S32" s="944">
        <f t="shared" si="1"/>
        <v>-1</v>
      </c>
      <c r="T32" s="977">
        <f t="shared" si="2"/>
        <v>-1</v>
      </c>
      <c r="U32" s="984" t="s">
        <v>583</v>
      </c>
      <c r="V32" s="934" t="s">
        <v>583</v>
      </c>
      <c r="W32" s="934" t="s">
        <v>583</v>
      </c>
      <c r="X32" s="982" t="s">
        <v>583</v>
      </c>
      <c r="Y32" s="980"/>
    </row>
    <row r="33" spans="1:25" ht="14.4" customHeight="1" x14ac:dyDescent="0.3">
      <c r="A33" s="947" t="s">
        <v>4145</v>
      </c>
      <c r="B33" s="911">
        <v>1</v>
      </c>
      <c r="C33" s="912">
        <v>0.47</v>
      </c>
      <c r="D33" s="913">
        <v>3</v>
      </c>
      <c r="E33" s="928"/>
      <c r="F33" s="914"/>
      <c r="G33" s="915"/>
      <c r="H33" s="916"/>
      <c r="I33" s="914"/>
      <c r="J33" s="915"/>
      <c r="K33" s="917">
        <v>0.47</v>
      </c>
      <c r="L33" s="916">
        <v>2</v>
      </c>
      <c r="M33" s="916">
        <v>15</v>
      </c>
      <c r="N33" s="918">
        <v>5</v>
      </c>
      <c r="O33" s="916" t="s">
        <v>4094</v>
      </c>
      <c r="P33" s="929" t="s">
        <v>4146</v>
      </c>
      <c r="Q33" s="919">
        <f t="shared" si="0"/>
        <v>-1</v>
      </c>
      <c r="R33" s="976">
        <f t="shared" si="0"/>
        <v>-0.47</v>
      </c>
      <c r="S33" s="919">
        <f t="shared" si="1"/>
        <v>0</v>
      </c>
      <c r="T33" s="976">
        <f t="shared" si="2"/>
        <v>0</v>
      </c>
      <c r="U33" s="983" t="s">
        <v>583</v>
      </c>
      <c r="V33" s="930" t="s">
        <v>583</v>
      </c>
      <c r="W33" s="930" t="s">
        <v>583</v>
      </c>
      <c r="X33" s="981" t="s">
        <v>583</v>
      </c>
      <c r="Y33" s="979"/>
    </row>
    <row r="34" spans="1:25" ht="14.4" customHeight="1" x14ac:dyDescent="0.3">
      <c r="A34" s="947" t="s">
        <v>4147</v>
      </c>
      <c r="B34" s="911">
        <v>6</v>
      </c>
      <c r="C34" s="912">
        <v>2.56</v>
      </c>
      <c r="D34" s="913">
        <v>5.7</v>
      </c>
      <c r="E34" s="928"/>
      <c r="F34" s="914"/>
      <c r="G34" s="915"/>
      <c r="H34" s="916">
        <v>6</v>
      </c>
      <c r="I34" s="914">
        <v>2.5099999999999998</v>
      </c>
      <c r="J34" s="915">
        <v>5.2</v>
      </c>
      <c r="K34" s="917">
        <v>0.42</v>
      </c>
      <c r="L34" s="916">
        <v>2</v>
      </c>
      <c r="M34" s="916">
        <v>18</v>
      </c>
      <c r="N34" s="918">
        <v>6</v>
      </c>
      <c r="O34" s="916" t="s">
        <v>4094</v>
      </c>
      <c r="P34" s="929" t="s">
        <v>4148</v>
      </c>
      <c r="Q34" s="919">
        <f t="shared" si="0"/>
        <v>0</v>
      </c>
      <c r="R34" s="976">
        <f t="shared" si="0"/>
        <v>-5.0000000000000266E-2</v>
      </c>
      <c r="S34" s="919">
        <f t="shared" si="1"/>
        <v>6</v>
      </c>
      <c r="T34" s="976">
        <f t="shared" si="2"/>
        <v>2.5099999999999998</v>
      </c>
      <c r="U34" s="983">
        <v>36</v>
      </c>
      <c r="V34" s="930">
        <v>31.200000000000003</v>
      </c>
      <c r="W34" s="930">
        <v>-4.7999999999999972</v>
      </c>
      <c r="X34" s="981">
        <v>0.8666666666666667</v>
      </c>
      <c r="Y34" s="979"/>
    </row>
    <row r="35" spans="1:25" ht="14.4" customHeight="1" x14ac:dyDescent="0.3">
      <c r="A35" s="948" t="s">
        <v>4149</v>
      </c>
      <c r="B35" s="945">
        <v>13</v>
      </c>
      <c r="C35" s="946">
        <v>7.85</v>
      </c>
      <c r="D35" s="926">
        <v>6.3</v>
      </c>
      <c r="E35" s="936">
        <v>14</v>
      </c>
      <c r="F35" s="937">
        <v>8.14</v>
      </c>
      <c r="G35" s="923">
        <v>6.6</v>
      </c>
      <c r="H35" s="941">
        <v>6</v>
      </c>
      <c r="I35" s="937">
        <v>3.39</v>
      </c>
      <c r="J35" s="923">
        <v>6</v>
      </c>
      <c r="K35" s="940">
        <v>0.55000000000000004</v>
      </c>
      <c r="L35" s="941">
        <v>2</v>
      </c>
      <c r="M35" s="941">
        <v>21</v>
      </c>
      <c r="N35" s="942">
        <v>7</v>
      </c>
      <c r="O35" s="941" t="s">
        <v>4094</v>
      </c>
      <c r="P35" s="943" t="s">
        <v>4150</v>
      </c>
      <c r="Q35" s="944">
        <f t="shared" si="0"/>
        <v>-7</v>
      </c>
      <c r="R35" s="977">
        <f t="shared" si="0"/>
        <v>-4.4599999999999991</v>
      </c>
      <c r="S35" s="944">
        <f t="shared" si="1"/>
        <v>-8</v>
      </c>
      <c r="T35" s="977">
        <f t="shared" si="2"/>
        <v>-4.75</v>
      </c>
      <c r="U35" s="984">
        <v>42</v>
      </c>
      <c r="V35" s="934">
        <v>36</v>
      </c>
      <c r="W35" s="934">
        <v>-6</v>
      </c>
      <c r="X35" s="982">
        <v>0.8571428571428571</v>
      </c>
      <c r="Y35" s="980">
        <v>2</v>
      </c>
    </row>
    <row r="36" spans="1:25" ht="14.4" customHeight="1" x14ac:dyDescent="0.3">
      <c r="A36" s="948" t="s">
        <v>4151</v>
      </c>
      <c r="B36" s="945">
        <v>2</v>
      </c>
      <c r="C36" s="946">
        <v>1.53</v>
      </c>
      <c r="D36" s="926">
        <v>7.5</v>
      </c>
      <c r="E36" s="936">
        <v>2</v>
      </c>
      <c r="F36" s="937">
        <v>1.53</v>
      </c>
      <c r="G36" s="923">
        <v>10</v>
      </c>
      <c r="H36" s="941">
        <v>1</v>
      </c>
      <c r="I36" s="937">
        <v>0.81</v>
      </c>
      <c r="J36" s="927">
        <v>16</v>
      </c>
      <c r="K36" s="940">
        <v>0.77</v>
      </c>
      <c r="L36" s="941">
        <v>3</v>
      </c>
      <c r="M36" s="941">
        <v>30</v>
      </c>
      <c r="N36" s="942">
        <v>10</v>
      </c>
      <c r="O36" s="941" t="s">
        <v>4094</v>
      </c>
      <c r="P36" s="943" t="s">
        <v>4152</v>
      </c>
      <c r="Q36" s="944">
        <f t="shared" si="0"/>
        <v>-1</v>
      </c>
      <c r="R36" s="977">
        <f t="shared" si="0"/>
        <v>-0.72</v>
      </c>
      <c r="S36" s="944">
        <f t="shared" si="1"/>
        <v>-1</v>
      </c>
      <c r="T36" s="977">
        <f t="shared" si="2"/>
        <v>-0.72</v>
      </c>
      <c r="U36" s="984">
        <v>10</v>
      </c>
      <c r="V36" s="934">
        <v>16</v>
      </c>
      <c r="W36" s="934">
        <v>6</v>
      </c>
      <c r="X36" s="982">
        <v>1.6</v>
      </c>
      <c r="Y36" s="980">
        <v>6</v>
      </c>
    </row>
    <row r="37" spans="1:25" ht="14.4" customHeight="1" x14ac:dyDescent="0.3">
      <c r="A37" s="947" t="s">
        <v>4153</v>
      </c>
      <c r="B37" s="911">
        <v>5</v>
      </c>
      <c r="C37" s="912">
        <v>5.0199999999999996</v>
      </c>
      <c r="D37" s="913">
        <v>4.2</v>
      </c>
      <c r="E37" s="928">
        <v>2</v>
      </c>
      <c r="F37" s="914">
        <v>2.0699999999999998</v>
      </c>
      <c r="G37" s="915">
        <v>3.5</v>
      </c>
      <c r="H37" s="916">
        <v>2</v>
      </c>
      <c r="I37" s="914">
        <v>2.0099999999999998</v>
      </c>
      <c r="J37" s="925">
        <v>5.5</v>
      </c>
      <c r="K37" s="917">
        <v>1</v>
      </c>
      <c r="L37" s="916">
        <v>1</v>
      </c>
      <c r="M37" s="916">
        <v>9</v>
      </c>
      <c r="N37" s="918">
        <v>3</v>
      </c>
      <c r="O37" s="916" t="s">
        <v>4094</v>
      </c>
      <c r="P37" s="929" t="s">
        <v>4154</v>
      </c>
      <c r="Q37" s="919">
        <f t="shared" si="0"/>
        <v>-3</v>
      </c>
      <c r="R37" s="976">
        <f t="shared" si="0"/>
        <v>-3.01</v>
      </c>
      <c r="S37" s="919">
        <f t="shared" si="1"/>
        <v>0</v>
      </c>
      <c r="T37" s="976">
        <f t="shared" si="2"/>
        <v>-6.0000000000000053E-2</v>
      </c>
      <c r="U37" s="983">
        <v>6</v>
      </c>
      <c r="V37" s="930">
        <v>11</v>
      </c>
      <c r="W37" s="930">
        <v>5</v>
      </c>
      <c r="X37" s="981">
        <v>1.8333333333333333</v>
      </c>
      <c r="Y37" s="979">
        <v>5</v>
      </c>
    </row>
    <row r="38" spans="1:25" ht="14.4" customHeight="1" x14ac:dyDescent="0.3">
      <c r="A38" s="948" t="s">
        <v>4155</v>
      </c>
      <c r="B38" s="945">
        <v>1</v>
      </c>
      <c r="C38" s="946">
        <v>1.55</v>
      </c>
      <c r="D38" s="926">
        <v>3</v>
      </c>
      <c r="E38" s="936"/>
      <c r="F38" s="937"/>
      <c r="G38" s="923"/>
      <c r="H38" s="941"/>
      <c r="I38" s="937"/>
      <c r="J38" s="923"/>
      <c r="K38" s="940">
        <v>1.55</v>
      </c>
      <c r="L38" s="941">
        <v>2</v>
      </c>
      <c r="M38" s="941">
        <v>15</v>
      </c>
      <c r="N38" s="942">
        <v>5</v>
      </c>
      <c r="O38" s="941" t="s">
        <v>4094</v>
      </c>
      <c r="P38" s="943" t="s">
        <v>4156</v>
      </c>
      <c r="Q38" s="944">
        <f t="shared" si="0"/>
        <v>-1</v>
      </c>
      <c r="R38" s="977">
        <f t="shared" si="0"/>
        <v>-1.55</v>
      </c>
      <c r="S38" s="944">
        <f t="shared" si="1"/>
        <v>0</v>
      </c>
      <c r="T38" s="977">
        <f t="shared" si="2"/>
        <v>0</v>
      </c>
      <c r="U38" s="984" t="s">
        <v>583</v>
      </c>
      <c r="V38" s="934" t="s">
        <v>583</v>
      </c>
      <c r="W38" s="934" t="s">
        <v>583</v>
      </c>
      <c r="X38" s="982" t="s">
        <v>583</v>
      </c>
      <c r="Y38" s="980"/>
    </row>
    <row r="39" spans="1:25" ht="14.4" customHeight="1" x14ac:dyDescent="0.3">
      <c r="A39" s="947" t="s">
        <v>4157</v>
      </c>
      <c r="B39" s="911">
        <v>20</v>
      </c>
      <c r="C39" s="912">
        <v>6.17</v>
      </c>
      <c r="D39" s="913">
        <v>3.8</v>
      </c>
      <c r="E39" s="928">
        <v>9</v>
      </c>
      <c r="F39" s="914">
        <v>2.74</v>
      </c>
      <c r="G39" s="915">
        <v>3.3</v>
      </c>
      <c r="H39" s="916">
        <v>11</v>
      </c>
      <c r="I39" s="914">
        <v>3.39</v>
      </c>
      <c r="J39" s="925">
        <v>3.7</v>
      </c>
      <c r="K39" s="917">
        <v>0.3</v>
      </c>
      <c r="L39" s="916">
        <v>1</v>
      </c>
      <c r="M39" s="916">
        <v>9</v>
      </c>
      <c r="N39" s="918">
        <v>3</v>
      </c>
      <c r="O39" s="916" t="s">
        <v>4094</v>
      </c>
      <c r="P39" s="929" t="s">
        <v>4158</v>
      </c>
      <c r="Q39" s="919">
        <f t="shared" si="0"/>
        <v>-9</v>
      </c>
      <c r="R39" s="976">
        <f t="shared" si="0"/>
        <v>-2.78</v>
      </c>
      <c r="S39" s="919">
        <f t="shared" si="1"/>
        <v>2</v>
      </c>
      <c r="T39" s="976">
        <f t="shared" si="2"/>
        <v>0.64999999999999991</v>
      </c>
      <c r="U39" s="983">
        <v>33</v>
      </c>
      <c r="V39" s="930">
        <v>40.700000000000003</v>
      </c>
      <c r="W39" s="930">
        <v>7.7000000000000028</v>
      </c>
      <c r="X39" s="981">
        <v>1.2333333333333334</v>
      </c>
      <c r="Y39" s="979">
        <v>12</v>
      </c>
    </row>
    <row r="40" spans="1:25" ht="14.4" customHeight="1" x14ac:dyDescent="0.3">
      <c r="A40" s="948" t="s">
        <v>4159</v>
      </c>
      <c r="B40" s="945">
        <v>1</v>
      </c>
      <c r="C40" s="946">
        <v>0.6</v>
      </c>
      <c r="D40" s="926">
        <v>12</v>
      </c>
      <c r="E40" s="936">
        <v>2</v>
      </c>
      <c r="F40" s="937">
        <v>1.08</v>
      </c>
      <c r="G40" s="923">
        <v>4.5</v>
      </c>
      <c r="H40" s="941">
        <v>3</v>
      </c>
      <c r="I40" s="937">
        <v>1.35</v>
      </c>
      <c r="J40" s="927">
        <v>4.7</v>
      </c>
      <c r="K40" s="940">
        <v>0.45</v>
      </c>
      <c r="L40" s="941">
        <v>1</v>
      </c>
      <c r="M40" s="941">
        <v>12</v>
      </c>
      <c r="N40" s="942">
        <v>4</v>
      </c>
      <c r="O40" s="941" t="s">
        <v>4094</v>
      </c>
      <c r="P40" s="943" t="s">
        <v>4160</v>
      </c>
      <c r="Q40" s="944">
        <f t="shared" si="0"/>
        <v>2</v>
      </c>
      <c r="R40" s="977">
        <f t="shared" si="0"/>
        <v>0.75000000000000011</v>
      </c>
      <c r="S40" s="944">
        <f t="shared" si="1"/>
        <v>1</v>
      </c>
      <c r="T40" s="977">
        <f t="shared" si="2"/>
        <v>0.27</v>
      </c>
      <c r="U40" s="984">
        <v>12</v>
      </c>
      <c r="V40" s="934">
        <v>14.100000000000001</v>
      </c>
      <c r="W40" s="934">
        <v>2.1000000000000014</v>
      </c>
      <c r="X40" s="982">
        <v>1.175</v>
      </c>
      <c r="Y40" s="980">
        <v>3</v>
      </c>
    </row>
    <row r="41" spans="1:25" ht="14.4" customHeight="1" x14ac:dyDescent="0.3">
      <c r="A41" s="947" t="s">
        <v>4161</v>
      </c>
      <c r="B41" s="930">
        <v>4</v>
      </c>
      <c r="C41" s="931">
        <v>1.86</v>
      </c>
      <c r="D41" s="932">
        <v>6</v>
      </c>
      <c r="E41" s="920">
        <v>7</v>
      </c>
      <c r="F41" s="921">
        <v>2.4500000000000002</v>
      </c>
      <c r="G41" s="922">
        <v>5.0999999999999996</v>
      </c>
      <c r="H41" s="916">
        <v>5</v>
      </c>
      <c r="I41" s="914">
        <v>1.61</v>
      </c>
      <c r="J41" s="925">
        <v>5.8</v>
      </c>
      <c r="K41" s="917">
        <v>0.32</v>
      </c>
      <c r="L41" s="916">
        <v>1</v>
      </c>
      <c r="M41" s="916">
        <v>12</v>
      </c>
      <c r="N41" s="918">
        <v>4</v>
      </c>
      <c r="O41" s="916" t="s">
        <v>4094</v>
      </c>
      <c r="P41" s="929" t="s">
        <v>4162</v>
      </c>
      <c r="Q41" s="919">
        <f t="shared" si="0"/>
        <v>1</v>
      </c>
      <c r="R41" s="976">
        <f t="shared" si="0"/>
        <v>-0.25</v>
      </c>
      <c r="S41" s="919">
        <f t="shared" si="1"/>
        <v>-2</v>
      </c>
      <c r="T41" s="976">
        <f t="shared" si="2"/>
        <v>-0.84000000000000008</v>
      </c>
      <c r="U41" s="983">
        <v>20</v>
      </c>
      <c r="V41" s="930">
        <v>29</v>
      </c>
      <c r="W41" s="930">
        <v>9</v>
      </c>
      <c r="X41" s="981">
        <v>1.45</v>
      </c>
      <c r="Y41" s="979">
        <v>10</v>
      </c>
    </row>
    <row r="42" spans="1:25" ht="14.4" customHeight="1" x14ac:dyDescent="0.3">
      <c r="A42" s="948" t="s">
        <v>4163</v>
      </c>
      <c r="B42" s="934">
        <v>3</v>
      </c>
      <c r="C42" s="935">
        <v>1.19</v>
      </c>
      <c r="D42" s="933">
        <v>4</v>
      </c>
      <c r="E42" s="938">
        <v>4</v>
      </c>
      <c r="F42" s="939">
        <v>1.59</v>
      </c>
      <c r="G42" s="924">
        <v>7</v>
      </c>
      <c r="H42" s="941">
        <v>2</v>
      </c>
      <c r="I42" s="937">
        <v>0.82</v>
      </c>
      <c r="J42" s="927">
        <v>7.5</v>
      </c>
      <c r="K42" s="940">
        <v>0.4</v>
      </c>
      <c r="L42" s="941">
        <v>2</v>
      </c>
      <c r="M42" s="941">
        <v>15</v>
      </c>
      <c r="N42" s="942">
        <v>5</v>
      </c>
      <c r="O42" s="941" t="s">
        <v>4094</v>
      </c>
      <c r="P42" s="943" t="s">
        <v>4164</v>
      </c>
      <c r="Q42" s="944">
        <f t="shared" si="0"/>
        <v>-1</v>
      </c>
      <c r="R42" s="977">
        <f t="shared" si="0"/>
        <v>-0.37</v>
      </c>
      <c r="S42" s="944">
        <f t="shared" si="1"/>
        <v>-2</v>
      </c>
      <c r="T42" s="977">
        <f t="shared" si="2"/>
        <v>-0.77000000000000013</v>
      </c>
      <c r="U42" s="984">
        <v>10</v>
      </c>
      <c r="V42" s="934">
        <v>15</v>
      </c>
      <c r="W42" s="934">
        <v>5</v>
      </c>
      <c r="X42" s="982">
        <v>1.5</v>
      </c>
      <c r="Y42" s="980">
        <v>5</v>
      </c>
    </row>
    <row r="43" spans="1:25" ht="14.4" customHeight="1" x14ac:dyDescent="0.3">
      <c r="A43" s="948" t="s">
        <v>4165</v>
      </c>
      <c r="B43" s="934"/>
      <c r="C43" s="935"/>
      <c r="D43" s="933"/>
      <c r="E43" s="938"/>
      <c r="F43" s="939"/>
      <c r="G43" s="924"/>
      <c r="H43" s="941">
        <v>2</v>
      </c>
      <c r="I43" s="937">
        <v>1.01</v>
      </c>
      <c r="J43" s="923">
        <v>3.5</v>
      </c>
      <c r="K43" s="940">
        <v>0.46</v>
      </c>
      <c r="L43" s="941">
        <v>2</v>
      </c>
      <c r="M43" s="941">
        <v>15</v>
      </c>
      <c r="N43" s="942">
        <v>5</v>
      </c>
      <c r="O43" s="941" t="s">
        <v>4094</v>
      </c>
      <c r="P43" s="943" t="s">
        <v>4166</v>
      </c>
      <c r="Q43" s="944">
        <f t="shared" si="0"/>
        <v>2</v>
      </c>
      <c r="R43" s="977">
        <f t="shared" si="0"/>
        <v>1.01</v>
      </c>
      <c r="S43" s="944">
        <f t="shared" si="1"/>
        <v>2</v>
      </c>
      <c r="T43" s="977">
        <f t="shared" si="2"/>
        <v>1.01</v>
      </c>
      <c r="U43" s="984">
        <v>10</v>
      </c>
      <c r="V43" s="934">
        <v>7</v>
      </c>
      <c r="W43" s="934">
        <v>-3</v>
      </c>
      <c r="X43" s="982">
        <v>0.7</v>
      </c>
      <c r="Y43" s="980"/>
    </row>
    <row r="44" spans="1:25" ht="14.4" customHeight="1" x14ac:dyDescent="0.3">
      <c r="A44" s="947" t="s">
        <v>4167</v>
      </c>
      <c r="B44" s="930">
        <v>6</v>
      </c>
      <c r="C44" s="931">
        <v>1.88</v>
      </c>
      <c r="D44" s="932">
        <v>2.5</v>
      </c>
      <c r="E44" s="928">
        <v>4</v>
      </c>
      <c r="F44" s="914">
        <v>1.43</v>
      </c>
      <c r="G44" s="915">
        <v>4.8</v>
      </c>
      <c r="H44" s="920">
        <v>4</v>
      </c>
      <c r="I44" s="921">
        <v>1.6</v>
      </c>
      <c r="J44" s="925">
        <v>7</v>
      </c>
      <c r="K44" s="917">
        <v>0.31</v>
      </c>
      <c r="L44" s="916">
        <v>1</v>
      </c>
      <c r="M44" s="916">
        <v>9</v>
      </c>
      <c r="N44" s="918">
        <v>3</v>
      </c>
      <c r="O44" s="916" t="s">
        <v>4094</v>
      </c>
      <c r="P44" s="929" t="s">
        <v>4168</v>
      </c>
      <c r="Q44" s="919">
        <f t="shared" si="0"/>
        <v>-2</v>
      </c>
      <c r="R44" s="976">
        <f t="shared" si="0"/>
        <v>-0.2799999999999998</v>
      </c>
      <c r="S44" s="919">
        <f t="shared" si="1"/>
        <v>0</v>
      </c>
      <c r="T44" s="976">
        <f t="shared" si="2"/>
        <v>0.17000000000000015</v>
      </c>
      <c r="U44" s="983">
        <v>12</v>
      </c>
      <c r="V44" s="930">
        <v>28</v>
      </c>
      <c r="W44" s="930">
        <v>16</v>
      </c>
      <c r="X44" s="981">
        <v>2.3333333333333335</v>
      </c>
      <c r="Y44" s="979">
        <v>17</v>
      </c>
    </row>
    <row r="45" spans="1:25" ht="14.4" customHeight="1" x14ac:dyDescent="0.3">
      <c r="A45" s="948" t="s">
        <v>4169</v>
      </c>
      <c r="B45" s="934">
        <v>1</v>
      </c>
      <c r="C45" s="935">
        <v>0.46</v>
      </c>
      <c r="D45" s="933">
        <v>4</v>
      </c>
      <c r="E45" s="936"/>
      <c r="F45" s="937"/>
      <c r="G45" s="923"/>
      <c r="H45" s="938">
        <v>4</v>
      </c>
      <c r="I45" s="939">
        <v>2.4300000000000002</v>
      </c>
      <c r="J45" s="924">
        <v>2.8</v>
      </c>
      <c r="K45" s="940">
        <v>0.46</v>
      </c>
      <c r="L45" s="941">
        <v>2</v>
      </c>
      <c r="M45" s="941">
        <v>15</v>
      </c>
      <c r="N45" s="942">
        <v>5</v>
      </c>
      <c r="O45" s="941" t="s">
        <v>4094</v>
      </c>
      <c r="P45" s="943" t="s">
        <v>4170</v>
      </c>
      <c r="Q45" s="944">
        <f t="shared" si="0"/>
        <v>3</v>
      </c>
      <c r="R45" s="977">
        <f t="shared" si="0"/>
        <v>1.9700000000000002</v>
      </c>
      <c r="S45" s="944">
        <f t="shared" si="1"/>
        <v>4</v>
      </c>
      <c r="T45" s="977">
        <f t="shared" si="2"/>
        <v>2.4300000000000002</v>
      </c>
      <c r="U45" s="984">
        <v>20</v>
      </c>
      <c r="V45" s="934">
        <v>11.2</v>
      </c>
      <c r="W45" s="934">
        <v>-8.8000000000000007</v>
      </c>
      <c r="X45" s="982">
        <v>0.55999999999999994</v>
      </c>
      <c r="Y45" s="980"/>
    </row>
    <row r="46" spans="1:25" ht="14.4" customHeight="1" x14ac:dyDescent="0.3">
      <c r="A46" s="948" t="s">
        <v>4171</v>
      </c>
      <c r="B46" s="934"/>
      <c r="C46" s="935"/>
      <c r="D46" s="933"/>
      <c r="E46" s="936">
        <v>1</v>
      </c>
      <c r="F46" s="937">
        <v>1.05</v>
      </c>
      <c r="G46" s="923">
        <v>16</v>
      </c>
      <c r="H46" s="938"/>
      <c r="I46" s="939"/>
      <c r="J46" s="924"/>
      <c r="K46" s="940">
        <v>0.77</v>
      </c>
      <c r="L46" s="941">
        <v>3</v>
      </c>
      <c r="M46" s="941">
        <v>24</v>
      </c>
      <c r="N46" s="942">
        <v>8</v>
      </c>
      <c r="O46" s="941" t="s">
        <v>4094</v>
      </c>
      <c r="P46" s="943" t="s">
        <v>4172</v>
      </c>
      <c r="Q46" s="944">
        <f t="shared" si="0"/>
        <v>0</v>
      </c>
      <c r="R46" s="977">
        <f t="shared" si="0"/>
        <v>0</v>
      </c>
      <c r="S46" s="944">
        <f t="shared" si="1"/>
        <v>-1</v>
      </c>
      <c r="T46" s="977">
        <f t="shared" si="2"/>
        <v>-1.05</v>
      </c>
      <c r="U46" s="984" t="s">
        <v>583</v>
      </c>
      <c r="V46" s="934" t="s">
        <v>583</v>
      </c>
      <c r="W46" s="934" t="s">
        <v>583</v>
      </c>
      <c r="X46" s="982" t="s">
        <v>583</v>
      </c>
      <c r="Y46" s="980"/>
    </row>
    <row r="47" spans="1:25" ht="14.4" customHeight="1" x14ac:dyDescent="0.3">
      <c r="A47" s="947" t="s">
        <v>4173</v>
      </c>
      <c r="B47" s="911">
        <v>54</v>
      </c>
      <c r="C47" s="912">
        <v>167.7</v>
      </c>
      <c r="D47" s="913">
        <v>8</v>
      </c>
      <c r="E47" s="928">
        <v>3</v>
      </c>
      <c r="F47" s="914">
        <v>7.58</v>
      </c>
      <c r="G47" s="915">
        <v>10.7</v>
      </c>
      <c r="H47" s="916">
        <v>13</v>
      </c>
      <c r="I47" s="914">
        <v>33.479999999999997</v>
      </c>
      <c r="J47" s="915">
        <v>9.1999999999999993</v>
      </c>
      <c r="K47" s="917">
        <v>2.5299999999999998</v>
      </c>
      <c r="L47" s="916">
        <v>4</v>
      </c>
      <c r="M47" s="916">
        <v>33</v>
      </c>
      <c r="N47" s="918">
        <v>11</v>
      </c>
      <c r="O47" s="916" t="s">
        <v>4094</v>
      </c>
      <c r="P47" s="929" t="s">
        <v>4174</v>
      </c>
      <c r="Q47" s="919">
        <f t="shared" si="0"/>
        <v>-41</v>
      </c>
      <c r="R47" s="976">
        <f t="shared" si="0"/>
        <v>-134.22</v>
      </c>
      <c r="S47" s="919">
        <f t="shared" si="1"/>
        <v>10</v>
      </c>
      <c r="T47" s="976">
        <f t="shared" si="2"/>
        <v>25.9</v>
      </c>
      <c r="U47" s="983">
        <v>143</v>
      </c>
      <c r="V47" s="930">
        <v>119.6</v>
      </c>
      <c r="W47" s="930">
        <v>-23.400000000000006</v>
      </c>
      <c r="X47" s="981">
        <v>0.83636363636363631</v>
      </c>
      <c r="Y47" s="979"/>
    </row>
    <row r="48" spans="1:25" ht="14.4" customHeight="1" x14ac:dyDescent="0.3">
      <c r="A48" s="948" t="s">
        <v>4175</v>
      </c>
      <c r="B48" s="945">
        <v>8</v>
      </c>
      <c r="C48" s="946">
        <v>26.41</v>
      </c>
      <c r="D48" s="926">
        <v>8.3000000000000007</v>
      </c>
      <c r="E48" s="936">
        <v>1</v>
      </c>
      <c r="F48" s="937">
        <v>2.62</v>
      </c>
      <c r="G48" s="923">
        <v>6</v>
      </c>
      <c r="H48" s="941">
        <v>3</v>
      </c>
      <c r="I48" s="937">
        <v>7.85</v>
      </c>
      <c r="J48" s="923">
        <v>11</v>
      </c>
      <c r="K48" s="940">
        <v>2.62</v>
      </c>
      <c r="L48" s="941">
        <v>4</v>
      </c>
      <c r="M48" s="941">
        <v>39</v>
      </c>
      <c r="N48" s="942">
        <v>13</v>
      </c>
      <c r="O48" s="941" t="s">
        <v>4094</v>
      </c>
      <c r="P48" s="943" t="s">
        <v>4176</v>
      </c>
      <c r="Q48" s="944">
        <f t="shared" si="0"/>
        <v>-5</v>
      </c>
      <c r="R48" s="977">
        <f t="shared" si="0"/>
        <v>-18.560000000000002</v>
      </c>
      <c r="S48" s="944">
        <f t="shared" si="1"/>
        <v>2</v>
      </c>
      <c r="T48" s="977">
        <f t="shared" si="2"/>
        <v>5.2299999999999995</v>
      </c>
      <c r="U48" s="984">
        <v>39</v>
      </c>
      <c r="V48" s="934">
        <v>33</v>
      </c>
      <c r="W48" s="934">
        <v>-6</v>
      </c>
      <c r="X48" s="982">
        <v>0.84615384615384615</v>
      </c>
      <c r="Y48" s="980"/>
    </row>
    <row r="49" spans="1:25" ht="14.4" customHeight="1" x14ac:dyDescent="0.3">
      <c r="A49" s="948" t="s">
        <v>4177</v>
      </c>
      <c r="B49" s="945">
        <v>1</v>
      </c>
      <c r="C49" s="946">
        <v>3.79</v>
      </c>
      <c r="D49" s="926">
        <v>8</v>
      </c>
      <c r="E49" s="936"/>
      <c r="F49" s="937"/>
      <c r="G49" s="923"/>
      <c r="H49" s="941"/>
      <c r="I49" s="937"/>
      <c r="J49" s="923"/>
      <c r="K49" s="940">
        <v>3.79</v>
      </c>
      <c r="L49" s="941">
        <v>5</v>
      </c>
      <c r="M49" s="941">
        <v>48</v>
      </c>
      <c r="N49" s="942">
        <v>16</v>
      </c>
      <c r="O49" s="941" t="s">
        <v>4094</v>
      </c>
      <c r="P49" s="943" t="s">
        <v>4178</v>
      </c>
      <c r="Q49" s="944">
        <f t="shared" si="0"/>
        <v>-1</v>
      </c>
      <c r="R49" s="977">
        <f t="shared" si="0"/>
        <v>-3.79</v>
      </c>
      <c r="S49" s="944">
        <f t="shared" si="1"/>
        <v>0</v>
      </c>
      <c r="T49" s="977">
        <f t="shared" si="2"/>
        <v>0</v>
      </c>
      <c r="U49" s="984" t="s">
        <v>583</v>
      </c>
      <c r="V49" s="934" t="s">
        <v>583</v>
      </c>
      <c r="W49" s="934" t="s">
        <v>583</v>
      </c>
      <c r="X49" s="982" t="s">
        <v>583</v>
      </c>
      <c r="Y49" s="980"/>
    </row>
    <row r="50" spans="1:25" ht="14.4" customHeight="1" x14ac:dyDescent="0.3">
      <c r="A50" s="947" t="s">
        <v>4179</v>
      </c>
      <c r="B50" s="930">
        <v>2</v>
      </c>
      <c r="C50" s="931">
        <v>1.06</v>
      </c>
      <c r="D50" s="932">
        <v>4</v>
      </c>
      <c r="E50" s="920">
        <v>2</v>
      </c>
      <c r="F50" s="921">
        <v>1.24</v>
      </c>
      <c r="G50" s="922">
        <v>7</v>
      </c>
      <c r="H50" s="916">
        <v>2</v>
      </c>
      <c r="I50" s="914">
        <v>1.06</v>
      </c>
      <c r="J50" s="915">
        <v>3</v>
      </c>
      <c r="K50" s="917">
        <v>0.53</v>
      </c>
      <c r="L50" s="916">
        <v>1</v>
      </c>
      <c r="M50" s="916">
        <v>12</v>
      </c>
      <c r="N50" s="918">
        <v>4</v>
      </c>
      <c r="O50" s="916" t="s">
        <v>4094</v>
      </c>
      <c r="P50" s="929" t="s">
        <v>4180</v>
      </c>
      <c r="Q50" s="919">
        <f t="shared" si="0"/>
        <v>0</v>
      </c>
      <c r="R50" s="976">
        <f t="shared" si="0"/>
        <v>0</v>
      </c>
      <c r="S50" s="919">
        <f t="shared" si="1"/>
        <v>0</v>
      </c>
      <c r="T50" s="976">
        <f t="shared" si="2"/>
        <v>-0.17999999999999994</v>
      </c>
      <c r="U50" s="983">
        <v>8</v>
      </c>
      <c r="V50" s="930">
        <v>6</v>
      </c>
      <c r="W50" s="930">
        <v>-2</v>
      </c>
      <c r="X50" s="981">
        <v>0.75</v>
      </c>
      <c r="Y50" s="979"/>
    </row>
    <row r="51" spans="1:25" ht="14.4" customHeight="1" x14ac:dyDescent="0.3">
      <c r="A51" s="948" t="s">
        <v>4181</v>
      </c>
      <c r="B51" s="934"/>
      <c r="C51" s="935"/>
      <c r="D51" s="933"/>
      <c r="E51" s="938">
        <v>1</v>
      </c>
      <c r="F51" s="939">
        <v>0.88</v>
      </c>
      <c r="G51" s="924">
        <v>4</v>
      </c>
      <c r="H51" s="941"/>
      <c r="I51" s="937"/>
      <c r="J51" s="923"/>
      <c r="K51" s="940">
        <v>0.88</v>
      </c>
      <c r="L51" s="941">
        <v>2</v>
      </c>
      <c r="M51" s="941">
        <v>21</v>
      </c>
      <c r="N51" s="942">
        <v>7</v>
      </c>
      <c r="O51" s="941" t="s">
        <v>4094</v>
      </c>
      <c r="P51" s="943" t="s">
        <v>4182</v>
      </c>
      <c r="Q51" s="944">
        <f t="shared" si="0"/>
        <v>0</v>
      </c>
      <c r="R51" s="977">
        <f t="shared" si="0"/>
        <v>0</v>
      </c>
      <c r="S51" s="944">
        <f t="shared" si="1"/>
        <v>-1</v>
      </c>
      <c r="T51" s="977">
        <f t="shared" si="2"/>
        <v>-0.88</v>
      </c>
      <c r="U51" s="984" t="s">
        <v>583</v>
      </c>
      <c r="V51" s="934" t="s">
        <v>583</v>
      </c>
      <c r="W51" s="934" t="s">
        <v>583</v>
      </c>
      <c r="X51" s="982" t="s">
        <v>583</v>
      </c>
      <c r="Y51" s="980"/>
    </row>
    <row r="52" spans="1:25" ht="14.4" customHeight="1" x14ac:dyDescent="0.3">
      <c r="A52" s="947" t="s">
        <v>4183</v>
      </c>
      <c r="B52" s="930">
        <v>15</v>
      </c>
      <c r="C52" s="931">
        <v>18.239999999999998</v>
      </c>
      <c r="D52" s="932">
        <v>4.8</v>
      </c>
      <c r="E52" s="920">
        <v>21</v>
      </c>
      <c r="F52" s="921">
        <v>25.61</v>
      </c>
      <c r="G52" s="922">
        <v>5.6</v>
      </c>
      <c r="H52" s="916">
        <v>13</v>
      </c>
      <c r="I52" s="914">
        <v>15.79</v>
      </c>
      <c r="J52" s="915">
        <v>4</v>
      </c>
      <c r="K52" s="917">
        <v>1.21</v>
      </c>
      <c r="L52" s="916">
        <v>2</v>
      </c>
      <c r="M52" s="916">
        <v>21</v>
      </c>
      <c r="N52" s="918">
        <v>7</v>
      </c>
      <c r="O52" s="916" t="s">
        <v>4094</v>
      </c>
      <c r="P52" s="929" t="s">
        <v>4184</v>
      </c>
      <c r="Q52" s="919">
        <f t="shared" si="0"/>
        <v>-2</v>
      </c>
      <c r="R52" s="976">
        <f t="shared" si="0"/>
        <v>-2.4499999999999993</v>
      </c>
      <c r="S52" s="919">
        <f t="shared" si="1"/>
        <v>-8</v>
      </c>
      <c r="T52" s="976">
        <f t="shared" si="2"/>
        <v>-9.82</v>
      </c>
      <c r="U52" s="983">
        <v>91</v>
      </c>
      <c r="V52" s="930">
        <v>52</v>
      </c>
      <c r="W52" s="930">
        <v>-39</v>
      </c>
      <c r="X52" s="981">
        <v>0.5714285714285714</v>
      </c>
      <c r="Y52" s="979"/>
    </row>
    <row r="53" spans="1:25" ht="14.4" customHeight="1" x14ac:dyDescent="0.3">
      <c r="A53" s="948" t="s">
        <v>4185</v>
      </c>
      <c r="B53" s="934">
        <v>5</v>
      </c>
      <c r="C53" s="935">
        <v>7.16</v>
      </c>
      <c r="D53" s="933">
        <v>7.6</v>
      </c>
      <c r="E53" s="938">
        <v>5</v>
      </c>
      <c r="F53" s="939">
        <v>7.16</v>
      </c>
      <c r="G53" s="924">
        <v>5.2</v>
      </c>
      <c r="H53" s="941">
        <v>2</v>
      </c>
      <c r="I53" s="937">
        <v>2.86</v>
      </c>
      <c r="J53" s="923">
        <v>4.5</v>
      </c>
      <c r="K53" s="940">
        <v>1.43</v>
      </c>
      <c r="L53" s="941">
        <v>3</v>
      </c>
      <c r="M53" s="941">
        <v>24</v>
      </c>
      <c r="N53" s="942">
        <v>8</v>
      </c>
      <c r="O53" s="941" t="s">
        <v>4094</v>
      </c>
      <c r="P53" s="943" t="s">
        <v>4186</v>
      </c>
      <c r="Q53" s="944">
        <f t="shared" si="0"/>
        <v>-3</v>
      </c>
      <c r="R53" s="977">
        <f t="shared" si="0"/>
        <v>-4.3000000000000007</v>
      </c>
      <c r="S53" s="944">
        <f t="shared" si="1"/>
        <v>-3</v>
      </c>
      <c r="T53" s="977">
        <f t="shared" si="2"/>
        <v>-4.3000000000000007</v>
      </c>
      <c r="U53" s="984">
        <v>16</v>
      </c>
      <c r="V53" s="934">
        <v>9</v>
      </c>
      <c r="W53" s="934">
        <v>-7</v>
      </c>
      <c r="X53" s="982">
        <v>0.5625</v>
      </c>
      <c r="Y53" s="980"/>
    </row>
    <row r="54" spans="1:25" ht="14.4" customHeight="1" x14ac:dyDescent="0.3">
      <c r="A54" s="947" t="s">
        <v>4187</v>
      </c>
      <c r="B54" s="930">
        <v>24</v>
      </c>
      <c r="C54" s="931">
        <v>13.2</v>
      </c>
      <c r="D54" s="932">
        <v>3.7</v>
      </c>
      <c r="E54" s="920">
        <v>27</v>
      </c>
      <c r="F54" s="921">
        <v>14.51</v>
      </c>
      <c r="G54" s="922">
        <v>3.7</v>
      </c>
      <c r="H54" s="916">
        <v>21</v>
      </c>
      <c r="I54" s="914">
        <v>11.39</v>
      </c>
      <c r="J54" s="915">
        <v>2.9</v>
      </c>
      <c r="K54" s="917">
        <v>0.53</v>
      </c>
      <c r="L54" s="916">
        <v>1</v>
      </c>
      <c r="M54" s="916">
        <v>12</v>
      </c>
      <c r="N54" s="918">
        <v>4</v>
      </c>
      <c r="O54" s="916" t="s">
        <v>4094</v>
      </c>
      <c r="P54" s="929" t="s">
        <v>4188</v>
      </c>
      <c r="Q54" s="919">
        <f t="shared" si="0"/>
        <v>-3</v>
      </c>
      <c r="R54" s="976">
        <f t="shared" si="0"/>
        <v>-1.8099999999999987</v>
      </c>
      <c r="S54" s="919">
        <f t="shared" si="1"/>
        <v>-6</v>
      </c>
      <c r="T54" s="976">
        <f t="shared" si="2"/>
        <v>-3.1199999999999992</v>
      </c>
      <c r="U54" s="983">
        <v>84</v>
      </c>
      <c r="V54" s="930">
        <v>60.9</v>
      </c>
      <c r="W54" s="930">
        <v>-23.1</v>
      </c>
      <c r="X54" s="981">
        <v>0.72499999999999998</v>
      </c>
      <c r="Y54" s="979">
        <v>1</v>
      </c>
    </row>
    <row r="55" spans="1:25" ht="14.4" customHeight="1" x14ac:dyDescent="0.3">
      <c r="A55" s="948" t="s">
        <v>4189</v>
      </c>
      <c r="B55" s="934">
        <v>2</v>
      </c>
      <c r="C55" s="935">
        <v>1.51</v>
      </c>
      <c r="D55" s="933">
        <v>3</v>
      </c>
      <c r="E55" s="938">
        <v>3</v>
      </c>
      <c r="F55" s="939">
        <v>2.2599999999999998</v>
      </c>
      <c r="G55" s="924">
        <v>5</v>
      </c>
      <c r="H55" s="941">
        <v>4</v>
      </c>
      <c r="I55" s="937">
        <v>3.02</v>
      </c>
      <c r="J55" s="923">
        <v>5.3</v>
      </c>
      <c r="K55" s="940">
        <v>0.75</v>
      </c>
      <c r="L55" s="941">
        <v>2</v>
      </c>
      <c r="M55" s="941">
        <v>18</v>
      </c>
      <c r="N55" s="942">
        <v>6</v>
      </c>
      <c r="O55" s="941" t="s">
        <v>4094</v>
      </c>
      <c r="P55" s="943" t="s">
        <v>4190</v>
      </c>
      <c r="Q55" s="944">
        <f t="shared" si="0"/>
        <v>2</v>
      </c>
      <c r="R55" s="977">
        <f t="shared" si="0"/>
        <v>1.51</v>
      </c>
      <c r="S55" s="944">
        <f t="shared" si="1"/>
        <v>1</v>
      </c>
      <c r="T55" s="977">
        <f t="shared" si="2"/>
        <v>0.76000000000000023</v>
      </c>
      <c r="U55" s="984">
        <v>24</v>
      </c>
      <c r="V55" s="934">
        <v>21.2</v>
      </c>
      <c r="W55" s="934">
        <v>-2.8000000000000007</v>
      </c>
      <c r="X55" s="982">
        <v>0.8833333333333333</v>
      </c>
      <c r="Y55" s="980">
        <v>2</v>
      </c>
    </row>
    <row r="56" spans="1:25" ht="14.4" customHeight="1" x14ac:dyDescent="0.3">
      <c r="A56" s="948" t="s">
        <v>4191</v>
      </c>
      <c r="B56" s="934">
        <v>1</v>
      </c>
      <c r="C56" s="935">
        <v>1.21</v>
      </c>
      <c r="D56" s="933">
        <v>4</v>
      </c>
      <c r="E56" s="938"/>
      <c r="F56" s="939"/>
      <c r="G56" s="924"/>
      <c r="H56" s="941">
        <v>1</v>
      </c>
      <c r="I56" s="937">
        <v>1.35</v>
      </c>
      <c r="J56" s="927">
        <v>15</v>
      </c>
      <c r="K56" s="940">
        <v>1.21</v>
      </c>
      <c r="L56" s="941">
        <v>3</v>
      </c>
      <c r="M56" s="941">
        <v>27</v>
      </c>
      <c r="N56" s="942">
        <v>9</v>
      </c>
      <c r="O56" s="941" t="s">
        <v>4094</v>
      </c>
      <c r="P56" s="943" t="s">
        <v>4192</v>
      </c>
      <c r="Q56" s="944">
        <f t="shared" si="0"/>
        <v>0</v>
      </c>
      <c r="R56" s="977">
        <f t="shared" si="0"/>
        <v>0.14000000000000012</v>
      </c>
      <c r="S56" s="944">
        <f t="shared" si="1"/>
        <v>1</v>
      </c>
      <c r="T56" s="977">
        <f t="shared" si="2"/>
        <v>1.35</v>
      </c>
      <c r="U56" s="984">
        <v>9</v>
      </c>
      <c r="V56" s="934">
        <v>15</v>
      </c>
      <c r="W56" s="934">
        <v>6</v>
      </c>
      <c r="X56" s="982">
        <v>1.6666666666666667</v>
      </c>
      <c r="Y56" s="980">
        <v>6</v>
      </c>
    </row>
    <row r="57" spans="1:25" ht="14.4" customHeight="1" x14ac:dyDescent="0.3">
      <c r="A57" s="947" t="s">
        <v>4193</v>
      </c>
      <c r="B57" s="930">
        <v>12</v>
      </c>
      <c r="C57" s="931">
        <v>4.37</v>
      </c>
      <c r="D57" s="932">
        <v>2.7</v>
      </c>
      <c r="E57" s="928">
        <v>18</v>
      </c>
      <c r="F57" s="914">
        <v>6.55</v>
      </c>
      <c r="G57" s="915">
        <v>2.4</v>
      </c>
      <c r="H57" s="920">
        <v>20</v>
      </c>
      <c r="I57" s="921">
        <v>7.28</v>
      </c>
      <c r="J57" s="922">
        <v>2.5</v>
      </c>
      <c r="K57" s="917">
        <v>0.36</v>
      </c>
      <c r="L57" s="916">
        <v>1</v>
      </c>
      <c r="M57" s="916">
        <v>9</v>
      </c>
      <c r="N57" s="918">
        <v>3</v>
      </c>
      <c r="O57" s="916" t="s">
        <v>4094</v>
      </c>
      <c r="P57" s="929" t="s">
        <v>4194</v>
      </c>
      <c r="Q57" s="919">
        <f t="shared" si="0"/>
        <v>8</v>
      </c>
      <c r="R57" s="976">
        <f t="shared" si="0"/>
        <v>2.91</v>
      </c>
      <c r="S57" s="919">
        <f t="shared" si="1"/>
        <v>2</v>
      </c>
      <c r="T57" s="976">
        <f t="shared" si="2"/>
        <v>0.73000000000000043</v>
      </c>
      <c r="U57" s="983">
        <v>60</v>
      </c>
      <c r="V57" s="930">
        <v>50</v>
      </c>
      <c r="W57" s="930">
        <v>-10</v>
      </c>
      <c r="X57" s="981">
        <v>0.83333333333333337</v>
      </c>
      <c r="Y57" s="979"/>
    </row>
    <row r="58" spans="1:25" ht="14.4" customHeight="1" x14ac:dyDescent="0.3">
      <c r="A58" s="948" t="s">
        <v>4195</v>
      </c>
      <c r="B58" s="934">
        <v>1</v>
      </c>
      <c r="C58" s="935">
        <v>0.41</v>
      </c>
      <c r="D58" s="933">
        <v>2</v>
      </c>
      <c r="E58" s="936"/>
      <c r="F58" s="937"/>
      <c r="G58" s="923"/>
      <c r="H58" s="938">
        <v>1</v>
      </c>
      <c r="I58" s="939">
        <v>0.41</v>
      </c>
      <c r="J58" s="924">
        <v>3</v>
      </c>
      <c r="K58" s="940">
        <v>0.41</v>
      </c>
      <c r="L58" s="941">
        <v>1</v>
      </c>
      <c r="M58" s="941">
        <v>12</v>
      </c>
      <c r="N58" s="942">
        <v>4</v>
      </c>
      <c r="O58" s="941" t="s">
        <v>4094</v>
      </c>
      <c r="P58" s="943" t="s">
        <v>4196</v>
      </c>
      <c r="Q58" s="944">
        <f t="shared" si="0"/>
        <v>0</v>
      </c>
      <c r="R58" s="977">
        <f t="shared" si="0"/>
        <v>0</v>
      </c>
      <c r="S58" s="944">
        <f t="shared" si="1"/>
        <v>1</v>
      </c>
      <c r="T58" s="977">
        <f t="shared" si="2"/>
        <v>0.41</v>
      </c>
      <c r="U58" s="984">
        <v>4</v>
      </c>
      <c r="V58" s="934">
        <v>3</v>
      </c>
      <c r="W58" s="934">
        <v>-1</v>
      </c>
      <c r="X58" s="982">
        <v>0.75</v>
      </c>
      <c r="Y58" s="980"/>
    </row>
    <row r="59" spans="1:25" ht="14.4" customHeight="1" x14ac:dyDescent="0.3">
      <c r="A59" s="947" t="s">
        <v>4197</v>
      </c>
      <c r="B59" s="930"/>
      <c r="C59" s="931"/>
      <c r="D59" s="932"/>
      <c r="E59" s="920">
        <v>3</v>
      </c>
      <c r="F59" s="921">
        <v>2.13</v>
      </c>
      <c r="G59" s="922">
        <v>3.3</v>
      </c>
      <c r="H59" s="916">
        <v>1</v>
      </c>
      <c r="I59" s="914">
        <v>1.05</v>
      </c>
      <c r="J59" s="925">
        <v>11</v>
      </c>
      <c r="K59" s="917">
        <v>0.71</v>
      </c>
      <c r="L59" s="916">
        <v>1</v>
      </c>
      <c r="M59" s="916">
        <v>12</v>
      </c>
      <c r="N59" s="918">
        <v>4</v>
      </c>
      <c r="O59" s="916" t="s">
        <v>4094</v>
      </c>
      <c r="P59" s="929" t="s">
        <v>4198</v>
      </c>
      <c r="Q59" s="919">
        <f t="shared" si="0"/>
        <v>1</v>
      </c>
      <c r="R59" s="976">
        <f t="shared" si="0"/>
        <v>1.05</v>
      </c>
      <c r="S59" s="919">
        <f t="shared" si="1"/>
        <v>-2</v>
      </c>
      <c r="T59" s="976">
        <f t="shared" si="2"/>
        <v>-1.0799999999999998</v>
      </c>
      <c r="U59" s="983">
        <v>4</v>
      </c>
      <c r="V59" s="930">
        <v>11</v>
      </c>
      <c r="W59" s="930">
        <v>7</v>
      </c>
      <c r="X59" s="981">
        <v>2.75</v>
      </c>
      <c r="Y59" s="979">
        <v>7</v>
      </c>
    </row>
    <row r="60" spans="1:25" ht="14.4" customHeight="1" x14ac:dyDescent="0.3">
      <c r="A60" s="948" t="s">
        <v>4199</v>
      </c>
      <c r="B60" s="934">
        <v>1</v>
      </c>
      <c r="C60" s="935">
        <v>1.04</v>
      </c>
      <c r="D60" s="933">
        <v>4</v>
      </c>
      <c r="E60" s="938">
        <v>1</v>
      </c>
      <c r="F60" s="939">
        <v>1.04</v>
      </c>
      <c r="G60" s="924">
        <v>4</v>
      </c>
      <c r="H60" s="941">
        <v>1</v>
      </c>
      <c r="I60" s="937">
        <v>1.04</v>
      </c>
      <c r="J60" s="923">
        <v>7</v>
      </c>
      <c r="K60" s="940">
        <v>1.04</v>
      </c>
      <c r="L60" s="941">
        <v>2</v>
      </c>
      <c r="M60" s="941">
        <v>21</v>
      </c>
      <c r="N60" s="942">
        <v>7</v>
      </c>
      <c r="O60" s="941" t="s">
        <v>4094</v>
      </c>
      <c r="P60" s="943" t="s">
        <v>4200</v>
      </c>
      <c r="Q60" s="944">
        <f t="shared" si="0"/>
        <v>0</v>
      </c>
      <c r="R60" s="977">
        <f t="shared" si="0"/>
        <v>0</v>
      </c>
      <c r="S60" s="944">
        <f t="shared" si="1"/>
        <v>0</v>
      </c>
      <c r="T60" s="977">
        <f t="shared" si="2"/>
        <v>0</v>
      </c>
      <c r="U60" s="984">
        <v>7</v>
      </c>
      <c r="V60" s="934">
        <v>7</v>
      </c>
      <c r="W60" s="934">
        <v>0</v>
      </c>
      <c r="X60" s="982">
        <v>1</v>
      </c>
      <c r="Y60" s="980"/>
    </row>
    <row r="61" spans="1:25" ht="14.4" customHeight="1" x14ac:dyDescent="0.3">
      <c r="A61" s="948" t="s">
        <v>4201</v>
      </c>
      <c r="B61" s="934">
        <v>1</v>
      </c>
      <c r="C61" s="935">
        <v>2.0499999999999998</v>
      </c>
      <c r="D61" s="933">
        <v>6</v>
      </c>
      <c r="E61" s="938"/>
      <c r="F61" s="939"/>
      <c r="G61" s="924"/>
      <c r="H61" s="941"/>
      <c r="I61" s="937"/>
      <c r="J61" s="923"/>
      <c r="K61" s="940">
        <v>2.0499999999999998</v>
      </c>
      <c r="L61" s="941">
        <v>3</v>
      </c>
      <c r="M61" s="941">
        <v>27</v>
      </c>
      <c r="N61" s="942">
        <v>9</v>
      </c>
      <c r="O61" s="941" t="s">
        <v>4094</v>
      </c>
      <c r="P61" s="943" t="s">
        <v>4202</v>
      </c>
      <c r="Q61" s="944">
        <f t="shared" si="0"/>
        <v>-1</v>
      </c>
      <c r="R61" s="977">
        <f t="shared" si="0"/>
        <v>-2.0499999999999998</v>
      </c>
      <c r="S61" s="944">
        <f t="shared" si="1"/>
        <v>0</v>
      </c>
      <c r="T61" s="977">
        <f t="shared" si="2"/>
        <v>0</v>
      </c>
      <c r="U61" s="984" t="s">
        <v>583</v>
      </c>
      <c r="V61" s="934" t="s">
        <v>583</v>
      </c>
      <c r="W61" s="934" t="s">
        <v>583</v>
      </c>
      <c r="X61" s="982" t="s">
        <v>583</v>
      </c>
      <c r="Y61" s="980"/>
    </row>
    <row r="62" spans="1:25" ht="14.4" customHeight="1" x14ac:dyDescent="0.3">
      <c r="A62" s="947" t="s">
        <v>4203</v>
      </c>
      <c r="B62" s="930">
        <v>2</v>
      </c>
      <c r="C62" s="931">
        <v>1.24</v>
      </c>
      <c r="D62" s="932">
        <v>5.5</v>
      </c>
      <c r="E62" s="928">
        <v>4</v>
      </c>
      <c r="F62" s="914">
        <v>1.26</v>
      </c>
      <c r="G62" s="915">
        <v>4.8</v>
      </c>
      <c r="H62" s="920">
        <v>3</v>
      </c>
      <c r="I62" s="921">
        <v>1.64</v>
      </c>
      <c r="J62" s="925">
        <v>4</v>
      </c>
      <c r="K62" s="917">
        <v>0.32</v>
      </c>
      <c r="L62" s="916">
        <v>1</v>
      </c>
      <c r="M62" s="916">
        <v>9</v>
      </c>
      <c r="N62" s="918">
        <v>3</v>
      </c>
      <c r="O62" s="916" t="s">
        <v>4094</v>
      </c>
      <c r="P62" s="929" t="s">
        <v>4204</v>
      </c>
      <c r="Q62" s="919">
        <f t="shared" si="0"/>
        <v>1</v>
      </c>
      <c r="R62" s="976">
        <f t="shared" si="0"/>
        <v>0.39999999999999991</v>
      </c>
      <c r="S62" s="919">
        <f t="shared" si="1"/>
        <v>-1</v>
      </c>
      <c r="T62" s="976">
        <f t="shared" si="2"/>
        <v>0.37999999999999989</v>
      </c>
      <c r="U62" s="983">
        <v>9</v>
      </c>
      <c r="V62" s="930">
        <v>12</v>
      </c>
      <c r="W62" s="930">
        <v>3</v>
      </c>
      <c r="X62" s="981">
        <v>1.3333333333333333</v>
      </c>
      <c r="Y62" s="979">
        <v>5</v>
      </c>
    </row>
    <row r="63" spans="1:25" ht="14.4" customHeight="1" x14ac:dyDescent="0.3">
      <c r="A63" s="948" t="s">
        <v>4205</v>
      </c>
      <c r="B63" s="934">
        <v>1</v>
      </c>
      <c r="C63" s="935">
        <v>0.53</v>
      </c>
      <c r="D63" s="933">
        <v>6</v>
      </c>
      <c r="E63" s="936">
        <v>1</v>
      </c>
      <c r="F63" s="937">
        <v>0.53</v>
      </c>
      <c r="G63" s="923">
        <v>8</v>
      </c>
      <c r="H63" s="938">
        <v>2</v>
      </c>
      <c r="I63" s="939">
        <v>1.06</v>
      </c>
      <c r="J63" s="924">
        <v>4.5</v>
      </c>
      <c r="K63" s="940">
        <v>0.53</v>
      </c>
      <c r="L63" s="941">
        <v>2</v>
      </c>
      <c r="M63" s="941">
        <v>18</v>
      </c>
      <c r="N63" s="942">
        <v>6</v>
      </c>
      <c r="O63" s="941" t="s">
        <v>4094</v>
      </c>
      <c r="P63" s="943" t="s">
        <v>4206</v>
      </c>
      <c r="Q63" s="944">
        <f t="shared" si="0"/>
        <v>1</v>
      </c>
      <c r="R63" s="977">
        <f t="shared" si="0"/>
        <v>0.53</v>
      </c>
      <c r="S63" s="944">
        <f t="shared" si="1"/>
        <v>1</v>
      </c>
      <c r="T63" s="977">
        <f t="shared" si="2"/>
        <v>0.53</v>
      </c>
      <c r="U63" s="984">
        <v>12</v>
      </c>
      <c r="V63" s="934">
        <v>9</v>
      </c>
      <c r="W63" s="934">
        <v>-3</v>
      </c>
      <c r="X63" s="982">
        <v>0.75</v>
      </c>
      <c r="Y63" s="980"/>
    </row>
    <row r="64" spans="1:25" ht="14.4" customHeight="1" x14ac:dyDescent="0.3">
      <c r="A64" s="948" t="s">
        <v>4207</v>
      </c>
      <c r="B64" s="934"/>
      <c r="C64" s="935"/>
      <c r="D64" s="933"/>
      <c r="E64" s="936"/>
      <c r="F64" s="937"/>
      <c r="G64" s="923"/>
      <c r="H64" s="938">
        <v>1</v>
      </c>
      <c r="I64" s="939">
        <v>0.69</v>
      </c>
      <c r="J64" s="927">
        <v>16</v>
      </c>
      <c r="K64" s="940">
        <v>0.69</v>
      </c>
      <c r="L64" s="941">
        <v>3</v>
      </c>
      <c r="M64" s="941">
        <v>24</v>
      </c>
      <c r="N64" s="942">
        <v>8</v>
      </c>
      <c r="O64" s="941" t="s">
        <v>4094</v>
      </c>
      <c r="P64" s="943" t="s">
        <v>4208</v>
      </c>
      <c r="Q64" s="944">
        <f t="shared" si="0"/>
        <v>1</v>
      </c>
      <c r="R64" s="977">
        <f t="shared" si="0"/>
        <v>0.69</v>
      </c>
      <c r="S64" s="944">
        <f t="shared" si="1"/>
        <v>1</v>
      </c>
      <c r="T64" s="977">
        <f t="shared" si="2"/>
        <v>0.69</v>
      </c>
      <c r="U64" s="984">
        <v>8</v>
      </c>
      <c r="V64" s="934">
        <v>16</v>
      </c>
      <c r="W64" s="934">
        <v>8</v>
      </c>
      <c r="X64" s="982">
        <v>2</v>
      </c>
      <c r="Y64" s="980">
        <v>8</v>
      </c>
    </row>
    <row r="65" spans="1:25" ht="14.4" customHeight="1" x14ac:dyDescent="0.3">
      <c r="A65" s="947" t="s">
        <v>4209</v>
      </c>
      <c r="B65" s="930">
        <v>5</v>
      </c>
      <c r="C65" s="931">
        <v>1.36</v>
      </c>
      <c r="D65" s="932">
        <v>4.2</v>
      </c>
      <c r="E65" s="920">
        <v>10</v>
      </c>
      <c r="F65" s="921">
        <v>2.58</v>
      </c>
      <c r="G65" s="922">
        <v>4.5</v>
      </c>
      <c r="H65" s="916">
        <v>8</v>
      </c>
      <c r="I65" s="914">
        <v>2.0699999999999998</v>
      </c>
      <c r="J65" s="925">
        <v>5</v>
      </c>
      <c r="K65" s="917">
        <v>0.26</v>
      </c>
      <c r="L65" s="916">
        <v>1</v>
      </c>
      <c r="M65" s="916">
        <v>9</v>
      </c>
      <c r="N65" s="918">
        <v>3</v>
      </c>
      <c r="O65" s="916" t="s">
        <v>4094</v>
      </c>
      <c r="P65" s="929" t="s">
        <v>4210</v>
      </c>
      <c r="Q65" s="919">
        <f t="shared" si="0"/>
        <v>3</v>
      </c>
      <c r="R65" s="976">
        <f t="shared" si="0"/>
        <v>0.70999999999999974</v>
      </c>
      <c r="S65" s="919">
        <f t="shared" si="1"/>
        <v>-2</v>
      </c>
      <c r="T65" s="976">
        <f t="shared" si="2"/>
        <v>-0.51000000000000023</v>
      </c>
      <c r="U65" s="983">
        <v>24</v>
      </c>
      <c r="V65" s="930">
        <v>40</v>
      </c>
      <c r="W65" s="930">
        <v>16</v>
      </c>
      <c r="X65" s="981">
        <v>1.6666666666666667</v>
      </c>
      <c r="Y65" s="979">
        <v>19</v>
      </c>
    </row>
    <row r="66" spans="1:25" ht="14.4" customHeight="1" x14ac:dyDescent="0.3">
      <c r="A66" s="948" t="s">
        <v>4211</v>
      </c>
      <c r="B66" s="934">
        <v>3</v>
      </c>
      <c r="C66" s="935">
        <v>1.07</v>
      </c>
      <c r="D66" s="933">
        <v>4.3</v>
      </c>
      <c r="E66" s="938">
        <v>1</v>
      </c>
      <c r="F66" s="939">
        <v>0.41</v>
      </c>
      <c r="G66" s="924">
        <v>13</v>
      </c>
      <c r="H66" s="941">
        <v>2</v>
      </c>
      <c r="I66" s="937">
        <v>0.72</v>
      </c>
      <c r="J66" s="923">
        <v>3</v>
      </c>
      <c r="K66" s="940">
        <v>0.36</v>
      </c>
      <c r="L66" s="941">
        <v>1</v>
      </c>
      <c r="M66" s="941">
        <v>12</v>
      </c>
      <c r="N66" s="942">
        <v>4</v>
      </c>
      <c r="O66" s="941" t="s">
        <v>4094</v>
      </c>
      <c r="P66" s="943" t="s">
        <v>4210</v>
      </c>
      <c r="Q66" s="944">
        <f t="shared" si="0"/>
        <v>-1</v>
      </c>
      <c r="R66" s="977">
        <f t="shared" si="0"/>
        <v>-0.35000000000000009</v>
      </c>
      <c r="S66" s="944">
        <f t="shared" si="1"/>
        <v>1</v>
      </c>
      <c r="T66" s="977">
        <f t="shared" si="2"/>
        <v>0.31</v>
      </c>
      <c r="U66" s="984">
        <v>8</v>
      </c>
      <c r="V66" s="934">
        <v>6</v>
      </c>
      <c r="W66" s="934">
        <v>-2</v>
      </c>
      <c r="X66" s="982">
        <v>0.75</v>
      </c>
      <c r="Y66" s="980"/>
    </row>
    <row r="67" spans="1:25" ht="14.4" customHeight="1" x14ac:dyDescent="0.3">
      <c r="A67" s="948" t="s">
        <v>4212</v>
      </c>
      <c r="B67" s="934">
        <v>1</v>
      </c>
      <c r="C67" s="935">
        <v>3.03</v>
      </c>
      <c r="D67" s="933">
        <v>7</v>
      </c>
      <c r="E67" s="938">
        <v>3</v>
      </c>
      <c r="F67" s="939">
        <v>1.58</v>
      </c>
      <c r="G67" s="924">
        <v>6.3</v>
      </c>
      <c r="H67" s="941"/>
      <c r="I67" s="937"/>
      <c r="J67" s="923"/>
      <c r="K67" s="940">
        <v>0.53</v>
      </c>
      <c r="L67" s="941">
        <v>2</v>
      </c>
      <c r="M67" s="941">
        <v>18</v>
      </c>
      <c r="N67" s="942">
        <v>6</v>
      </c>
      <c r="O67" s="941" t="s">
        <v>4094</v>
      </c>
      <c r="P67" s="943" t="s">
        <v>4210</v>
      </c>
      <c r="Q67" s="944">
        <f t="shared" si="0"/>
        <v>-1</v>
      </c>
      <c r="R67" s="977">
        <f t="shared" si="0"/>
        <v>-3.03</v>
      </c>
      <c r="S67" s="944">
        <f t="shared" si="1"/>
        <v>-3</v>
      </c>
      <c r="T67" s="977">
        <f t="shared" si="2"/>
        <v>-1.58</v>
      </c>
      <c r="U67" s="984" t="s">
        <v>583</v>
      </c>
      <c r="V67" s="934" t="s">
        <v>583</v>
      </c>
      <c r="W67" s="934" t="s">
        <v>583</v>
      </c>
      <c r="X67" s="982" t="s">
        <v>583</v>
      </c>
      <c r="Y67" s="980"/>
    </row>
    <row r="68" spans="1:25" ht="14.4" customHeight="1" x14ac:dyDescent="0.3">
      <c r="A68" s="947" t="s">
        <v>4213</v>
      </c>
      <c r="B68" s="930">
        <v>1</v>
      </c>
      <c r="C68" s="931">
        <v>0.85</v>
      </c>
      <c r="D68" s="932">
        <v>5</v>
      </c>
      <c r="E68" s="920">
        <v>1</v>
      </c>
      <c r="F68" s="921">
        <v>1.42</v>
      </c>
      <c r="G68" s="922">
        <v>7</v>
      </c>
      <c r="H68" s="916"/>
      <c r="I68" s="914"/>
      <c r="J68" s="915"/>
      <c r="K68" s="917">
        <v>0.85</v>
      </c>
      <c r="L68" s="916">
        <v>1</v>
      </c>
      <c r="M68" s="916">
        <v>12</v>
      </c>
      <c r="N68" s="918">
        <v>4</v>
      </c>
      <c r="O68" s="916" t="s">
        <v>4094</v>
      </c>
      <c r="P68" s="929" t="s">
        <v>4214</v>
      </c>
      <c r="Q68" s="919">
        <f t="shared" si="0"/>
        <v>-1</v>
      </c>
      <c r="R68" s="976">
        <f t="shared" si="0"/>
        <v>-0.85</v>
      </c>
      <c r="S68" s="919">
        <f t="shared" si="1"/>
        <v>-1</v>
      </c>
      <c r="T68" s="976">
        <f t="shared" si="2"/>
        <v>-1.42</v>
      </c>
      <c r="U68" s="983" t="s">
        <v>583</v>
      </c>
      <c r="V68" s="930" t="s">
        <v>583</v>
      </c>
      <c r="W68" s="930" t="s">
        <v>583</v>
      </c>
      <c r="X68" s="981" t="s">
        <v>583</v>
      </c>
      <c r="Y68" s="979"/>
    </row>
    <row r="69" spans="1:25" ht="14.4" customHeight="1" x14ac:dyDescent="0.3">
      <c r="A69" s="947" t="s">
        <v>4215</v>
      </c>
      <c r="B69" s="911">
        <v>1</v>
      </c>
      <c r="C69" s="912">
        <v>1.1100000000000001</v>
      </c>
      <c r="D69" s="913">
        <v>13</v>
      </c>
      <c r="E69" s="928"/>
      <c r="F69" s="914"/>
      <c r="G69" s="915"/>
      <c r="H69" s="916"/>
      <c r="I69" s="914"/>
      <c r="J69" s="915"/>
      <c r="K69" s="917">
        <v>1.1100000000000001</v>
      </c>
      <c r="L69" s="916">
        <v>4</v>
      </c>
      <c r="M69" s="916">
        <v>33</v>
      </c>
      <c r="N69" s="918">
        <v>11</v>
      </c>
      <c r="O69" s="916" t="s">
        <v>4094</v>
      </c>
      <c r="P69" s="929" t="s">
        <v>4216</v>
      </c>
      <c r="Q69" s="919">
        <f t="shared" si="0"/>
        <v>-1</v>
      </c>
      <c r="R69" s="976">
        <f t="shared" si="0"/>
        <v>-1.1100000000000001</v>
      </c>
      <c r="S69" s="919">
        <f t="shared" si="1"/>
        <v>0</v>
      </c>
      <c r="T69" s="976">
        <f t="shared" si="2"/>
        <v>0</v>
      </c>
      <c r="U69" s="983" t="s">
        <v>583</v>
      </c>
      <c r="V69" s="930" t="s">
        <v>583</v>
      </c>
      <c r="W69" s="930" t="s">
        <v>583</v>
      </c>
      <c r="X69" s="981" t="s">
        <v>583</v>
      </c>
      <c r="Y69" s="979"/>
    </row>
    <row r="70" spans="1:25" ht="14.4" customHeight="1" x14ac:dyDescent="0.3">
      <c r="A70" s="947" t="s">
        <v>4217</v>
      </c>
      <c r="B70" s="930"/>
      <c r="C70" s="931"/>
      <c r="D70" s="932"/>
      <c r="E70" s="920">
        <v>1</v>
      </c>
      <c r="F70" s="921">
        <v>1.03</v>
      </c>
      <c r="G70" s="922">
        <v>2</v>
      </c>
      <c r="H70" s="916"/>
      <c r="I70" s="914"/>
      <c r="J70" s="915"/>
      <c r="K70" s="917">
        <v>1.51</v>
      </c>
      <c r="L70" s="916">
        <v>3</v>
      </c>
      <c r="M70" s="916">
        <v>27</v>
      </c>
      <c r="N70" s="918">
        <v>9</v>
      </c>
      <c r="O70" s="916" t="s">
        <v>4094</v>
      </c>
      <c r="P70" s="929" t="s">
        <v>4218</v>
      </c>
      <c r="Q70" s="919">
        <f t="shared" ref="Q70:R78" si="3">H70-B70</f>
        <v>0</v>
      </c>
      <c r="R70" s="976">
        <f t="shared" si="3"/>
        <v>0</v>
      </c>
      <c r="S70" s="919">
        <f t="shared" ref="S70:S78" si="4">H70-E70</f>
        <v>-1</v>
      </c>
      <c r="T70" s="976">
        <f t="shared" ref="T70:T78" si="5">I70-F70</f>
        <v>-1.03</v>
      </c>
      <c r="U70" s="983" t="s">
        <v>583</v>
      </c>
      <c r="V70" s="930" t="s">
        <v>583</v>
      </c>
      <c r="W70" s="930" t="s">
        <v>583</v>
      </c>
      <c r="X70" s="981" t="s">
        <v>583</v>
      </c>
      <c r="Y70" s="979"/>
    </row>
    <row r="71" spans="1:25" ht="14.4" customHeight="1" x14ac:dyDescent="0.3">
      <c r="A71" s="947" t="s">
        <v>4219</v>
      </c>
      <c r="B71" s="911">
        <v>1</v>
      </c>
      <c r="C71" s="912">
        <v>0.64</v>
      </c>
      <c r="D71" s="913">
        <v>5</v>
      </c>
      <c r="E71" s="928"/>
      <c r="F71" s="914"/>
      <c r="G71" s="915"/>
      <c r="H71" s="916"/>
      <c r="I71" s="914"/>
      <c r="J71" s="915"/>
      <c r="K71" s="917">
        <v>0.64</v>
      </c>
      <c r="L71" s="916">
        <v>1</v>
      </c>
      <c r="M71" s="916">
        <v>12</v>
      </c>
      <c r="N71" s="918">
        <v>4</v>
      </c>
      <c r="O71" s="916" t="s">
        <v>4094</v>
      </c>
      <c r="P71" s="929" t="s">
        <v>4220</v>
      </c>
      <c r="Q71" s="919">
        <f t="shared" si="3"/>
        <v>-1</v>
      </c>
      <c r="R71" s="976">
        <f t="shared" si="3"/>
        <v>-0.64</v>
      </c>
      <c r="S71" s="919">
        <f t="shared" si="4"/>
        <v>0</v>
      </c>
      <c r="T71" s="976">
        <f t="shared" si="5"/>
        <v>0</v>
      </c>
      <c r="U71" s="983" t="s">
        <v>583</v>
      </c>
      <c r="V71" s="930" t="s">
        <v>583</v>
      </c>
      <c r="W71" s="930" t="s">
        <v>583</v>
      </c>
      <c r="X71" s="981" t="s">
        <v>583</v>
      </c>
      <c r="Y71" s="979"/>
    </row>
    <row r="72" spans="1:25" ht="14.4" customHeight="1" x14ac:dyDescent="0.3">
      <c r="A72" s="948" t="s">
        <v>4221</v>
      </c>
      <c r="B72" s="945">
        <v>1</v>
      </c>
      <c r="C72" s="946">
        <v>2.17</v>
      </c>
      <c r="D72" s="926">
        <v>27</v>
      </c>
      <c r="E72" s="936"/>
      <c r="F72" s="937"/>
      <c r="G72" s="923"/>
      <c r="H72" s="941"/>
      <c r="I72" s="937"/>
      <c r="J72" s="923"/>
      <c r="K72" s="940">
        <v>0.88</v>
      </c>
      <c r="L72" s="941">
        <v>2</v>
      </c>
      <c r="M72" s="941">
        <v>18</v>
      </c>
      <c r="N72" s="942">
        <v>6</v>
      </c>
      <c r="O72" s="941" t="s">
        <v>4094</v>
      </c>
      <c r="P72" s="943" t="s">
        <v>4220</v>
      </c>
      <c r="Q72" s="944">
        <f t="shared" si="3"/>
        <v>-1</v>
      </c>
      <c r="R72" s="977">
        <f t="shared" si="3"/>
        <v>-2.17</v>
      </c>
      <c r="S72" s="944">
        <f t="shared" si="4"/>
        <v>0</v>
      </c>
      <c r="T72" s="977">
        <f t="shared" si="5"/>
        <v>0</v>
      </c>
      <c r="U72" s="984" t="s">
        <v>583</v>
      </c>
      <c r="V72" s="934" t="s">
        <v>583</v>
      </c>
      <c r="W72" s="934" t="s">
        <v>583</v>
      </c>
      <c r="X72" s="982" t="s">
        <v>583</v>
      </c>
      <c r="Y72" s="980"/>
    </row>
    <row r="73" spans="1:25" ht="14.4" customHeight="1" x14ac:dyDescent="0.3">
      <c r="A73" s="947" t="s">
        <v>4222</v>
      </c>
      <c r="B73" s="930">
        <v>1</v>
      </c>
      <c r="C73" s="931">
        <v>1</v>
      </c>
      <c r="D73" s="932">
        <v>6</v>
      </c>
      <c r="E73" s="920">
        <v>3</v>
      </c>
      <c r="F73" s="921">
        <v>3.01</v>
      </c>
      <c r="G73" s="922">
        <v>8</v>
      </c>
      <c r="H73" s="916">
        <v>1</v>
      </c>
      <c r="I73" s="914">
        <v>1</v>
      </c>
      <c r="J73" s="915">
        <v>6</v>
      </c>
      <c r="K73" s="917">
        <v>1</v>
      </c>
      <c r="L73" s="916">
        <v>2</v>
      </c>
      <c r="M73" s="916">
        <v>18</v>
      </c>
      <c r="N73" s="918">
        <v>6</v>
      </c>
      <c r="O73" s="916" t="s">
        <v>4094</v>
      </c>
      <c r="P73" s="929" t="s">
        <v>4223</v>
      </c>
      <c r="Q73" s="919">
        <f t="shared" si="3"/>
        <v>0</v>
      </c>
      <c r="R73" s="976">
        <f t="shared" si="3"/>
        <v>0</v>
      </c>
      <c r="S73" s="919">
        <f t="shared" si="4"/>
        <v>-2</v>
      </c>
      <c r="T73" s="976">
        <f t="shared" si="5"/>
        <v>-2.0099999999999998</v>
      </c>
      <c r="U73" s="983">
        <v>6</v>
      </c>
      <c r="V73" s="930">
        <v>6</v>
      </c>
      <c r="W73" s="930">
        <v>0</v>
      </c>
      <c r="X73" s="981">
        <v>1</v>
      </c>
      <c r="Y73" s="979"/>
    </row>
    <row r="74" spans="1:25" ht="14.4" customHeight="1" x14ac:dyDescent="0.3">
      <c r="A74" s="948" t="s">
        <v>4224</v>
      </c>
      <c r="B74" s="934"/>
      <c r="C74" s="935"/>
      <c r="D74" s="933"/>
      <c r="E74" s="938">
        <v>1</v>
      </c>
      <c r="F74" s="939">
        <v>2.2599999999999998</v>
      </c>
      <c r="G74" s="924">
        <v>9</v>
      </c>
      <c r="H74" s="941"/>
      <c r="I74" s="937"/>
      <c r="J74" s="923"/>
      <c r="K74" s="940">
        <v>2.2599999999999998</v>
      </c>
      <c r="L74" s="941">
        <v>4</v>
      </c>
      <c r="M74" s="941">
        <v>39</v>
      </c>
      <c r="N74" s="942">
        <v>13</v>
      </c>
      <c r="O74" s="941" t="s">
        <v>4094</v>
      </c>
      <c r="P74" s="943" t="s">
        <v>4225</v>
      </c>
      <c r="Q74" s="944">
        <f t="shared" si="3"/>
        <v>0</v>
      </c>
      <c r="R74" s="977">
        <f t="shared" si="3"/>
        <v>0</v>
      </c>
      <c r="S74" s="944">
        <f t="shared" si="4"/>
        <v>-1</v>
      </c>
      <c r="T74" s="977">
        <f t="shared" si="5"/>
        <v>-2.2599999999999998</v>
      </c>
      <c r="U74" s="984" t="s">
        <v>583</v>
      </c>
      <c r="V74" s="934" t="s">
        <v>583</v>
      </c>
      <c r="W74" s="934" t="s">
        <v>583</v>
      </c>
      <c r="X74" s="982" t="s">
        <v>583</v>
      </c>
      <c r="Y74" s="980"/>
    </row>
    <row r="75" spans="1:25" ht="14.4" customHeight="1" x14ac:dyDescent="0.3">
      <c r="A75" s="948" t="s">
        <v>4226</v>
      </c>
      <c r="B75" s="934">
        <v>1</v>
      </c>
      <c r="C75" s="935">
        <v>4.42</v>
      </c>
      <c r="D75" s="933">
        <v>17</v>
      </c>
      <c r="E75" s="938"/>
      <c r="F75" s="939"/>
      <c r="G75" s="924"/>
      <c r="H75" s="941"/>
      <c r="I75" s="937"/>
      <c r="J75" s="923"/>
      <c r="K75" s="940">
        <v>4.42</v>
      </c>
      <c r="L75" s="941">
        <v>6</v>
      </c>
      <c r="M75" s="941">
        <v>57</v>
      </c>
      <c r="N75" s="942">
        <v>19</v>
      </c>
      <c r="O75" s="941" t="s">
        <v>4094</v>
      </c>
      <c r="P75" s="943" t="s">
        <v>4227</v>
      </c>
      <c r="Q75" s="944">
        <f t="shared" si="3"/>
        <v>-1</v>
      </c>
      <c r="R75" s="977">
        <f t="shared" si="3"/>
        <v>-4.42</v>
      </c>
      <c r="S75" s="944">
        <f t="shared" si="4"/>
        <v>0</v>
      </c>
      <c r="T75" s="977">
        <f t="shared" si="5"/>
        <v>0</v>
      </c>
      <c r="U75" s="984" t="s">
        <v>583</v>
      </c>
      <c r="V75" s="934" t="s">
        <v>583</v>
      </c>
      <c r="W75" s="934" t="s">
        <v>583</v>
      </c>
      <c r="X75" s="982" t="s">
        <v>583</v>
      </c>
      <c r="Y75" s="980"/>
    </row>
    <row r="76" spans="1:25" ht="14.4" customHeight="1" x14ac:dyDescent="0.3">
      <c r="A76" s="947" t="s">
        <v>4228</v>
      </c>
      <c r="B76" s="930"/>
      <c r="C76" s="931"/>
      <c r="D76" s="932"/>
      <c r="E76" s="920">
        <v>1</v>
      </c>
      <c r="F76" s="921">
        <v>1.7</v>
      </c>
      <c r="G76" s="922">
        <v>5</v>
      </c>
      <c r="H76" s="916"/>
      <c r="I76" s="914"/>
      <c r="J76" s="915"/>
      <c r="K76" s="917">
        <v>1.7</v>
      </c>
      <c r="L76" s="916">
        <v>4</v>
      </c>
      <c r="M76" s="916">
        <v>33</v>
      </c>
      <c r="N76" s="918">
        <v>11</v>
      </c>
      <c r="O76" s="916" t="s">
        <v>4094</v>
      </c>
      <c r="P76" s="929" t="s">
        <v>4229</v>
      </c>
      <c r="Q76" s="919">
        <f t="shared" si="3"/>
        <v>0</v>
      </c>
      <c r="R76" s="976">
        <f t="shared" si="3"/>
        <v>0</v>
      </c>
      <c r="S76" s="919">
        <f t="shared" si="4"/>
        <v>-1</v>
      </c>
      <c r="T76" s="976">
        <f t="shared" si="5"/>
        <v>-1.7</v>
      </c>
      <c r="U76" s="983" t="s">
        <v>583</v>
      </c>
      <c r="V76" s="930" t="s">
        <v>583</v>
      </c>
      <c r="W76" s="930" t="s">
        <v>583</v>
      </c>
      <c r="X76" s="981" t="s">
        <v>583</v>
      </c>
      <c r="Y76" s="979"/>
    </row>
    <row r="77" spans="1:25" ht="14.4" customHeight="1" x14ac:dyDescent="0.3">
      <c r="A77" s="947" t="s">
        <v>4230</v>
      </c>
      <c r="B77" s="930"/>
      <c r="C77" s="931"/>
      <c r="D77" s="932"/>
      <c r="E77" s="920">
        <v>1</v>
      </c>
      <c r="F77" s="921">
        <v>0.79</v>
      </c>
      <c r="G77" s="922">
        <v>2</v>
      </c>
      <c r="H77" s="916"/>
      <c r="I77" s="914"/>
      <c r="J77" s="915"/>
      <c r="K77" s="917">
        <v>0.68</v>
      </c>
      <c r="L77" s="916">
        <v>2</v>
      </c>
      <c r="M77" s="916">
        <v>15</v>
      </c>
      <c r="N77" s="918">
        <v>5</v>
      </c>
      <c r="O77" s="916" t="s">
        <v>4094</v>
      </c>
      <c r="P77" s="929" t="s">
        <v>4231</v>
      </c>
      <c r="Q77" s="919">
        <f t="shared" si="3"/>
        <v>0</v>
      </c>
      <c r="R77" s="976">
        <f t="shared" si="3"/>
        <v>0</v>
      </c>
      <c r="S77" s="919">
        <f t="shared" si="4"/>
        <v>-1</v>
      </c>
      <c r="T77" s="976">
        <f t="shared" si="5"/>
        <v>-0.79</v>
      </c>
      <c r="U77" s="983" t="s">
        <v>583</v>
      </c>
      <c r="V77" s="930" t="s">
        <v>583</v>
      </c>
      <c r="W77" s="930" t="s">
        <v>583</v>
      </c>
      <c r="X77" s="981" t="s">
        <v>583</v>
      </c>
      <c r="Y77" s="979"/>
    </row>
    <row r="78" spans="1:25" ht="14.4" customHeight="1" thickBot="1" x14ac:dyDescent="0.35">
      <c r="A78" s="961" t="s">
        <v>4232</v>
      </c>
      <c r="B78" s="962"/>
      <c r="C78" s="963"/>
      <c r="D78" s="964"/>
      <c r="E78" s="965">
        <v>1</v>
      </c>
      <c r="F78" s="966">
        <v>1.1499999999999999</v>
      </c>
      <c r="G78" s="967">
        <v>7</v>
      </c>
      <c r="H78" s="968"/>
      <c r="I78" s="969"/>
      <c r="J78" s="970"/>
      <c r="K78" s="971">
        <v>1.1499999999999999</v>
      </c>
      <c r="L78" s="968">
        <v>3</v>
      </c>
      <c r="M78" s="968">
        <v>27</v>
      </c>
      <c r="N78" s="972">
        <v>9</v>
      </c>
      <c r="O78" s="968" t="s">
        <v>4094</v>
      </c>
      <c r="P78" s="973" t="s">
        <v>4233</v>
      </c>
      <c r="Q78" s="974">
        <f t="shared" si="3"/>
        <v>0</v>
      </c>
      <c r="R78" s="978">
        <f t="shared" si="3"/>
        <v>0</v>
      </c>
      <c r="S78" s="974">
        <f t="shared" si="4"/>
        <v>-1</v>
      </c>
      <c r="T78" s="978">
        <f t="shared" si="5"/>
        <v>-1.1499999999999999</v>
      </c>
      <c r="U78" s="989" t="s">
        <v>583</v>
      </c>
      <c r="V78" s="962" t="s">
        <v>583</v>
      </c>
      <c r="W78" s="962" t="s">
        <v>583</v>
      </c>
      <c r="X78" s="990" t="s">
        <v>583</v>
      </c>
      <c r="Y78" s="99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9:Q1048576">
    <cfRule type="cellIs" dxfId="14" priority="11" stopIfTrue="1" operator="lessThan">
      <formula>0</formula>
    </cfRule>
  </conditionalFormatting>
  <conditionalFormatting sqref="W79:W1048576">
    <cfRule type="cellIs" dxfId="13" priority="10" stopIfTrue="1" operator="greaterThan">
      <formula>0</formula>
    </cfRule>
  </conditionalFormatting>
  <conditionalFormatting sqref="X79:X1048576">
    <cfRule type="cellIs" dxfId="12" priority="9" stopIfTrue="1" operator="greaterThan">
      <formula>1</formula>
    </cfRule>
  </conditionalFormatting>
  <conditionalFormatting sqref="X79:X1048576">
    <cfRule type="cellIs" dxfId="11" priority="6" stopIfTrue="1" operator="greaterThan">
      <formula>1</formula>
    </cfRule>
  </conditionalFormatting>
  <conditionalFormatting sqref="W79:W1048576">
    <cfRule type="cellIs" dxfId="10" priority="7" stopIfTrue="1" operator="greaterThan">
      <formula>0</formula>
    </cfRule>
  </conditionalFormatting>
  <conditionalFormatting sqref="Q7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8">
    <cfRule type="cellIs" dxfId="7" priority="4" stopIfTrue="1" operator="lessThan">
      <formula>0</formula>
    </cfRule>
  </conditionalFormatting>
  <conditionalFormatting sqref="X5:X78">
    <cfRule type="cellIs" dxfId="6" priority="2" stopIfTrue="1" operator="greaterThan">
      <formula>1</formula>
    </cfRule>
  </conditionalFormatting>
  <conditionalFormatting sqref="W5:W78">
    <cfRule type="cellIs" dxfId="5" priority="3" stopIfTrue="1" operator="greaterThan">
      <formula>0</formula>
    </cfRule>
  </conditionalFormatting>
  <conditionalFormatting sqref="S5:S7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2333989</v>
      </c>
      <c r="C3" s="344">
        <f t="shared" ref="C3:L3" si="0">SUBTOTAL(9,C6:C1048576)</f>
        <v>11.563860391362049</v>
      </c>
      <c r="D3" s="344">
        <f t="shared" si="0"/>
        <v>2285550</v>
      </c>
      <c r="E3" s="344">
        <f t="shared" si="0"/>
        <v>8</v>
      </c>
      <c r="F3" s="344">
        <f t="shared" si="0"/>
        <v>2772321</v>
      </c>
      <c r="G3" s="347">
        <f>IF(D3&lt;&gt;0,F3/D3,"")</f>
        <v>1.2129776202664566</v>
      </c>
      <c r="H3" s="343">
        <f t="shared" si="0"/>
        <v>68108.500000000015</v>
      </c>
      <c r="I3" s="344">
        <f t="shared" si="0"/>
        <v>4.634755585181864</v>
      </c>
      <c r="J3" s="344">
        <f t="shared" si="0"/>
        <v>83504.11</v>
      </c>
      <c r="K3" s="344">
        <f t="shared" si="0"/>
        <v>2</v>
      </c>
      <c r="L3" s="344">
        <f t="shared" si="0"/>
        <v>218433.05999999997</v>
      </c>
      <c r="M3" s="345">
        <f>IF(J3&lt;&gt;0,L3/J3,"")</f>
        <v>2.6158360348969647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2"/>
      <c r="B5" s="993">
        <v>2015</v>
      </c>
      <c r="C5" s="994"/>
      <c r="D5" s="994">
        <v>2018</v>
      </c>
      <c r="E5" s="994"/>
      <c r="F5" s="994">
        <v>2019</v>
      </c>
      <c r="G5" s="905" t="s">
        <v>2</v>
      </c>
      <c r="H5" s="993">
        <v>2015</v>
      </c>
      <c r="I5" s="994"/>
      <c r="J5" s="994">
        <v>2018</v>
      </c>
      <c r="K5" s="994"/>
      <c r="L5" s="994">
        <v>2019</v>
      </c>
      <c r="M5" s="905" t="s">
        <v>2</v>
      </c>
    </row>
    <row r="6" spans="1:13" ht="14.4" customHeight="1" x14ac:dyDescent="0.3">
      <c r="A6" s="856" t="s">
        <v>1200</v>
      </c>
      <c r="B6" s="887">
        <v>67293</v>
      </c>
      <c r="C6" s="825">
        <v>1.2260503589257734</v>
      </c>
      <c r="D6" s="887">
        <v>54886</v>
      </c>
      <c r="E6" s="825">
        <v>1</v>
      </c>
      <c r="F6" s="887">
        <v>82839</v>
      </c>
      <c r="G6" s="830">
        <v>1.5092919870276573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3643</v>
      </c>
      <c r="B7" s="889">
        <v>43685</v>
      </c>
      <c r="C7" s="832">
        <v>4.3728728728728727</v>
      </c>
      <c r="D7" s="889">
        <v>9990</v>
      </c>
      <c r="E7" s="832">
        <v>1</v>
      </c>
      <c r="F7" s="889">
        <v>7983</v>
      </c>
      <c r="G7" s="837">
        <v>0.79909909909909915</v>
      </c>
      <c r="H7" s="889">
        <v>24345.08</v>
      </c>
      <c r="I7" s="832">
        <v>4.070232810867294</v>
      </c>
      <c r="J7" s="889">
        <v>5981.25</v>
      </c>
      <c r="K7" s="832">
        <v>1</v>
      </c>
      <c r="L7" s="889">
        <v>6157.78</v>
      </c>
      <c r="M7" s="838">
        <v>1.0295138975966562</v>
      </c>
    </row>
    <row r="8" spans="1:13" ht="14.4" customHeight="1" x14ac:dyDescent="0.3">
      <c r="A8" s="857" t="s">
        <v>3647</v>
      </c>
      <c r="B8" s="889">
        <v>33659</v>
      </c>
      <c r="C8" s="832">
        <v>1.4857205914809093</v>
      </c>
      <c r="D8" s="889">
        <v>22655</v>
      </c>
      <c r="E8" s="832">
        <v>1</v>
      </c>
      <c r="F8" s="889">
        <v>28106</v>
      </c>
      <c r="G8" s="837">
        <v>1.2406091370558376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4235</v>
      </c>
      <c r="B9" s="889">
        <v>181611</v>
      </c>
      <c r="C9" s="832">
        <v>1.0619843167983347</v>
      </c>
      <c r="D9" s="889">
        <v>171011</v>
      </c>
      <c r="E9" s="832">
        <v>1</v>
      </c>
      <c r="F9" s="889">
        <v>216998</v>
      </c>
      <c r="G9" s="837">
        <v>1.2689125260948126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4236</v>
      </c>
      <c r="B10" s="889">
        <v>310739</v>
      </c>
      <c r="C10" s="832">
        <v>1.0557180665830896</v>
      </c>
      <c r="D10" s="889">
        <v>294339</v>
      </c>
      <c r="E10" s="832">
        <v>1</v>
      </c>
      <c r="F10" s="889">
        <v>433446</v>
      </c>
      <c r="G10" s="837">
        <v>1.4726081151325512</v>
      </c>
      <c r="H10" s="889">
        <v>43763.420000000013</v>
      </c>
      <c r="I10" s="832">
        <v>0.5645227743145701</v>
      </c>
      <c r="J10" s="889">
        <v>77522.86</v>
      </c>
      <c r="K10" s="832">
        <v>1</v>
      </c>
      <c r="L10" s="889">
        <v>212275.27999999997</v>
      </c>
      <c r="M10" s="838">
        <v>2.7382281819839975</v>
      </c>
    </row>
    <row r="11" spans="1:13" ht="14.4" customHeight="1" x14ac:dyDescent="0.3">
      <c r="A11" s="857" t="s">
        <v>4237</v>
      </c>
      <c r="B11" s="889">
        <v>131382</v>
      </c>
      <c r="C11" s="832">
        <v>0.66543758262129182</v>
      </c>
      <c r="D11" s="889">
        <v>197437</v>
      </c>
      <c r="E11" s="832">
        <v>1</v>
      </c>
      <c r="F11" s="889">
        <v>212668</v>
      </c>
      <c r="G11" s="837">
        <v>1.0771435951721309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4238</v>
      </c>
      <c r="B12" s="889">
        <v>1521627</v>
      </c>
      <c r="C12" s="832">
        <v>1.0349676272278174</v>
      </c>
      <c r="D12" s="889">
        <v>1470217</v>
      </c>
      <c r="E12" s="832">
        <v>1</v>
      </c>
      <c r="F12" s="889">
        <v>1724952</v>
      </c>
      <c r="G12" s="837">
        <v>1.1732635386476962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4239</v>
      </c>
      <c r="B13" s="889">
        <v>42982</v>
      </c>
      <c r="C13" s="832">
        <v>0.66110897485195719</v>
      </c>
      <c r="D13" s="889">
        <v>65015</v>
      </c>
      <c r="E13" s="832">
        <v>1</v>
      </c>
      <c r="F13" s="889">
        <v>63723</v>
      </c>
      <c r="G13" s="837">
        <v>0.98012766284703534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4240</v>
      </c>
      <c r="B14" s="891">
        <v>1011</v>
      </c>
      <c r="C14" s="840"/>
      <c r="D14" s="891"/>
      <c r="E14" s="840"/>
      <c r="F14" s="891">
        <v>1606</v>
      </c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4743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14685.29</v>
      </c>
      <c r="G3" s="211">
        <f t="shared" si="0"/>
        <v>2402097.5</v>
      </c>
      <c r="H3" s="212"/>
      <c r="I3" s="212"/>
      <c r="J3" s="207">
        <f t="shared" si="0"/>
        <v>12948.67</v>
      </c>
      <c r="K3" s="211">
        <f t="shared" si="0"/>
        <v>2369054.11</v>
      </c>
      <c r="L3" s="212"/>
      <c r="M3" s="212"/>
      <c r="N3" s="207">
        <f t="shared" si="0"/>
        <v>13715.700000000003</v>
      </c>
      <c r="O3" s="211">
        <f t="shared" si="0"/>
        <v>2990754.06</v>
      </c>
      <c r="P3" s="177">
        <f>IF(K3=0,"",O3/K3)</f>
        <v>1.2624253905285432</v>
      </c>
      <c r="Q3" s="209">
        <f>IF(N3=0,"",O3/N3)</f>
        <v>218.0533301253308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581</v>
      </c>
      <c r="B6" s="825" t="s">
        <v>3604</v>
      </c>
      <c r="C6" s="825" t="s">
        <v>3371</v>
      </c>
      <c r="D6" s="825" t="s">
        <v>4070</v>
      </c>
      <c r="E6" s="825" t="s">
        <v>4071</v>
      </c>
      <c r="F6" s="225"/>
      <c r="G6" s="225"/>
      <c r="H6" s="225"/>
      <c r="I6" s="225"/>
      <c r="J6" s="225">
        <v>1</v>
      </c>
      <c r="K6" s="225">
        <v>354</v>
      </c>
      <c r="L6" s="225">
        <v>1</v>
      </c>
      <c r="M6" s="225">
        <v>354</v>
      </c>
      <c r="N6" s="225"/>
      <c r="O6" s="225"/>
      <c r="P6" s="830"/>
      <c r="Q6" s="848"/>
    </row>
    <row r="7" spans="1:17" ht="14.4" customHeight="1" x14ac:dyDescent="0.3">
      <c r="A7" s="831" t="s">
        <v>581</v>
      </c>
      <c r="B7" s="832" t="s">
        <v>3604</v>
      </c>
      <c r="C7" s="832" t="s">
        <v>3371</v>
      </c>
      <c r="D7" s="832" t="s">
        <v>3611</v>
      </c>
      <c r="E7" s="832" t="s">
        <v>3612</v>
      </c>
      <c r="F7" s="849">
        <v>24</v>
      </c>
      <c r="G7" s="849">
        <v>27264</v>
      </c>
      <c r="H7" s="849">
        <v>1.5986865251553888</v>
      </c>
      <c r="I7" s="849">
        <v>1136</v>
      </c>
      <c r="J7" s="849">
        <v>15</v>
      </c>
      <c r="K7" s="849">
        <v>17054</v>
      </c>
      <c r="L7" s="849">
        <v>1</v>
      </c>
      <c r="M7" s="849">
        <v>1136.9333333333334</v>
      </c>
      <c r="N7" s="849">
        <v>38</v>
      </c>
      <c r="O7" s="849">
        <v>43358</v>
      </c>
      <c r="P7" s="837">
        <v>2.5423947461006215</v>
      </c>
      <c r="Q7" s="850">
        <v>1141</v>
      </c>
    </row>
    <row r="8" spans="1:17" ht="14.4" customHeight="1" x14ac:dyDescent="0.3">
      <c r="A8" s="831" t="s">
        <v>581</v>
      </c>
      <c r="B8" s="832" t="s">
        <v>3604</v>
      </c>
      <c r="C8" s="832" t="s">
        <v>3371</v>
      </c>
      <c r="D8" s="832" t="s">
        <v>3613</v>
      </c>
      <c r="E8" s="832" t="s">
        <v>3614</v>
      </c>
      <c r="F8" s="849">
        <v>7</v>
      </c>
      <c r="G8" s="849">
        <v>1855</v>
      </c>
      <c r="H8" s="849">
        <v>0.1835361630553082</v>
      </c>
      <c r="I8" s="849">
        <v>265</v>
      </c>
      <c r="J8" s="849">
        <v>38</v>
      </c>
      <c r="K8" s="849">
        <v>10107</v>
      </c>
      <c r="L8" s="849">
        <v>1</v>
      </c>
      <c r="M8" s="849">
        <v>265.9736842105263</v>
      </c>
      <c r="N8" s="849">
        <v>51</v>
      </c>
      <c r="O8" s="849">
        <v>13617</v>
      </c>
      <c r="P8" s="837">
        <v>1.3472840605520926</v>
      </c>
      <c r="Q8" s="850">
        <v>267</v>
      </c>
    </row>
    <row r="9" spans="1:17" ht="14.4" customHeight="1" x14ac:dyDescent="0.3">
      <c r="A9" s="831" t="s">
        <v>581</v>
      </c>
      <c r="B9" s="832" t="s">
        <v>3604</v>
      </c>
      <c r="C9" s="832" t="s">
        <v>3371</v>
      </c>
      <c r="D9" s="832" t="s">
        <v>4072</v>
      </c>
      <c r="E9" s="832" t="s">
        <v>4073</v>
      </c>
      <c r="F9" s="849">
        <v>1</v>
      </c>
      <c r="G9" s="849">
        <v>350</v>
      </c>
      <c r="H9" s="849">
        <v>1</v>
      </c>
      <c r="I9" s="849">
        <v>350</v>
      </c>
      <c r="J9" s="849">
        <v>1</v>
      </c>
      <c r="K9" s="849">
        <v>350</v>
      </c>
      <c r="L9" s="849">
        <v>1</v>
      </c>
      <c r="M9" s="849">
        <v>350</v>
      </c>
      <c r="N9" s="849">
        <v>1</v>
      </c>
      <c r="O9" s="849">
        <v>354</v>
      </c>
      <c r="P9" s="837">
        <v>1.0114285714285713</v>
      </c>
      <c r="Q9" s="850">
        <v>354</v>
      </c>
    </row>
    <row r="10" spans="1:17" ht="14.4" customHeight="1" x14ac:dyDescent="0.3">
      <c r="A10" s="831" t="s">
        <v>581</v>
      </c>
      <c r="B10" s="832" t="s">
        <v>3604</v>
      </c>
      <c r="C10" s="832" t="s">
        <v>3371</v>
      </c>
      <c r="D10" s="832" t="s">
        <v>4074</v>
      </c>
      <c r="E10" s="832" t="s">
        <v>4075</v>
      </c>
      <c r="F10" s="849">
        <v>4</v>
      </c>
      <c r="G10" s="849">
        <v>1132</v>
      </c>
      <c r="H10" s="849">
        <v>4</v>
      </c>
      <c r="I10" s="849">
        <v>283</v>
      </c>
      <c r="J10" s="849">
        <v>1</v>
      </c>
      <c r="K10" s="849">
        <v>283</v>
      </c>
      <c r="L10" s="849">
        <v>1</v>
      </c>
      <c r="M10" s="849">
        <v>283</v>
      </c>
      <c r="N10" s="849">
        <v>6</v>
      </c>
      <c r="O10" s="849">
        <v>1704</v>
      </c>
      <c r="P10" s="837">
        <v>6.021201413427562</v>
      </c>
      <c r="Q10" s="850">
        <v>284</v>
      </c>
    </row>
    <row r="11" spans="1:17" ht="14.4" customHeight="1" x14ac:dyDescent="0.3">
      <c r="A11" s="831" t="s">
        <v>581</v>
      </c>
      <c r="B11" s="832" t="s">
        <v>3604</v>
      </c>
      <c r="C11" s="832" t="s">
        <v>3371</v>
      </c>
      <c r="D11" s="832" t="s">
        <v>3615</v>
      </c>
      <c r="E11" s="832" t="s">
        <v>3616</v>
      </c>
      <c r="F11" s="849">
        <v>12</v>
      </c>
      <c r="G11" s="849">
        <v>9612</v>
      </c>
      <c r="H11" s="849">
        <v>0.92192595434490698</v>
      </c>
      <c r="I11" s="849">
        <v>801</v>
      </c>
      <c r="J11" s="849">
        <v>13</v>
      </c>
      <c r="K11" s="849">
        <v>10426</v>
      </c>
      <c r="L11" s="849">
        <v>1</v>
      </c>
      <c r="M11" s="849">
        <v>802</v>
      </c>
      <c r="N11" s="849">
        <v>15</v>
      </c>
      <c r="O11" s="849">
        <v>12120</v>
      </c>
      <c r="P11" s="837">
        <v>1.1624784193362747</v>
      </c>
      <c r="Q11" s="850">
        <v>808</v>
      </c>
    </row>
    <row r="12" spans="1:17" ht="14.4" customHeight="1" x14ac:dyDescent="0.3">
      <c r="A12" s="831" t="s">
        <v>581</v>
      </c>
      <c r="B12" s="832" t="s">
        <v>3604</v>
      </c>
      <c r="C12" s="832" t="s">
        <v>3371</v>
      </c>
      <c r="D12" s="832" t="s">
        <v>3617</v>
      </c>
      <c r="E12" s="832" t="s">
        <v>3618</v>
      </c>
      <c r="F12" s="849">
        <v>4</v>
      </c>
      <c r="G12" s="849">
        <v>2276</v>
      </c>
      <c r="H12" s="849"/>
      <c r="I12" s="849">
        <v>569</v>
      </c>
      <c r="J12" s="849"/>
      <c r="K12" s="849"/>
      <c r="L12" s="849"/>
      <c r="M12" s="849"/>
      <c r="N12" s="849">
        <v>1</v>
      </c>
      <c r="O12" s="849">
        <v>571</v>
      </c>
      <c r="P12" s="837"/>
      <c r="Q12" s="850">
        <v>571</v>
      </c>
    </row>
    <row r="13" spans="1:17" ht="14.4" customHeight="1" x14ac:dyDescent="0.3">
      <c r="A13" s="831" t="s">
        <v>581</v>
      </c>
      <c r="B13" s="832" t="s">
        <v>3604</v>
      </c>
      <c r="C13" s="832" t="s">
        <v>3371</v>
      </c>
      <c r="D13" s="832" t="s">
        <v>3619</v>
      </c>
      <c r="E13" s="832" t="s">
        <v>3620</v>
      </c>
      <c r="F13" s="849">
        <v>2</v>
      </c>
      <c r="G13" s="849">
        <v>11196</v>
      </c>
      <c r="H13" s="849">
        <v>1.9996427933559564</v>
      </c>
      <c r="I13" s="849">
        <v>5598</v>
      </c>
      <c r="J13" s="849">
        <v>1</v>
      </c>
      <c r="K13" s="849">
        <v>5599</v>
      </c>
      <c r="L13" s="849">
        <v>1</v>
      </c>
      <c r="M13" s="849">
        <v>5599</v>
      </c>
      <c r="N13" s="849"/>
      <c r="O13" s="849"/>
      <c r="P13" s="837"/>
      <c r="Q13" s="850"/>
    </row>
    <row r="14" spans="1:17" ht="14.4" customHeight="1" x14ac:dyDescent="0.3">
      <c r="A14" s="831" t="s">
        <v>581</v>
      </c>
      <c r="B14" s="832" t="s">
        <v>3604</v>
      </c>
      <c r="C14" s="832" t="s">
        <v>3371</v>
      </c>
      <c r="D14" s="832" t="s">
        <v>3621</v>
      </c>
      <c r="E14" s="832" t="s">
        <v>3622</v>
      </c>
      <c r="F14" s="849">
        <v>28</v>
      </c>
      <c r="G14" s="849">
        <v>13608</v>
      </c>
      <c r="H14" s="849">
        <v>1.270232427891347</v>
      </c>
      <c r="I14" s="849">
        <v>486</v>
      </c>
      <c r="J14" s="849">
        <v>22</v>
      </c>
      <c r="K14" s="849">
        <v>10713</v>
      </c>
      <c r="L14" s="849">
        <v>1</v>
      </c>
      <c r="M14" s="849">
        <v>486.95454545454544</v>
      </c>
      <c r="N14" s="849">
        <v>19</v>
      </c>
      <c r="O14" s="849">
        <v>9272</v>
      </c>
      <c r="P14" s="837">
        <v>0.86549052552973027</v>
      </c>
      <c r="Q14" s="850">
        <v>488</v>
      </c>
    </row>
    <row r="15" spans="1:17" ht="14.4" customHeight="1" x14ac:dyDescent="0.3">
      <c r="A15" s="831" t="s">
        <v>581</v>
      </c>
      <c r="B15" s="832" t="s">
        <v>3604</v>
      </c>
      <c r="C15" s="832" t="s">
        <v>3371</v>
      </c>
      <c r="D15" s="832" t="s">
        <v>4076</v>
      </c>
      <c r="E15" s="832" t="s">
        <v>4077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1843</v>
      </c>
      <c r="P15" s="837"/>
      <c r="Q15" s="850">
        <v>1843</v>
      </c>
    </row>
    <row r="16" spans="1:17" ht="14.4" customHeight="1" x14ac:dyDescent="0.3">
      <c r="A16" s="831" t="s">
        <v>4083</v>
      </c>
      <c r="B16" s="832" t="s">
        <v>4241</v>
      </c>
      <c r="C16" s="832" t="s">
        <v>3386</v>
      </c>
      <c r="D16" s="832" t="s">
        <v>4242</v>
      </c>
      <c r="E16" s="832" t="s">
        <v>3399</v>
      </c>
      <c r="F16" s="849">
        <v>0.85000000000000009</v>
      </c>
      <c r="G16" s="849">
        <v>1546.19</v>
      </c>
      <c r="H16" s="849"/>
      <c r="I16" s="849">
        <v>1819.0470588235294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4083</v>
      </c>
      <c r="B17" s="832" t="s">
        <v>4241</v>
      </c>
      <c r="C17" s="832" t="s">
        <v>3386</v>
      </c>
      <c r="D17" s="832" t="s">
        <v>4243</v>
      </c>
      <c r="E17" s="832" t="s">
        <v>4244</v>
      </c>
      <c r="F17" s="849">
        <v>0.05</v>
      </c>
      <c r="G17" s="849">
        <v>45.19</v>
      </c>
      <c r="H17" s="849"/>
      <c r="I17" s="849">
        <v>903.8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4083</v>
      </c>
      <c r="B18" s="832" t="s">
        <v>4241</v>
      </c>
      <c r="C18" s="832" t="s">
        <v>3797</v>
      </c>
      <c r="D18" s="832" t="s">
        <v>4245</v>
      </c>
      <c r="E18" s="832" t="s">
        <v>4246</v>
      </c>
      <c r="F18" s="849">
        <v>270</v>
      </c>
      <c r="G18" s="849">
        <v>2467.8000000000002</v>
      </c>
      <c r="H18" s="849"/>
      <c r="I18" s="849">
        <v>9.14</v>
      </c>
      <c r="J18" s="849"/>
      <c r="K18" s="849"/>
      <c r="L18" s="849"/>
      <c r="M18" s="849"/>
      <c r="N18" s="849">
        <v>208</v>
      </c>
      <c r="O18" s="849">
        <v>1946.88</v>
      </c>
      <c r="P18" s="837"/>
      <c r="Q18" s="850">
        <v>9.3600000000000012</v>
      </c>
    </row>
    <row r="19" spans="1:17" ht="14.4" customHeight="1" x14ac:dyDescent="0.3">
      <c r="A19" s="831" t="s">
        <v>4083</v>
      </c>
      <c r="B19" s="832" t="s">
        <v>4241</v>
      </c>
      <c r="C19" s="832" t="s">
        <v>3797</v>
      </c>
      <c r="D19" s="832" t="s">
        <v>4247</v>
      </c>
      <c r="E19" s="832" t="s">
        <v>4248</v>
      </c>
      <c r="F19" s="849"/>
      <c r="G19" s="849"/>
      <c r="H19" s="849"/>
      <c r="I19" s="849"/>
      <c r="J19" s="849"/>
      <c r="K19" s="849"/>
      <c r="L19" s="849"/>
      <c r="M19" s="849"/>
      <c r="N19" s="849">
        <v>139</v>
      </c>
      <c r="O19" s="849">
        <v>1431.7</v>
      </c>
      <c r="P19" s="837"/>
      <c r="Q19" s="850">
        <v>10.3</v>
      </c>
    </row>
    <row r="20" spans="1:17" ht="14.4" customHeight="1" x14ac:dyDescent="0.3">
      <c r="A20" s="831" t="s">
        <v>4083</v>
      </c>
      <c r="B20" s="832" t="s">
        <v>4241</v>
      </c>
      <c r="C20" s="832" t="s">
        <v>3797</v>
      </c>
      <c r="D20" s="832" t="s">
        <v>4249</v>
      </c>
      <c r="E20" s="832" t="s">
        <v>4250</v>
      </c>
      <c r="F20" s="849">
        <v>1520</v>
      </c>
      <c r="G20" s="849">
        <v>5730.4</v>
      </c>
      <c r="H20" s="849">
        <v>0.95806060606060595</v>
      </c>
      <c r="I20" s="849">
        <v>3.7699999999999996</v>
      </c>
      <c r="J20" s="849">
        <v>1595</v>
      </c>
      <c r="K20" s="849">
        <v>5981.25</v>
      </c>
      <c r="L20" s="849">
        <v>1</v>
      </c>
      <c r="M20" s="849">
        <v>3.75</v>
      </c>
      <c r="N20" s="849">
        <v>720</v>
      </c>
      <c r="O20" s="849">
        <v>2779.2</v>
      </c>
      <c r="P20" s="837">
        <v>0.4646520376175548</v>
      </c>
      <c r="Q20" s="850">
        <v>3.86</v>
      </c>
    </row>
    <row r="21" spans="1:17" ht="14.4" customHeight="1" x14ac:dyDescent="0.3">
      <c r="A21" s="831" t="s">
        <v>4083</v>
      </c>
      <c r="B21" s="832" t="s">
        <v>4241</v>
      </c>
      <c r="C21" s="832" t="s">
        <v>3797</v>
      </c>
      <c r="D21" s="832" t="s">
        <v>4251</v>
      </c>
      <c r="E21" s="832" t="s">
        <v>4252</v>
      </c>
      <c r="F21" s="849">
        <v>430</v>
      </c>
      <c r="G21" s="849">
        <v>14555.5</v>
      </c>
      <c r="H21" s="849"/>
      <c r="I21" s="849">
        <v>33.85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4083</v>
      </c>
      <c r="B22" s="832" t="s">
        <v>4241</v>
      </c>
      <c r="C22" s="832" t="s">
        <v>3371</v>
      </c>
      <c r="D22" s="832" t="s">
        <v>4253</v>
      </c>
      <c r="E22" s="832" t="s">
        <v>4254</v>
      </c>
      <c r="F22" s="849">
        <v>2</v>
      </c>
      <c r="G22" s="849">
        <v>2862</v>
      </c>
      <c r="H22" s="849"/>
      <c r="I22" s="849">
        <v>1431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4083</v>
      </c>
      <c r="B23" s="832" t="s">
        <v>4241</v>
      </c>
      <c r="C23" s="832" t="s">
        <v>3371</v>
      </c>
      <c r="D23" s="832" t="s">
        <v>4255</v>
      </c>
      <c r="E23" s="832" t="s">
        <v>4256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1920</v>
      </c>
      <c r="P23" s="837"/>
      <c r="Q23" s="850">
        <v>1920</v>
      </c>
    </row>
    <row r="24" spans="1:17" ht="14.4" customHeight="1" x14ac:dyDescent="0.3">
      <c r="A24" s="831" t="s">
        <v>4083</v>
      </c>
      <c r="B24" s="832" t="s">
        <v>4241</v>
      </c>
      <c r="C24" s="832" t="s">
        <v>3371</v>
      </c>
      <c r="D24" s="832" t="s">
        <v>4257</v>
      </c>
      <c r="E24" s="832" t="s">
        <v>4258</v>
      </c>
      <c r="F24" s="849">
        <v>5</v>
      </c>
      <c r="G24" s="849">
        <v>9125</v>
      </c>
      <c r="H24" s="849">
        <v>1.249315443592552</v>
      </c>
      <c r="I24" s="849">
        <v>1825</v>
      </c>
      <c r="J24" s="849">
        <v>4</v>
      </c>
      <c r="K24" s="849">
        <v>7304</v>
      </c>
      <c r="L24" s="849">
        <v>1</v>
      </c>
      <c r="M24" s="849">
        <v>1826</v>
      </c>
      <c r="N24" s="849">
        <v>2</v>
      </c>
      <c r="O24" s="849">
        <v>3662</v>
      </c>
      <c r="P24" s="837">
        <v>0.50136911281489593</v>
      </c>
      <c r="Q24" s="850">
        <v>1831</v>
      </c>
    </row>
    <row r="25" spans="1:17" ht="14.4" customHeight="1" x14ac:dyDescent="0.3">
      <c r="A25" s="831" t="s">
        <v>4083</v>
      </c>
      <c r="B25" s="832" t="s">
        <v>4241</v>
      </c>
      <c r="C25" s="832" t="s">
        <v>3371</v>
      </c>
      <c r="D25" s="832" t="s">
        <v>4259</v>
      </c>
      <c r="E25" s="832" t="s">
        <v>4260</v>
      </c>
      <c r="F25" s="849">
        <v>2</v>
      </c>
      <c r="G25" s="849">
        <v>29014</v>
      </c>
      <c r="H25" s="849"/>
      <c r="I25" s="849">
        <v>14507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4083</v>
      </c>
      <c r="B26" s="832" t="s">
        <v>4241</v>
      </c>
      <c r="C26" s="832" t="s">
        <v>3371</v>
      </c>
      <c r="D26" s="832" t="s">
        <v>4261</v>
      </c>
      <c r="E26" s="832" t="s">
        <v>4262</v>
      </c>
      <c r="F26" s="849">
        <v>2</v>
      </c>
      <c r="G26" s="849">
        <v>2684</v>
      </c>
      <c r="H26" s="849">
        <v>0.99925539836187638</v>
      </c>
      <c r="I26" s="849">
        <v>1342</v>
      </c>
      <c r="J26" s="849">
        <v>2</v>
      </c>
      <c r="K26" s="849">
        <v>2686</v>
      </c>
      <c r="L26" s="849">
        <v>1</v>
      </c>
      <c r="M26" s="849">
        <v>1343</v>
      </c>
      <c r="N26" s="849">
        <v>1</v>
      </c>
      <c r="O26" s="849">
        <v>1347</v>
      </c>
      <c r="P26" s="837">
        <v>0.50148920327624724</v>
      </c>
      <c r="Q26" s="850">
        <v>1347</v>
      </c>
    </row>
    <row r="27" spans="1:17" ht="14.4" customHeight="1" x14ac:dyDescent="0.3">
      <c r="A27" s="831" t="s">
        <v>4083</v>
      </c>
      <c r="B27" s="832" t="s">
        <v>4241</v>
      </c>
      <c r="C27" s="832" t="s">
        <v>3371</v>
      </c>
      <c r="D27" s="832" t="s">
        <v>4263</v>
      </c>
      <c r="E27" s="832" t="s">
        <v>4264</v>
      </c>
      <c r="F27" s="849"/>
      <c r="G27" s="849"/>
      <c r="H27" s="849"/>
      <c r="I27" s="849"/>
      <c r="J27" s="849"/>
      <c r="K27" s="849"/>
      <c r="L27" s="849"/>
      <c r="M27" s="849"/>
      <c r="N27" s="849">
        <v>2</v>
      </c>
      <c r="O27" s="849">
        <v>1054</v>
      </c>
      <c r="P27" s="837"/>
      <c r="Q27" s="850">
        <v>527</v>
      </c>
    </row>
    <row r="28" spans="1:17" ht="14.4" customHeight="1" x14ac:dyDescent="0.3">
      <c r="A28" s="831" t="s">
        <v>4087</v>
      </c>
      <c r="B28" s="832" t="s">
        <v>4265</v>
      </c>
      <c r="C28" s="832" t="s">
        <v>3371</v>
      </c>
      <c r="D28" s="832" t="s">
        <v>4266</v>
      </c>
      <c r="E28" s="832" t="s">
        <v>4267</v>
      </c>
      <c r="F28" s="849">
        <v>2</v>
      </c>
      <c r="G28" s="849">
        <v>708</v>
      </c>
      <c r="H28" s="849">
        <v>0.33333333333333331</v>
      </c>
      <c r="I28" s="849">
        <v>354</v>
      </c>
      <c r="J28" s="849">
        <v>6</v>
      </c>
      <c r="K28" s="849">
        <v>2124</v>
      </c>
      <c r="L28" s="849">
        <v>1</v>
      </c>
      <c r="M28" s="849">
        <v>354</v>
      </c>
      <c r="N28" s="849">
        <v>7</v>
      </c>
      <c r="O28" s="849">
        <v>2485</v>
      </c>
      <c r="P28" s="837">
        <v>1.1699623352165724</v>
      </c>
      <c r="Q28" s="850">
        <v>355</v>
      </c>
    </row>
    <row r="29" spans="1:17" ht="14.4" customHeight="1" x14ac:dyDescent="0.3">
      <c r="A29" s="831" t="s">
        <v>4087</v>
      </c>
      <c r="B29" s="832" t="s">
        <v>4265</v>
      </c>
      <c r="C29" s="832" t="s">
        <v>3371</v>
      </c>
      <c r="D29" s="832" t="s">
        <v>4268</v>
      </c>
      <c r="E29" s="832" t="s">
        <v>4269</v>
      </c>
      <c r="F29" s="849">
        <v>100</v>
      </c>
      <c r="G29" s="849">
        <v>6500</v>
      </c>
      <c r="H29" s="849">
        <v>1.5873015873015872</v>
      </c>
      <c r="I29" s="849">
        <v>65</v>
      </c>
      <c r="J29" s="849">
        <v>63</v>
      </c>
      <c r="K29" s="849">
        <v>4095</v>
      </c>
      <c r="L29" s="849">
        <v>1</v>
      </c>
      <c r="M29" s="849">
        <v>65</v>
      </c>
      <c r="N29" s="849">
        <v>74</v>
      </c>
      <c r="O29" s="849">
        <v>4810</v>
      </c>
      <c r="P29" s="837">
        <v>1.1746031746031746</v>
      </c>
      <c r="Q29" s="850">
        <v>65</v>
      </c>
    </row>
    <row r="30" spans="1:17" ht="14.4" customHeight="1" x14ac:dyDescent="0.3">
      <c r="A30" s="831" t="s">
        <v>4087</v>
      </c>
      <c r="B30" s="832" t="s">
        <v>4265</v>
      </c>
      <c r="C30" s="832" t="s">
        <v>3371</v>
      </c>
      <c r="D30" s="832" t="s">
        <v>4270</v>
      </c>
      <c r="E30" s="832" t="s">
        <v>4271</v>
      </c>
      <c r="F30" s="849">
        <v>12</v>
      </c>
      <c r="G30" s="849">
        <v>7104</v>
      </c>
      <c r="H30" s="849"/>
      <c r="I30" s="849">
        <v>592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4087</v>
      </c>
      <c r="B31" s="832" t="s">
        <v>4265</v>
      </c>
      <c r="C31" s="832" t="s">
        <v>3371</v>
      </c>
      <c r="D31" s="832" t="s">
        <v>4272</v>
      </c>
      <c r="E31" s="832" t="s">
        <v>4273</v>
      </c>
      <c r="F31" s="849">
        <v>5</v>
      </c>
      <c r="G31" s="849">
        <v>120</v>
      </c>
      <c r="H31" s="849">
        <v>1.6666666666666667</v>
      </c>
      <c r="I31" s="849">
        <v>24</v>
      </c>
      <c r="J31" s="849">
        <v>3</v>
      </c>
      <c r="K31" s="849">
        <v>72</v>
      </c>
      <c r="L31" s="849">
        <v>1</v>
      </c>
      <c r="M31" s="849">
        <v>24</v>
      </c>
      <c r="N31" s="849">
        <v>3</v>
      </c>
      <c r="O31" s="849">
        <v>78</v>
      </c>
      <c r="P31" s="837">
        <v>1.0833333333333333</v>
      </c>
      <c r="Q31" s="850">
        <v>26</v>
      </c>
    </row>
    <row r="32" spans="1:17" ht="14.4" customHeight="1" x14ac:dyDescent="0.3">
      <c r="A32" s="831" t="s">
        <v>4087</v>
      </c>
      <c r="B32" s="832" t="s">
        <v>4265</v>
      </c>
      <c r="C32" s="832" t="s">
        <v>3371</v>
      </c>
      <c r="D32" s="832" t="s">
        <v>4274</v>
      </c>
      <c r="E32" s="832" t="s">
        <v>4275</v>
      </c>
      <c r="F32" s="849">
        <v>2</v>
      </c>
      <c r="G32" s="849">
        <v>110</v>
      </c>
      <c r="H32" s="849">
        <v>2</v>
      </c>
      <c r="I32" s="849">
        <v>55</v>
      </c>
      <c r="J32" s="849">
        <v>1</v>
      </c>
      <c r="K32" s="849">
        <v>55</v>
      </c>
      <c r="L32" s="849">
        <v>1</v>
      </c>
      <c r="M32" s="849">
        <v>55</v>
      </c>
      <c r="N32" s="849">
        <v>2</v>
      </c>
      <c r="O32" s="849">
        <v>110</v>
      </c>
      <c r="P32" s="837">
        <v>2</v>
      </c>
      <c r="Q32" s="850">
        <v>55</v>
      </c>
    </row>
    <row r="33" spans="1:17" ht="14.4" customHeight="1" x14ac:dyDescent="0.3">
      <c r="A33" s="831" t="s">
        <v>4087</v>
      </c>
      <c r="B33" s="832" t="s">
        <v>4265</v>
      </c>
      <c r="C33" s="832" t="s">
        <v>3371</v>
      </c>
      <c r="D33" s="832" t="s">
        <v>4276</v>
      </c>
      <c r="E33" s="832" t="s">
        <v>4277</v>
      </c>
      <c r="F33" s="849">
        <v>203</v>
      </c>
      <c r="G33" s="849">
        <v>15631</v>
      </c>
      <c r="H33" s="849">
        <v>1.1941176470588235</v>
      </c>
      <c r="I33" s="849">
        <v>77</v>
      </c>
      <c r="J33" s="849">
        <v>170</v>
      </c>
      <c r="K33" s="849">
        <v>13090</v>
      </c>
      <c r="L33" s="849">
        <v>1</v>
      </c>
      <c r="M33" s="849">
        <v>77</v>
      </c>
      <c r="N33" s="849">
        <v>173</v>
      </c>
      <c r="O33" s="849">
        <v>13494</v>
      </c>
      <c r="P33" s="837">
        <v>1.0308632543926661</v>
      </c>
      <c r="Q33" s="850">
        <v>78</v>
      </c>
    </row>
    <row r="34" spans="1:17" ht="14.4" customHeight="1" x14ac:dyDescent="0.3">
      <c r="A34" s="831" t="s">
        <v>4087</v>
      </c>
      <c r="B34" s="832" t="s">
        <v>4265</v>
      </c>
      <c r="C34" s="832" t="s">
        <v>3371</v>
      </c>
      <c r="D34" s="832" t="s">
        <v>4278</v>
      </c>
      <c r="E34" s="832" t="s">
        <v>4279</v>
      </c>
      <c r="F34" s="849">
        <v>11</v>
      </c>
      <c r="G34" s="849">
        <v>264</v>
      </c>
      <c r="H34" s="849">
        <v>1</v>
      </c>
      <c r="I34" s="849">
        <v>24</v>
      </c>
      <c r="J34" s="849">
        <v>11</v>
      </c>
      <c r="K34" s="849">
        <v>264</v>
      </c>
      <c r="L34" s="849">
        <v>1</v>
      </c>
      <c r="M34" s="849">
        <v>24</v>
      </c>
      <c r="N34" s="849">
        <v>7</v>
      </c>
      <c r="O34" s="849">
        <v>168</v>
      </c>
      <c r="P34" s="837">
        <v>0.63636363636363635</v>
      </c>
      <c r="Q34" s="850">
        <v>24</v>
      </c>
    </row>
    <row r="35" spans="1:17" ht="14.4" customHeight="1" x14ac:dyDescent="0.3">
      <c r="A35" s="831" t="s">
        <v>4087</v>
      </c>
      <c r="B35" s="832" t="s">
        <v>4265</v>
      </c>
      <c r="C35" s="832" t="s">
        <v>3371</v>
      </c>
      <c r="D35" s="832" t="s">
        <v>4280</v>
      </c>
      <c r="E35" s="832" t="s">
        <v>4281</v>
      </c>
      <c r="F35" s="849">
        <v>1</v>
      </c>
      <c r="G35" s="849">
        <v>66</v>
      </c>
      <c r="H35" s="849">
        <v>0.5</v>
      </c>
      <c r="I35" s="849">
        <v>66</v>
      </c>
      <c r="J35" s="849">
        <v>2</v>
      </c>
      <c r="K35" s="849">
        <v>132</v>
      </c>
      <c r="L35" s="849">
        <v>1</v>
      </c>
      <c r="M35" s="849">
        <v>66</v>
      </c>
      <c r="N35" s="849">
        <v>21</v>
      </c>
      <c r="O35" s="849">
        <v>1386</v>
      </c>
      <c r="P35" s="837">
        <v>10.5</v>
      </c>
      <c r="Q35" s="850">
        <v>66</v>
      </c>
    </row>
    <row r="36" spans="1:17" ht="14.4" customHeight="1" x14ac:dyDescent="0.3">
      <c r="A36" s="831" t="s">
        <v>4087</v>
      </c>
      <c r="B36" s="832" t="s">
        <v>4265</v>
      </c>
      <c r="C36" s="832" t="s">
        <v>3371</v>
      </c>
      <c r="D36" s="832" t="s">
        <v>4282</v>
      </c>
      <c r="E36" s="832" t="s">
        <v>4283</v>
      </c>
      <c r="F36" s="849">
        <v>5</v>
      </c>
      <c r="G36" s="849">
        <v>125</v>
      </c>
      <c r="H36" s="849">
        <v>0.625</v>
      </c>
      <c r="I36" s="849">
        <v>25</v>
      </c>
      <c r="J36" s="849">
        <v>8</v>
      </c>
      <c r="K36" s="849">
        <v>200</v>
      </c>
      <c r="L36" s="849">
        <v>1</v>
      </c>
      <c r="M36" s="849">
        <v>25</v>
      </c>
      <c r="N36" s="849">
        <v>4</v>
      </c>
      <c r="O36" s="849">
        <v>100</v>
      </c>
      <c r="P36" s="837">
        <v>0.5</v>
      </c>
      <c r="Q36" s="850">
        <v>25</v>
      </c>
    </row>
    <row r="37" spans="1:17" ht="14.4" customHeight="1" x14ac:dyDescent="0.3">
      <c r="A37" s="831" t="s">
        <v>4087</v>
      </c>
      <c r="B37" s="832" t="s">
        <v>4265</v>
      </c>
      <c r="C37" s="832" t="s">
        <v>3371</v>
      </c>
      <c r="D37" s="832" t="s">
        <v>4284</v>
      </c>
      <c r="E37" s="832" t="s">
        <v>4285</v>
      </c>
      <c r="F37" s="849">
        <v>3</v>
      </c>
      <c r="G37" s="849">
        <v>543</v>
      </c>
      <c r="H37" s="849">
        <v>3</v>
      </c>
      <c r="I37" s="849">
        <v>181</v>
      </c>
      <c r="J37" s="849">
        <v>1</v>
      </c>
      <c r="K37" s="849">
        <v>181</v>
      </c>
      <c r="L37" s="849">
        <v>1</v>
      </c>
      <c r="M37" s="849">
        <v>181</v>
      </c>
      <c r="N37" s="849">
        <v>3</v>
      </c>
      <c r="O37" s="849">
        <v>543</v>
      </c>
      <c r="P37" s="837">
        <v>3</v>
      </c>
      <c r="Q37" s="850">
        <v>181</v>
      </c>
    </row>
    <row r="38" spans="1:17" ht="14.4" customHeight="1" x14ac:dyDescent="0.3">
      <c r="A38" s="831" t="s">
        <v>4087</v>
      </c>
      <c r="B38" s="832" t="s">
        <v>4265</v>
      </c>
      <c r="C38" s="832" t="s">
        <v>3371</v>
      </c>
      <c r="D38" s="832" t="s">
        <v>4286</v>
      </c>
      <c r="E38" s="832" t="s">
        <v>4287</v>
      </c>
      <c r="F38" s="849">
        <v>4</v>
      </c>
      <c r="G38" s="849">
        <v>1016</v>
      </c>
      <c r="H38" s="849">
        <v>0.66666666666666663</v>
      </c>
      <c r="I38" s="849">
        <v>254</v>
      </c>
      <c r="J38" s="849">
        <v>6</v>
      </c>
      <c r="K38" s="849">
        <v>1524</v>
      </c>
      <c r="L38" s="849">
        <v>1</v>
      </c>
      <c r="M38" s="849">
        <v>254</v>
      </c>
      <c r="N38" s="849">
        <v>16</v>
      </c>
      <c r="O38" s="849">
        <v>4064</v>
      </c>
      <c r="P38" s="837">
        <v>2.6666666666666665</v>
      </c>
      <c r="Q38" s="850">
        <v>254</v>
      </c>
    </row>
    <row r="39" spans="1:17" ht="14.4" customHeight="1" x14ac:dyDescent="0.3">
      <c r="A39" s="831" t="s">
        <v>4087</v>
      </c>
      <c r="B39" s="832" t="s">
        <v>4265</v>
      </c>
      <c r="C39" s="832" t="s">
        <v>3371</v>
      </c>
      <c r="D39" s="832" t="s">
        <v>4288</v>
      </c>
      <c r="E39" s="832" t="s">
        <v>4289</v>
      </c>
      <c r="F39" s="849">
        <v>5</v>
      </c>
      <c r="G39" s="849">
        <v>1085</v>
      </c>
      <c r="H39" s="849">
        <v>1.25</v>
      </c>
      <c r="I39" s="849">
        <v>217</v>
      </c>
      <c r="J39" s="849">
        <v>4</v>
      </c>
      <c r="K39" s="849">
        <v>868</v>
      </c>
      <c r="L39" s="849">
        <v>1</v>
      </c>
      <c r="M39" s="849">
        <v>217</v>
      </c>
      <c r="N39" s="849">
        <v>4</v>
      </c>
      <c r="O39" s="849">
        <v>868</v>
      </c>
      <c r="P39" s="837">
        <v>1</v>
      </c>
      <c r="Q39" s="850">
        <v>217</v>
      </c>
    </row>
    <row r="40" spans="1:17" ht="14.4" customHeight="1" x14ac:dyDescent="0.3">
      <c r="A40" s="831" t="s">
        <v>4087</v>
      </c>
      <c r="B40" s="832" t="s">
        <v>4265</v>
      </c>
      <c r="C40" s="832" t="s">
        <v>3371</v>
      </c>
      <c r="D40" s="832" t="s">
        <v>4290</v>
      </c>
      <c r="E40" s="832" t="s">
        <v>4291</v>
      </c>
      <c r="F40" s="849"/>
      <c r="G40" s="849"/>
      <c r="H40" s="849"/>
      <c r="I40" s="849"/>
      <c r="J40" s="849">
        <v>1</v>
      </c>
      <c r="K40" s="849">
        <v>50</v>
      </c>
      <c r="L40" s="849">
        <v>1</v>
      </c>
      <c r="M40" s="849">
        <v>50</v>
      </c>
      <c r="N40" s="849"/>
      <c r="O40" s="849"/>
      <c r="P40" s="837"/>
      <c r="Q40" s="850"/>
    </row>
    <row r="41" spans="1:17" ht="14.4" customHeight="1" x14ac:dyDescent="0.3">
      <c r="A41" s="831" t="s">
        <v>4087</v>
      </c>
      <c r="B41" s="832" t="s">
        <v>4265</v>
      </c>
      <c r="C41" s="832" t="s">
        <v>3371</v>
      </c>
      <c r="D41" s="832" t="s">
        <v>4292</v>
      </c>
      <c r="E41" s="832" t="s">
        <v>4293</v>
      </c>
      <c r="F41" s="849">
        <v>1</v>
      </c>
      <c r="G41" s="849">
        <v>387</v>
      </c>
      <c r="H41" s="849"/>
      <c r="I41" s="849">
        <v>387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4294</v>
      </c>
      <c r="B42" s="832" t="s">
        <v>4295</v>
      </c>
      <c r="C42" s="832" t="s">
        <v>3371</v>
      </c>
      <c r="D42" s="832" t="s">
        <v>4296</v>
      </c>
      <c r="E42" s="832" t="s">
        <v>4297</v>
      </c>
      <c r="F42" s="849">
        <v>101</v>
      </c>
      <c r="G42" s="849">
        <v>2727</v>
      </c>
      <c r="H42" s="849">
        <v>1.463768115942029</v>
      </c>
      <c r="I42" s="849">
        <v>27</v>
      </c>
      <c r="J42" s="849">
        <v>69</v>
      </c>
      <c r="K42" s="849">
        <v>1863</v>
      </c>
      <c r="L42" s="849">
        <v>1</v>
      </c>
      <c r="M42" s="849">
        <v>27</v>
      </c>
      <c r="N42" s="849">
        <v>84</v>
      </c>
      <c r="O42" s="849">
        <v>2352</v>
      </c>
      <c r="P42" s="837">
        <v>1.2624798711755234</v>
      </c>
      <c r="Q42" s="850">
        <v>28</v>
      </c>
    </row>
    <row r="43" spans="1:17" ht="14.4" customHeight="1" x14ac:dyDescent="0.3">
      <c r="A43" s="831" t="s">
        <v>4294</v>
      </c>
      <c r="B43" s="832" t="s">
        <v>4295</v>
      </c>
      <c r="C43" s="832" t="s">
        <v>3371</v>
      </c>
      <c r="D43" s="832" t="s">
        <v>4298</v>
      </c>
      <c r="E43" s="832" t="s">
        <v>4299</v>
      </c>
      <c r="F43" s="849">
        <v>33</v>
      </c>
      <c r="G43" s="849">
        <v>1782</v>
      </c>
      <c r="H43" s="849">
        <v>1.1379310344827587</v>
      </c>
      <c r="I43" s="849">
        <v>54</v>
      </c>
      <c r="J43" s="849">
        <v>29</v>
      </c>
      <c r="K43" s="849">
        <v>1566</v>
      </c>
      <c r="L43" s="849">
        <v>1</v>
      </c>
      <c r="M43" s="849">
        <v>54</v>
      </c>
      <c r="N43" s="849">
        <v>33</v>
      </c>
      <c r="O43" s="849">
        <v>1782</v>
      </c>
      <c r="P43" s="837">
        <v>1.1379310344827587</v>
      </c>
      <c r="Q43" s="850">
        <v>54</v>
      </c>
    </row>
    <row r="44" spans="1:17" ht="14.4" customHeight="1" x14ac:dyDescent="0.3">
      <c r="A44" s="831" t="s">
        <v>4294</v>
      </c>
      <c r="B44" s="832" t="s">
        <v>4295</v>
      </c>
      <c r="C44" s="832" t="s">
        <v>3371</v>
      </c>
      <c r="D44" s="832" t="s">
        <v>4300</v>
      </c>
      <c r="E44" s="832" t="s">
        <v>4301</v>
      </c>
      <c r="F44" s="849">
        <v>87</v>
      </c>
      <c r="G44" s="849">
        <v>2088</v>
      </c>
      <c r="H44" s="849">
        <v>1.403225806451613</v>
      </c>
      <c r="I44" s="849">
        <v>24</v>
      </c>
      <c r="J44" s="849">
        <v>62</v>
      </c>
      <c r="K44" s="849">
        <v>1488</v>
      </c>
      <c r="L44" s="849">
        <v>1</v>
      </c>
      <c r="M44" s="849">
        <v>24</v>
      </c>
      <c r="N44" s="849">
        <v>76</v>
      </c>
      <c r="O44" s="849">
        <v>1824</v>
      </c>
      <c r="P44" s="837">
        <v>1.2258064516129032</v>
      </c>
      <c r="Q44" s="850">
        <v>24</v>
      </c>
    </row>
    <row r="45" spans="1:17" ht="14.4" customHeight="1" x14ac:dyDescent="0.3">
      <c r="A45" s="831" t="s">
        <v>4294</v>
      </c>
      <c r="B45" s="832" t="s">
        <v>4295</v>
      </c>
      <c r="C45" s="832" t="s">
        <v>3371</v>
      </c>
      <c r="D45" s="832" t="s">
        <v>4302</v>
      </c>
      <c r="E45" s="832" t="s">
        <v>4303</v>
      </c>
      <c r="F45" s="849">
        <v>322</v>
      </c>
      <c r="G45" s="849">
        <v>8694</v>
      </c>
      <c r="H45" s="849">
        <v>1.2578125</v>
      </c>
      <c r="I45" s="849">
        <v>27</v>
      </c>
      <c r="J45" s="849">
        <v>256</v>
      </c>
      <c r="K45" s="849">
        <v>6912</v>
      </c>
      <c r="L45" s="849">
        <v>1</v>
      </c>
      <c r="M45" s="849">
        <v>27</v>
      </c>
      <c r="N45" s="849">
        <v>308</v>
      </c>
      <c r="O45" s="849">
        <v>8316</v>
      </c>
      <c r="P45" s="837">
        <v>1.203125</v>
      </c>
      <c r="Q45" s="850">
        <v>27</v>
      </c>
    </row>
    <row r="46" spans="1:17" ht="14.4" customHeight="1" x14ac:dyDescent="0.3">
      <c r="A46" s="831" t="s">
        <v>4294</v>
      </c>
      <c r="B46" s="832" t="s">
        <v>4295</v>
      </c>
      <c r="C46" s="832" t="s">
        <v>3371</v>
      </c>
      <c r="D46" s="832" t="s">
        <v>4304</v>
      </c>
      <c r="E46" s="832" t="s">
        <v>4305</v>
      </c>
      <c r="F46" s="849"/>
      <c r="G46" s="849"/>
      <c r="H46" s="849"/>
      <c r="I46" s="849"/>
      <c r="J46" s="849"/>
      <c r="K46" s="849"/>
      <c r="L46" s="849"/>
      <c r="M46" s="849"/>
      <c r="N46" s="849">
        <v>2</v>
      </c>
      <c r="O46" s="849">
        <v>114</v>
      </c>
      <c r="P46" s="837"/>
      <c r="Q46" s="850">
        <v>57</v>
      </c>
    </row>
    <row r="47" spans="1:17" ht="14.4" customHeight="1" x14ac:dyDescent="0.3">
      <c r="A47" s="831" t="s">
        <v>4294</v>
      </c>
      <c r="B47" s="832" t="s">
        <v>4295</v>
      </c>
      <c r="C47" s="832" t="s">
        <v>3371</v>
      </c>
      <c r="D47" s="832" t="s">
        <v>4306</v>
      </c>
      <c r="E47" s="832" t="s">
        <v>4307</v>
      </c>
      <c r="F47" s="849">
        <v>76</v>
      </c>
      <c r="G47" s="849">
        <v>2052</v>
      </c>
      <c r="H47" s="849">
        <v>1.4074074074074074</v>
      </c>
      <c r="I47" s="849">
        <v>27</v>
      </c>
      <c r="J47" s="849">
        <v>54</v>
      </c>
      <c r="K47" s="849">
        <v>1458</v>
      </c>
      <c r="L47" s="849">
        <v>1</v>
      </c>
      <c r="M47" s="849">
        <v>27</v>
      </c>
      <c r="N47" s="849">
        <v>53</v>
      </c>
      <c r="O47" s="849">
        <v>1431</v>
      </c>
      <c r="P47" s="837">
        <v>0.98148148148148151</v>
      </c>
      <c r="Q47" s="850">
        <v>27</v>
      </c>
    </row>
    <row r="48" spans="1:17" ht="14.4" customHeight="1" x14ac:dyDescent="0.3">
      <c r="A48" s="831" t="s">
        <v>4294</v>
      </c>
      <c r="B48" s="832" t="s">
        <v>4295</v>
      </c>
      <c r="C48" s="832" t="s">
        <v>3371</v>
      </c>
      <c r="D48" s="832" t="s">
        <v>4308</v>
      </c>
      <c r="E48" s="832" t="s">
        <v>4309</v>
      </c>
      <c r="F48" s="849">
        <v>333</v>
      </c>
      <c r="G48" s="849">
        <v>7326</v>
      </c>
      <c r="H48" s="849">
        <v>1.2709923664122138</v>
      </c>
      <c r="I48" s="849">
        <v>22</v>
      </c>
      <c r="J48" s="849">
        <v>262</v>
      </c>
      <c r="K48" s="849">
        <v>5764</v>
      </c>
      <c r="L48" s="849">
        <v>1</v>
      </c>
      <c r="M48" s="849">
        <v>22</v>
      </c>
      <c r="N48" s="849">
        <v>320</v>
      </c>
      <c r="O48" s="849">
        <v>7360</v>
      </c>
      <c r="P48" s="837">
        <v>1.2768910478834143</v>
      </c>
      <c r="Q48" s="850">
        <v>23</v>
      </c>
    </row>
    <row r="49" spans="1:17" ht="14.4" customHeight="1" x14ac:dyDescent="0.3">
      <c r="A49" s="831" t="s">
        <v>4294</v>
      </c>
      <c r="B49" s="832" t="s">
        <v>4295</v>
      </c>
      <c r="C49" s="832" t="s">
        <v>3371</v>
      </c>
      <c r="D49" s="832" t="s">
        <v>4310</v>
      </c>
      <c r="E49" s="832" t="s">
        <v>4311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69</v>
      </c>
      <c r="P49" s="837"/>
      <c r="Q49" s="850">
        <v>69</v>
      </c>
    </row>
    <row r="50" spans="1:17" ht="14.4" customHeight="1" x14ac:dyDescent="0.3">
      <c r="A50" s="831" t="s">
        <v>4294</v>
      </c>
      <c r="B50" s="832" t="s">
        <v>4295</v>
      </c>
      <c r="C50" s="832" t="s">
        <v>3371</v>
      </c>
      <c r="D50" s="832" t="s">
        <v>4312</v>
      </c>
      <c r="E50" s="832" t="s">
        <v>4313</v>
      </c>
      <c r="F50" s="849">
        <v>11</v>
      </c>
      <c r="G50" s="849">
        <v>682</v>
      </c>
      <c r="H50" s="849">
        <v>1.5714285714285714</v>
      </c>
      <c r="I50" s="849">
        <v>62</v>
      </c>
      <c r="J50" s="849">
        <v>7</v>
      </c>
      <c r="K50" s="849">
        <v>434</v>
      </c>
      <c r="L50" s="849">
        <v>1</v>
      </c>
      <c r="M50" s="849">
        <v>62</v>
      </c>
      <c r="N50" s="849">
        <v>9</v>
      </c>
      <c r="O50" s="849">
        <v>558</v>
      </c>
      <c r="P50" s="837">
        <v>1.2857142857142858</v>
      </c>
      <c r="Q50" s="850">
        <v>62</v>
      </c>
    </row>
    <row r="51" spans="1:17" ht="14.4" customHeight="1" x14ac:dyDescent="0.3">
      <c r="A51" s="831" t="s">
        <v>4294</v>
      </c>
      <c r="B51" s="832" t="s">
        <v>4295</v>
      </c>
      <c r="C51" s="832" t="s">
        <v>3371</v>
      </c>
      <c r="D51" s="832" t="s">
        <v>4314</v>
      </c>
      <c r="E51" s="832" t="s">
        <v>4315</v>
      </c>
      <c r="F51" s="849">
        <v>17</v>
      </c>
      <c r="G51" s="849">
        <v>6698</v>
      </c>
      <c r="H51" s="849">
        <v>0.85</v>
      </c>
      <c r="I51" s="849">
        <v>394</v>
      </c>
      <c r="J51" s="849">
        <v>20</v>
      </c>
      <c r="K51" s="849">
        <v>7880</v>
      </c>
      <c r="L51" s="849">
        <v>1</v>
      </c>
      <c r="M51" s="849">
        <v>394</v>
      </c>
      <c r="N51" s="849">
        <v>6</v>
      </c>
      <c r="O51" s="849">
        <v>2370</v>
      </c>
      <c r="P51" s="837">
        <v>0.30076142131979694</v>
      </c>
      <c r="Q51" s="850">
        <v>395</v>
      </c>
    </row>
    <row r="52" spans="1:17" ht="14.4" customHeight="1" x14ac:dyDescent="0.3">
      <c r="A52" s="831" t="s">
        <v>4294</v>
      </c>
      <c r="B52" s="832" t="s">
        <v>4295</v>
      </c>
      <c r="C52" s="832" t="s">
        <v>3371</v>
      </c>
      <c r="D52" s="832" t="s">
        <v>4316</v>
      </c>
      <c r="E52" s="832" t="s">
        <v>4317</v>
      </c>
      <c r="F52" s="849"/>
      <c r="G52" s="849"/>
      <c r="H52" s="849"/>
      <c r="I52" s="849"/>
      <c r="J52" s="849"/>
      <c r="K52" s="849"/>
      <c r="L52" s="849"/>
      <c r="M52" s="849"/>
      <c r="N52" s="849">
        <v>3</v>
      </c>
      <c r="O52" s="849">
        <v>252</v>
      </c>
      <c r="P52" s="837"/>
      <c r="Q52" s="850">
        <v>84</v>
      </c>
    </row>
    <row r="53" spans="1:17" ht="14.4" customHeight="1" x14ac:dyDescent="0.3">
      <c r="A53" s="831" t="s">
        <v>4294</v>
      </c>
      <c r="B53" s="832" t="s">
        <v>4295</v>
      </c>
      <c r="C53" s="832" t="s">
        <v>3371</v>
      </c>
      <c r="D53" s="832" t="s">
        <v>4318</v>
      </c>
      <c r="E53" s="832" t="s">
        <v>4319</v>
      </c>
      <c r="F53" s="849">
        <v>6</v>
      </c>
      <c r="G53" s="849">
        <v>5928</v>
      </c>
      <c r="H53" s="849">
        <v>1</v>
      </c>
      <c r="I53" s="849">
        <v>988</v>
      </c>
      <c r="J53" s="849">
        <v>6</v>
      </c>
      <c r="K53" s="849">
        <v>5928</v>
      </c>
      <c r="L53" s="849">
        <v>1</v>
      </c>
      <c r="M53" s="849">
        <v>988</v>
      </c>
      <c r="N53" s="849">
        <v>10</v>
      </c>
      <c r="O53" s="849">
        <v>9880</v>
      </c>
      <c r="P53" s="837">
        <v>1.6666666666666667</v>
      </c>
      <c r="Q53" s="850">
        <v>988</v>
      </c>
    </row>
    <row r="54" spans="1:17" ht="14.4" customHeight="1" x14ac:dyDescent="0.3">
      <c r="A54" s="831" t="s">
        <v>4294</v>
      </c>
      <c r="B54" s="832" t="s">
        <v>4295</v>
      </c>
      <c r="C54" s="832" t="s">
        <v>3371</v>
      </c>
      <c r="D54" s="832" t="s">
        <v>4320</v>
      </c>
      <c r="E54" s="832" t="s">
        <v>4321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266</v>
      </c>
      <c r="P54" s="837"/>
      <c r="Q54" s="850">
        <v>266</v>
      </c>
    </row>
    <row r="55" spans="1:17" ht="14.4" customHeight="1" x14ac:dyDescent="0.3">
      <c r="A55" s="831" t="s">
        <v>4294</v>
      </c>
      <c r="B55" s="832" t="s">
        <v>4295</v>
      </c>
      <c r="C55" s="832" t="s">
        <v>3371</v>
      </c>
      <c r="D55" s="832" t="s">
        <v>4322</v>
      </c>
      <c r="E55" s="832" t="s">
        <v>4323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64</v>
      </c>
      <c r="P55" s="837"/>
      <c r="Q55" s="850">
        <v>64</v>
      </c>
    </row>
    <row r="56" spans="1:17" ht="14.4" customHeight="1" x14ac:dyDescent="0.3">
      <c r="A56" s="831" t="s">
        <v>4294</v>
      </c>
      <c r="B56" s="832" t="s">
        <v>4295</v>
      </c>
      <c r="C56" s="832" t="s">
        <v>3371</v>
      </c>
      <c r="D56" s="832" t="s">
        <v>4324</v>
      </c>
      <c r="E56" s="832" t="s">
        <v>4325</v>
      </c>
      <c r="F56" s="849">
        <v>11</v>
      </c>
      <c r="G56" s="849">
        <v>187</v>
      </c>
      <c r="H56" s="849">
        <v>1</v>
      </c>
      <c r="I56" s="849">
        <v>17</v>
      </c>
      <c r="J56" s="849">
        <v>11</v>
      </c>
      <c r="K56" s="849">
        <v>187</v>
      </c>
      <c r="L56" s="849">
        <v>1</v>
      </c>
      <c r="M56" s="849">
        <v>17</v>
      </c>
      <c r="N56" s="849">
        <v>11</v>
      </c>
      <c r="O56" s="849">
        <v>187</v>
      </c>
      <c r="P56" s="837">
        <v>1</v>
      </c>
      <c r="Q56" s="850">
        <v>17</v>
      </c>
    </row>
    <row r="57" spans="1:17" ht="14.4" customHeight="1" x14ac:dyDescent="0.3">
      <c r="A57" s="831" t="s">
        <v>4294</v>
      </c>
      <c r="B57" s="832" t="s">
        <v>4295</v>
      </c>
      <c r="C57" s="832" t="s">
        <v>3371</v>
      </c>
      <c r="D57" s="832" t="s">
        <v>4326</v>
      </c>
      <c r="E57" s="832" t="s">
        <v>4327</v>
      </c>
      <c r="F57" s="849"/>
      <c r="G57" s="849"/>
      <c r="H57" s="849"/>
      <c r="I57" s="849"/>
      <c r="J57" s="849"/>
      <c r="K57" s="849"/>
      <c r="L57" s="849"/>
      <c r="M57" s="849"/>
      <c r="N57" s="849">
        <v>2</v>
      </c>
      <c r="O57" s="849">
        <v>94</v>
      </c>
      <c r="P57" s="837"/>
      <c r="Q57" s="850">
        <v>47</v>
      </c>
    </row>
    <row r="58" spans="1:17" ht="14.4" customHeight="1" x14ac:dyDescent="0.3">
      <c r="A58" s="831" t="s">
        <v>4294</v>
      </c>
      <c r="B58" s="832" t="s">
        <v>4295</v>
      </c>
      <c r="C58" s="832" t="s">
        <v>3371</v>
      </c>
      <c r="D58" s="832" t="s">
        <v>4328</v>
      </c>
      <c r="E58" s="832" t="s">
        <v>4329</v>
      </c>
      <c r="F58" s="849">
        <v>1</v>
      </c>
      <c r="G58" s="849">
        <v>60</v>
      </c>
      <c r="H58" s="849">
        <v>1</v>
      </c>
      <c r="I58" s="849">
        <v>60</v>
      </c>
      <c r="J58" s="849">
        <v>1</v>
      </c>
      <c r="K58" s="849">
        <v>60</v>
      </c>
      <c r="L58" s="849">
        <v>1</v>
      </c>
      <c r="M58" s="849">
        <v>60</v>
      </c>
      <c r="N58" s="849"/>
      <c r="O58" s="849"/>
      <c r="P58" s="837"/>
      <c r="Q58" s="850"/>
    </row>
    <row r="59" spans="1:17" ht="14.4" customHeight="1" x14ac:dyDescent="0.3">
      <c r="A59" s="831" t="s">
        <v>4294</v>
      </c>
      <c r="B59" s="832" t="s">
        <v>4295</v>
      </c>
      <c r="C59" s="832" t="s">
        <v>3371</v>
      </c>
      <c r="D59" s="832" t="s">
        <v>4330</v>
      </c>
      <c r="E59" s="832" t="s">
        <v>4331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19</v>
      </c>
      <c r="P59" s="837"/>
      <c r="Q59" s="850">
        <v>19</v>
      </c>
    </row>
    <row r="60" spans="1:17" ht="14.4" customHeight="1" x14ac:dyDescent="0.3">
      <c r="A60" s="831" t="s">
        <v>4294</v>
      </c>
      <c r="B60" s="832" t="s">
        <v>4295</v>
      </c>
      <c r="C60" s="832" t="s">
        <v>3371</v>
      </c>
      <c r="D60" s="832" t="s">
        <v>4332</v>
      </c>
      <c r="E60" s="832" t="s">
        <v>4333</v>
      </c>
      <c r="F60" s="849">
        <v>5</v>
      </c>
      <c r="G60" s="849">
        <v>1960</v>
      </c>
      <c r="H60" s="849">
        <v>1</v>
      </c>
      <c r="I60" s="849">
        <v>392</v>
      </c>
      <c r="J60" s="849">
        <v>5</v>
      </c>
      <c r="K60" s="849">
        <v>1960</v>
      </c>
      <c r="L60" s="849">
        <v>1</v>
      </c>
      <c r="M60" s="849">
        <v>392</v>
      </c>
      <c r="N60" s="849">
        <v>8</v>
      </c>
      <c r="O60" s="849">
        <v>3136</v>
      </c>
      <c r="P60" s="837">
        <v>1.6</v>
      </c>
      <c r="Q60" s="850">
        <v>392</v>
      </c>
    </row>
    <row r="61" spans="1:17" ht="14.4" customHeight="1" x14ac:dyDescent="0.3">
      <c r="A61" s="831" t="s">
        <v>4294</v>
      </c>
      <c r="B61" s="832" t="s">
        <v>4295</v>
      </c>
      <c r="C61" s="832" t="s">
        <v>3371</v>
      </c>
      <c r="D61" s="832" t="s">
        <v>4334</v>
      </c>
      <c r="E61" s="832" t="s">
        <v>4335</v>
      </c>
      <c r="F61" s="849">
        <v>3</v>
      </c>
      <c r="G61" s="849">
        <v>2559</v>
      </c>
      <c r="H61" s="849">
        <v>0.5</v>
      </c>
      <c r="I61" s="849">
        <v>853</v>
      </c>
      <c r="J61" s="849">
        <v>6</v>
      </c>
      <c r="K61" s="849">
        <v>5118</v>
      </c>
      <c r="L61" s="849">
        <v>1</v>
      </c>
      <c r="M61" s="849">
        <v>853</v>
      </c>
      <c r="N61" s="849">
        <v>7</v>
      </c>
      <c r="O61" s="849">
        <v>5978</v>
      </c>
      <c r="P61" s="837">
        <v>1.1680343884329816</v>
      </c>
      <c r="Q61" s="850">
        <v>854</v>
      </c>
    </row>
    <row r="62" spans="1:17" ht="14.4" customHeight="1" x14ac:dyDescent="0.3">
      <c r="A62" s="831" t="s">
        <v>4294</v>
      </c>
      <c r="B62" s="832" t="s">
        <v>4295</v>
      </c>
      <c r="C62" s="832" t="s">
        <v>3371</v>
      </c>
      <c r="D62" s="832" t="s">
        <v>4336</v>
      </c>
      <c r="E62" s="832" t="s">
        <v>4337</v>
      </c>
      <c r="F62" s="849">
        <v>10</v>
      </c>
      <c r="G62" s="849">
        <v>1870</v>
      </c>
      <c r="H62" s="849">
        <v>3.3333333333333335</v>
      </c>
      <c r="I62" s="849">
        <v>187</v>
      </c>
      <c r="J62" s="849">
        <v>3</v>
      </c>
      <c r="K62" s="849">
        <v>561</v>
      </c>
      <c r="L62" s="849">
        <v>1</v>
      </c>
      <c r="M62" s="849">
        <v>187</v>
      </c>
      <c r="N62" s="849"/>
      <c r="O62" s="849"/>
      <c r="P62" s="837"/>
      <c r="Q62" s="850"/>
    </row>
    <row r="63" spans="1:17" ht="14.4" customHeight="1" x14ac:dyDescent="0.3">
      <c r="A63" s="831" t="s">
        <v>4294</v>
      </c>
      <c r="B63" s="832" t="s">
        <v>4295</v>
      </c>
      <c r="C63" s="832" t="s">
        <v>3371</v>
      </c>
      <c r="D63" s="832" t="s">
        <v>4338</v>
      </c>
      <c r="E63" s="832" t="s">
        <v>4339</v>
      </c>
      <c r="F63" s="849">
        <v>2</v>
      </c>
      <c r="G63" s="849">
        <v>1576</v>
      </c>
      <c r="H63" s="849">
        <v>0.5</v>
      </c>
      <c r="I63" s="849">
        <v>788</v>
      </c>
      <c r="J63" s="849">
        <v>4</v>
      </c>
      <c r="K63" s="849">
        <v>3152</v>
      </c>
      <c r="L63" s="849">
        <v>1</v>
      </c>
      <c r="M63" s="849">
        <v>788</v>
      </c>
      <c r="N63" s="849">
        <v>10</v>
      </c>
      <c r="O63" s="849">
        <v>7890</v>
      </c>
      <c r="P63" s="837">
        <v>2.5031725888324874</v>
      </c>
      <c r="Q63" s="850">
        <v>789</v>
      </c>
    </row>
    <row r="64" spans="1:17" ht="14.4" customHeight="1" x14ac:dyDescent="0.3">
      <c r="A64" s="831" t="s">
        <v>4294</v>
      </c>
      <c r="B64" s="832" t="s">
        <v>4295</v>
      </c>
      <c r="C64" s="832" t="s">
        <v>3371</v>
      </c>
      <c r="D64" s="832" t="s">
        <v>4340</v>
      </c>
      <c r="E64" s="832" t="s">
        <v>4341</v>
      </c>
      <c r="F64" s="849"/>
      <c r="G64" s="849"/>
      <c r="H64" s="849"/>
      <c r="I64" s="849"/>
      <c r="J64" s="849"/>
      <c r="K64" s="849"/>
      <c r="L64" s="849"/>
      <c r="M64" s="849"/>
      <c r="N64" s="849">
        <v>3</v>
      </c>
      <c r="O64" s="849">
        <v>570</v>
      </c>
      <c r="P64" s="837"/>
      <c r="Q64" s="850">
        <v>190</v>
      </c>
    </row>
    <row r="65" spans="1:17" ht="14.4" customHeight="1" x14ac:dyDescent="0.3">
      <c r="A65" s="831" t="s">
        <v>4294</v>
      </c>
      <c r="B65" s="832" t="s">
        <v>4295</v>
      </c>
      <c r="C65" s="832" t="s">
        <v>3371</v>
      </c>
      <c r="D65" s="832" t="s">
        <v>4342</v>
      </c>
      <c r="E65" s="832" t="s">
        <v>4343</v>
      </c>
      <c r="F65" s="849"/>
      <c r="G65" s="849"/>
      <c r="H65" s="849"/>
      <c r="I65" s="849"/>
      <c r="J65" s="849">
        <v>1</v>
      </c>
      <c r="K65" s="849">
        <v>462</v>
      </c>
      <c r="L65" s="849">
        <v>1</v>
      </c>
      <c r="M65" s="849">
        <v>462</v>
      </c>
      <c r="N65" s="849"/>
      <c r="O65" s="849"/>
      <c r="P65" s="837"/>
      <c r="Q65" s="850"/>
    </row>
    <row r="66" spans="1:17" ht="14.4" customHeight="1" x14ac:dyDescent="0.3">
      <c r="A66" s="831" t="s">
        <v>4294</v>
      </c>
      <c r="B66" s="832" t="s">
        <v>4295</v>
      </c>
      <c r="C66" s="832" t="s">
        <v>3371</v>
      </c>
      <c r="D66" s="832" t="s">
        <v>4344</v>
      </c>
      <c r="E66" s="832" t="s">
        <v>1636</v>
      </c>
      <c r="F66" s="849">
        <v>2</v>
      </c>
      <c r="G66" s="849">
        <v>358</v>
      </c>
      <c r="H66" s="849">
        <v>2</v>
      </c>
      <c r="I66" s="849">
        <v>179</v>
      </c>
      <c r="J66" s="849">
        <v>1</v>
      </c>
      <c r="K66" s="849">
        <v>179</v>
      </c>
      <c r="L66" s="849">
        <v>1</v>
      </c>
      <c r="M66" s="849">
        <v>179</v>
      </c>
      <c r="N66" s="849">
        <v>2</v>
      </c>
      <c r="O66" s="849">
        <v>358</v>
      </c>
      <c r="P66" s="837">
        <v>2</v>
      </c>
      <c r="Q66" s="850">
        <v>179</v>
      </c>
    </row>
    <row r="67" spans="1:17" ht="14.4" customHeight="1" x14ac:dyDescent="0.3">
      <c r="A67" s="831" t="s">
        <v>4294</v>
      </c>
      <c r="B67" s="832" t="s">
        <v>4295</v>
      </c>
      <c r="C67" s="832" t="s">
        <v>3371</v>
      </c>
      <c r="D67" s="832" t="s">
        <v>4345</v>
      </c>
      <c r="E67" s="832" t="s">
        <v>4346</v>
      </c>
      <c r="F67" s="849">
        <v>1</v>
      </c>
      <c r="G67" s="849">
        <v>414</v>
      </c>
      <c r="H67" s="849"/>
      <c r="I67" s="849">
        <v>414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4294</v>
      </c>
      <c r="B68" s="832" t="s">
        <v>4295</v>
      </c>
      <c r="C68" s="832" t="s">
        <v>3371</v>
      </c>
      <c r="D68" s="832" t="s">
        <v>4347</v>
      </c>
      <c r="E68" s="832" t="s">
        <v>4348</v>
      </c>
      <c r="F68" s="849">
        <v>1</v>
      </c>
      <c r="G68" s="849">
        <v>311</v>
      </c>
      <c r="H68" s="849"/>
      <c r="I68" s="849">
        <v>311</v>
      </c>
      <c r="J68" s="849"/>
      <c r="K68" s="849"/>
      <c r="L68" s="849"/>
      <c r="M68" s="849"/>
      <c r="N68" s="849">
        <v>1</v>
      </c>
      <c r="O68" s="849">
        <v>312</v>
      </c>
      <c r="P68" s="837"/>
      <c r="Q68" s="850">
        <v>312</v>
      </c>
    </row>
    <row r="69" spans="1:17" ht="14.4" customHeight="1" x14ac:dyDescent="0.3">
      <c r="A69" s="831" t="s">
        <v>4294</v>
      </c>
      <c r="B69" s="832" t="s">
        <v>4295</v>
      </c>
      <c r="C69" s="832" t="s">
        <v>3371</v>
      </c>
      <c r="D69" s="832" t="s">
        <v>4349</v>
      </c>
      <c r="E69" s="832" t="s">
        <v>4350</v>
      </c>
      <c r="F69" s="849">
        <v>333</v>
      </c>
      <c r="G69" s="849">
        <v>9990</v>
      </c>
      <c r="H69" s="849">
        <v>1.2661596958174905</v>
      </c>
      <c r="I69" s="849">
        <v>30</v>
      </c>
      <c r="J69" s="849">
        <v>263</v>
      </c>
      <c r="K69" s="849">
        <v>7890</v>
      </c>
      <c r="L69" s="849">
        <v>1</v>
      </c>
      <c r="M69" s="849">
        <v>30</v>
      </c>
      <c r="N69" s="849">
        <v>322</v>
      </c>
      <c r="O69" s="849">
        <v>9660</v>
      </c>
      <c r="P69" s="837">
        <v>1.2243346007604563</v>
      </c>
      <c r="Q69" s="850">
        <v>30</v>
      </c>
    </row>
    <row r="70" spans="1:17" ht="14.4" customHeight="1" x14ac:dyDescent="0.3">
      <c r="A70" s="831" t="s">
        <v>4294</v>
      </c>
      <c r="B70" s="832" t="s">
        <v>4295</v>
      </c>
      <c r="C70" s="832" t="s">
        <v>3371</v>
      </c>
      <c r="D70" s="832" t="s">
        <v>4351</v>
      </c>
      <c r="E70" s="832" t="s">
        <v>4352</v>
      </c>
      <c r="F70" s="849">
        <v>1</v>
      </c>
      <c r="G70" s="849">
        <v>50</v>
      </c>
      <c r="H70" s="849">
        <v>1</v>
      </c>
      <c r="I70" s="849">
        <v>50</v>
      </c>
      <c r="J70" s="849">
        <v>1</v>
      </c>
      <c r="K70" s="849">
        <v>50</v>
      </c>
      <c r="L70" s="849">
        <v>1</v>
      </c>
      <c r="M70" s="849">
        <v>50</v>
      </c>
      <c r="N70" s="849"/>
      <c r="O70" s="849"/>
      <c r="P70" s="837"/>
      <c r="Q70" s="850"/>
    </row>
    <row r="71" spans="1:17" ht="14.4" customHeight="1" x14ac:dyDescent="0.3">
      <c r="A71" s="831" t="s">
        <v>4294</v>
      </c>
      <c r="B71" s="832" t="s">
        <v>4295</v>
      </c>
      <c r="C71" s="832" t="s">
        <v>3371</v>
      </c>
      <c r="D71" s="832" t="s">
        <v>4353</v>
      </c>
      <c r="E71" s="832" t="s">
        <v>4354</v>
      </c>
      <c r="F71" s="849">
        <v>30</v>
      </c>
      <c r="G71" s="849">
        <v>360</v>
      </c>
      <c r="H71" s="849">
        <v>2.7272727272727271</v>
      </c>
      <c r="I71" s="849">
        <v>12</v>
      </c>
      <c r="J71" s="849">
        <v>11</v>
      </c>
      <c r="K71" s="849">
        <v>132</v>
      </c>
      <c r="L71" s="849">
        <v>1</v>
      </c>
      <c r="M71" s="849">
        <v>12</v>
      </c>
      <c r="N71" s="849">
        <v>30</v>
      </c>
      <c r="O71" s="849">
        <v>390</v>
      </c>
      <c r="P71" s="837">
        <v>2.9545454545454546</v>
      </c>
      <c r="Q71" s="850">
        <v>13</v>
      </c>
    </row>
    <row r="72" spans="1:17" ht="14.4" customHeight="1" x14ac:dyDescent="0.3">
      <c r="A72" s="831" t="s">
        <v>4294</v>
      </c>
      <c r="B72" s="832" t="s">
        <v>4295</v>
      </c>
      <c r="C72" s="832" t="s">
        <v>3371</v>
      </c>
      <c r="D72" s="832" t="s">
        <v>4355</v>
      </c>
      <c r="E72" s="832" t="s">
        <v>4356</v>
      </c>
      <c r="F72" s="849">
        <v>2</v>
      </c>
      <c r="G72" s="849">
        <v>366</v>
      </c>
      <c r="H72" s="849">
        <v>2</v>
      </c>
      <c r="I72" s="849">
        <v>183</v>
      </c>
      <c r="J72" s="849">
        <v>1</v>
      </c>
      <c r="K72" s="849">
        <v>183</v>
      </c>
      <c r="L72" s="849">
        <v>1</v>
      </c>
      <c r="M72" s="849">
        <v>183</v>
      </c>
      <c r="N72" s="849">
        <v>1</v>
      </c>
      <c r="O72" s="849">
        <v>184</v>
      </c>
      <c r="P72" s="837">
        <v>1.0054644808743169</v>
      </c>
      <c r="Q72" s="850">
        <v>184</v>
      </c>
    </row>
    <row r="73" spans="1:17" ht="14.4" customHeight="1" x14ac:dyDescent="0.3">
      <c r="A73" s="831" t="s">
        <v>4294</v>
      </c>
      <c r="B73" s="832" t="s">
        <v>4295</v>
      </c>
      <c r="C73" s="832" t="s">
        <v>3371</v>
      </c>
      <c r="D73" s="832" t="s">
        <v>4357</v>
      </c>
      <c r="E73" s="832" t="s">
        <v>4358</v>
      </c>
      <c r="F73" s="849">
        <v>27</v>
      </c>
      <c r="G73" s="849">
        <v>1971</v>
      </c>
      <c r="H73" s="849">
        <v>0.69230769230769229</v>
      </c>
      <c r="I73" s="849">
        <v>73</v>
      </c>
      <c r="J73" s="849">
        <v>39</v>
      </c>
      <c r="K73" s="849">
        <v>2847</v>
      </c>
      <c r="L73" s="849">
        <v>1</v>
      </c>
      <c r="M73" s="849">
        <v>73</v>
      </c>
      <c r="N73" s="849">
        <v>25</v>
      </c>
      <c r="O73" s="849">
        <v>1825</v>
      </c>
      <c r="P73" s="837">
        <v>0.64102564102564108</v>
      </c>
      <c r="Q73" s="850">
        <v>73</v>
      </c>
    </row>
    <row r="74" spans="1:17" ht="14.4" customHeight="1" x14ac:dyDescent="0.3">
      <c r="A74" s="831" t="s">
        <v>4294</v>
      </c>
      <c r="B74" s="832" t="s">
        <v>4295</v>
      </c>
      <c r="C74" s="832" t="s">
        <v>3371</v>
      </c>
      <c r="D74" s="832" t="s">
        <v>4359</v>
      </c>
      <c r="E74" s="832" t="s">
        <v>4360</v>
      </c>
      <c r="F74" s="849">
        <v>1</v>
      </c>
      <c r="G74" s="849">
        <v>184</v>
      </c>
      <c r="H74" s="849">
        <v>1</v>
      </c>
      <c r="I74" s="849">
        <v>184</v>
      </c>
      <c r="J74" s="849">
        <v>1</v>
      </c>
      <c r="K74" s="849">
        <v>184</v>
      </c>
      <c r="L74" s="849">
        <v>1</v>
      </c>
      <c r="M74" s="849">
        <v>184</v>
      </c>
      <c r="N74" s="849">
        <v>1</v>
      </c>
      <c r="O74" s="849">
        <v>185</v>
      </c>
      <c r="P74" s="837">
        <v>1.0054347826086956</v>
      </c>
      <c r="Q74" s="850">
        <v>185</v>
      </c>
    </row>
    <row r="75" spans="1:17" ht="14.4" customHeight="1" x14ac:dyDescent="0.3">
      <c r="A75" s="831" t="s">
        <v>4294</v>
      </c>
      <c r="B75" s="832" t="s">
        <v>4295</v>
      </c>
      <c r="C75" s="832" t="s">
        <v>3371</v>
      </c>
      <c r="D75" s="832" t="s">
        <v>4361</v>
      </c>
      <c r="E75" s="832" t="s">
        <v>4362</v>
      </c>
      <c r="F75" s="849">
        <v>449</v>
      </c>
      <c r="G75" s="849">
        <v>66901</v>
      </c>
      <c r="H75" s="849">
        <v>1.0345622119815667</v>
      </c>
      <c r="I75" s="849">
        <v>149</v>
      </c>
      <c r="J75" s="849">
        <v>434</v>
      </c>
      <c r="K75" s="849">
        <v>64666</v>
      </c>
      <c r="L75" s="849">
        <v>1</v>
      </c>
      <c r="M75" s="849">
        <v>149</v>
      </c>
      <c r="N75" s="849">
        <v>633</v>
      </c>
      <c r="O75" s="849">
        <v>94950</v>
      </c>
      <c r="P75" s="837">
        <v>1.468314106330993</v>
      </c>
      <c r="Q75" s="850">
        <v>150</v>
      </c>
    </row>
    <row r="76" spans="1:17" ht="14.4" customHeight="1" x14ac:dyDescent="0.3">
      <c r="A76" s="831" t="s">
        <v>4294</v>
      </c>
      <c r="B76" s="832" t="s">
        <v>4295</v>
      </c>
      <c r="C76" s="832" t="s">
        <v>3371</v>
      </c>
      <c r="D76" s="832" t="s">
        <v>4363</v>
      </c>
      <c r="E76" s="832" t="s">
        <v>4364</v>
      </c>
      <c r="F76" s="849">
        <v>353</v>
      </c>
      <c r="G76" s="849">
        <v>10590</v>
      </c>
      <c r="H76" s="849">
        <v>1.3270676691729324</v>
      </c>
      <c r="I76" s="849">
        <v>30</v>
      </c>
      <c r="J76" s="849">
        <v>266</v>
      </c>
      <c r="K76" s="849">
        <v>7980</v>
      </c>
      <c r="L76" s="849">
        <v>1</v>
      </c>
      <c r="M76" s="849">
        <v>30</v>
      </c>
      <c r="N76" s="849">
        <v>341</v>
      </c>
      <c r="O76" s="849">
        <v>10230</v>
      </c>
      <c r="P76" s="837">
        <v>1.2819548872180451</v>
      </c>
      <c r="Q76" s="850">
        <v>30</v>
      </c>
    </row>
    <row r="77" spans="1:17" ht="14.4" customHeight="1" x14ac:dyDescent="0.3">
      <c r="A77" s="831" t="s">
        <v>4294</v>
      </c>
      <c r="B77" s="832" t="s">
        <v>4295</v>
      </c>
      <c r="C77" s="832" t="s">
        <v>3371</v>
      </c>
      <c r="D77" s="832" t="s">
        <v>4365</v>
      </c>
      <c r="E77" s="832" t="s">
        <v>4366</v>
      </c>
      <c r="F77" s="849">
        <v>69</v>
      </c>
      <c r="G77" s="849">
        <v>2139</v>
      </c>
      <c r="H77" s="849">
        <v>1.4375</v>
      </c>
      <c r="I77" s="849">
        <v>31</v>
      </c>
      <c r="J77" s="849">
        <v>48</v>
      </c>
      <c r="K77" s="849">
        <v>1488</v>
      </c>
      <c r="L77" s="849">
        <v>1</v>
      </c>
      <c r="M77" s="849">
        <v>31</v>
      </c>
      <c r="N77" s="849">
        <v>47</v>
      </c>
      <c r="O77" s="849">
        <v>1457</v>
      </c>
      <c r="P77" s="837">
        <v>0.97916666666666663</v>
      </c>
      <c r="Q77" s="850">
        <v>31</v>
      </c>
    </row>
    <row r="78" spans="1:17" ht="14.4" customHeight="1" x14ac:dyDescent="0.3">
      <c r="A78" s="831" t="s">
        <v>4294</v>
      </c>
      <c r="B78" s="832" t="s">
        <v>4295</v>
      </c>
      <c r="C78" s="832" t="s">
        <v>3371</v>
      </c>
      <c r="D78" s="832" t="s">
        <v>4367</v>
      </c>
      <c r="E78" s="832" t="s">
        <v>4368</v>
      </c>
      <c r="F78" s="849">
        <v>102</v>
      </c>
      <c r="G78" s="849">
        <v>2754</v>
      </c>
      <c r="H78" s="849">
        <v>1.4782608695652173</v>
      </c>
      <c r="I78" s="849">
        <v>27</v>
      </c>
      <c r="J78" s="849">
        <v>69</v>
      </c>
      <c r="K78" s="849">
        <v>1863</v>
      </c>
      <c r="L78" s="849">
        <v>1</v>
      </c>
      <c r="M78" s="849">
        <v>27</v>
      </c>
      <c r="N78" s="849">
        <v>85</v>
      </c>
      <c r="O78" s="849">
        <v>2380</v>
      </c>
      <c r="P78" s="837">
        <v>1.2775093934514223</v>
      </c>
      <c r="Q78" s="850">
        <v>28</v>
      </c>
    </row>
    <row r="79" spans="1:17" ht="14.4" customHeight="1" x14ac:dyDescent="0.3">
      <c r="A79" s="831" t="s">
        <v>4294</v>
      </c>
      <c r="B79" s="832" t="s">
        <v>4295</v>
      </c>
      <c r="C79" s="832" t="s">
        <v>3371</v>
      </c>
      <c r="D79" s="832" t="s">
        <v>4369</v>
      </c>
      <c r="E79" s="832" t="s">
        <v>4370</v>
      </c>
      <c r="F79" s="849">
        <v>19</v>
      </c>
      <c r="G79" s="849">
        <v>4864</v>
      </c>
      <c r="H79" s="849">
        <v>0.55882352941176472</v>
      </c>
      <c r="I79" s="849">
        <v>256</v>
      </c>
      <c r="J79" s="849">
        <v>34</v>
      </c>
      <c r="K79" s="849">
        <v>8704</v>
      </c>
      <c r="L79" s="849">
        <v>1</v>
      </c>
      <c r="M79" s="849">
        <v>256</v>
      </c>
      <c r="N79" s="849">
        <v>7</v>
      </c>
      <c r="O79" s="849">
        <v>1799</v>
      </c>
      <c r="P79" s="837">
        <v>0.20668658088235295</v>
      </c>
      <c r="Q79" s="850">
        <v>257</v>
      </c>
    </row>
    <row r="80" spans="1:17" ht="14.4" customHeight="1" x14ac:dyDescent="0.3">
      <c r="A80" s="831" t="s">
        <v>4294</v>
      </c>
      <c r="B80" s="832" t="s">
        <v>4295</v>
      </c>
      <c r="C80" s="832" t="s">
        <v>3371</v>
      </c>
      <c r="D80" s="832" t="s">
        <v>4371</v>
      </c>
      <c r="E80" s="832" t="s">
        <v>4372</v>
      </c>
      <c r="F80" s="849">
        <v>1</v>
      </c>
      <c r="G80" s="849">
        <v>163</v>
      </c>
      <c r="H80" s="849"/>
      <c r="I80" s="849">
        <v>163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4294</v>
      </c>
      <c r="B81" s="832" t="s">
        <v>4295</v>
      </c>
      <c r="C81" s="832" t="s">
        <v>3371</v>
      </c>
      <c r="D81" s="832" t="s">
        <v>4373</v>
      </c>
      <c r="E81" s="832" t="s">
        <v>4374</v>
      </c>
      <c r="F81" s="849">
        <v>3</v>
      </c>
      <c r="G81" s="849">
        <v>66</v>
      </c>
      <c r="H81" s="849">
        <v>3</v>
      </c>
      <c r="I81" s="849">
        <v>22</v>
      </c>
      <c r="J81" s="849">
        <v>1</v>
      </c>
      <c r="K81" s="849">
        <v>22</v>
      </c>
      <c r="L81" s="849">
        <v>1</v>
      </c>
      <c r="M81" s="849">
        <v>22</v>
      </c>
      <c r="N81" s="849">
        <v>1</v>
      </c>
      <c r="O81" s="849">
        <v>23</v>
      </c>
      <c r="P81" s="837">
        <v>1.0454545454545454</v>
      </c>
      <c r="Q81" s="850">
        <v>23</v>
      </c>
    </row>
    <row r="82" spans="1:17" ht="14.4" customHeight="1" x14ac:dyDescent="0.3">
      <c r="A82" s="831" t="s">
        <v>4294</v>
      </c>
      <c r="B82" s="832" t="s">
        <v>4295</v>
      </c>
      <c r="C82" s="832" t="s">
        <v>3371</v>
      </c>
      <c r="D82" s="832" t="s">
        <v>4375</v>
      </c>
      <c r="E82" s="832" t="s">
        <v>4376</v>
      </c>
      <c r="F82" s="849">
        <v>322</v>
      </c>
      <c r="G82" s="849">
        <v>8050</v>
      </c>
      <c r="H82" s="849">
        <v>1.2578125</v>
      </c>
      <c r="I82" s="849">
        <v>25</v>
      </c>
      <c r="J82" s="849">
        <v>256</v>
      </c>
      <c r="K82" s="849">
        <v>6400</v>
      </c>
      <c r="L82" s="849">
        <v>1</v>
      </c>
      <c r="M82" s="849">
        <v>25</v>
      </c>
      <c r="N82" s="849">
        <v>310</v>
      </c>
      <c r="O82" s="849">
        <v>8060</v>
      </c>
      <c r="P82" s="837">
        <v>1.2593749999999999</v>
      </c>
      <c r="Q82" s="850">
        <v>26</v>
      </c>
    </row>
    <row r="83" spans="1:17" ht="14.4" customHeight="1" x14ac:dyDescent="0.3">
      <c r="A83" s="831" t="s">
        <v>4294</v>
      </c>
      <c r="B83" s="832" t="s">
        <v>4295</v>
      </c>
      <c r="C83" s="832" t="s">
        <v>3371</v>
      </c>
      <c r="D83" s="832" t="s">
        <v>4377</v>
      </c>
      <c r="E83" s="832" t="s">
        <v>4378</v>
      </c>
      <c r="F83" s="849">
        <v>4</v>
      </c>
      <c r="G83" s="849">
        <v>132</v>
      </c>
      <c r="H83" s="849">
        <v>0.66666666666666663</v>
      </c>
      <c r="I83" s="849">
        <v>33</v>
      </c>
      <c r="J83" s="849">
        <v>6</v>
      </c>
      <c r="K83" s="849">
        <v>198</v>
      </c>
      <c r="L83" s="849">
        <v>1</v>
      </c>
      <c r="M83" s="849">
        <v>33</v>
      </c>
      <c r="N83" s="849">
        <v>8</v>
      </c>
      <c r="O83" s="849">
        <v>264</v>
      </c>
      <c r="P83" s="837">
        <v>1.3333333333333333</v>
      </c>
      <c r="Q83" s="850">
        <v>33</v>
      </c>
    </row>
    <row r="84" spans="1:17" ht="14.4" customHeight="1" x14ac:dyDescent="0.3">
      <c r="A84" s="831" t="s">
        <v>4294</v>
      </c>
      <c r="B84" s="832" t="s">
        <v>4295</v>
      </c>
      <c r="C84" s="832" t="s">
        <v>3371</v>
      </c>
      <c r="D84" s="832" t="s">
        <v>4379</v>
      </c>
      <c r="E84" s="832" t="s">
        <v>4380</v>
      </c>
      <c r="F84" s="849"/>
      <c r="G84" s="849"/>
      <c r="H84" s="849"/>
      <c r="I84" s="849"/>
      <c r="J84" s="849">
        <v>1</v>
      </c>
      <c r="K84" s="849">
        <v>30</v>
      </c>
      <c r="L84" s="849">
        <v>1</v>
      </c>
      <c r="M84" s="849">
        <v>30</v>
      </c>
      <c r="N84" s="849">
        <v>1</v>
      </c>
      <c r="O84" s="849">
        <v>30</v>
      </c>
      <c r="P84" s="837">
        <v>1</v>
      </c>
      <c r="Q84" s="850">
        <v>30</v>
      </c>
    </row>
    <row r="85" spans="1:17" ht="14.4" customHeight="1" x14ac:dyDescent="0.3">
      <c r="A85" s="831" t="s">
        <v>4294</v>
      </c>
      <c r="B85" s="832" t="s">
        <v>4295</v>
      </c>
      <c r="C85" s="832" t="s">
        <v>3371</v>
      </c>
      <c r="D85" s="832" t="s">
        <v>4381</v>
      </c>
      <c r="E85" s="832" t="s">
        <v>4382</v>
      </c>
      <c r="F85" s="849">
        <v>1</v>
      </c>
      <c r="G85" s="849">
        <v>205</v>
      </c>
      <c r="H85" s="849"/>
      <c r="I85" s="849">
        <v>205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4294</v>
      </c>
      <c r="B86" s="832" t="s">
        <v>4295</v>
      </c>
      <c r="C86" s="832" t="s">
        <v>3371</v>
      </c>
      <c r="D86" s="832" t="s">
        <v>4383</v>
      </c>
      <c r="E86" s="832" t="s">
        <v>4384</v>
      </c>
      <c r="F86" s="849">
        <v>4</v>
      </c>
      <c r="G86" s="849">
        <v>104</v>
      </c>
      <c r="H86" s="849">
        <v>0.5714285714285714</v>
      </c>
      <c r="I86" s="849">
        <v>26</v>
      </c>
      <c r="J86" s="849">
        <v>7</v>
      </c>
      <c r="K86" s="849">
        <v>182</v>
      </c>
      <c r="L86" s="849">
        <v>1</v>
      </c>
      <c r="M86" s="849">
        <v>26</v>
      </c>
      <c r="N86" s="849">
        <v>8</v>
      </c>
      <c r="O86" s="849">
        <v>208</v>
      </c>
      <c r="P86" s="837">
        <v>1.1428571428571428</v>
      </c>
      <c r="Q86" s="850">
        <v>26</v>
      </c>
    </row>
    <row r="87" spans="1:17" ht="14.4" customHeight="1" x14ac:dyDescent="0.3">
      <c r="A87" s="831" t="s">
        <v>4294</v>
      </c>
      <c r="B87" s="832" t="s">
        <v>4295</v>
      </c>
      <c r="C87" s="832" t="s">
        <v>3371</v>
      </c>
      <c r="D87" s="832" t="s">
        <v>4385</v>
      </c>
      <c r="E87" s="832" t="s">
        <v>4386</v>
      </c>
      <c r="F87" s="849">
        <v>31</v>
      </c>
      <c r="G87" s="849">
        <v>2604</v>
      </c>
      <c r="H87" s="849">
        <v>1.0689655172413792</v>
      </c>
      <c r="I87" s="849">
        <v>84</v>
      </c>
      <c r="J87" s="849">
        <v>29</v>
      </c>
      <c r="K87" s="849">
        <v>2436</v>
      </c>
      <c r="L87" s="849">
        <v>1</v>
      </c>
      <c r="M87" s="849">
        <v>84</v>
      </c>
      <c r="N87" s="849">
        <v>29</v>
      </c>
      <c r="O87" s="849">
        <v>2436</v>
      </c>
      <c r="P87" s="837">
        <v>1</v>
      </c>
      <c r="Q87" s="850">
        <v>84</v>
      </c>
    </row>
    <row r="88" spans="1:17" ht="14.4" customHeight="1" x14ac:dyDescent="0.3">
      <c r="A88" s="831" t="s">
        <v>4294</v>
      </c>
      <c r="B88" s="832" t="s">
        <v>4295</v>
      </c>
      <c r="C88" s="832" t="s">
        <v>3371</v>
      </c>
      <c r="D88" s="832" t="s">
        <v>4387</v>
      </c>
      <c r="E88" s="832" t="s">
        <v>4388</v>
      </c>
      <c r="F88" s="849">
        <v>3</v>
      </c>
      <c r="G88" s="849">
        <v>528</v>
      </c>
      <c r="H88" s="849">
        <v>3</v>
      </c>
      <c r="I88" s="849">
        <v>176</v>
      </c>
      <c r="J88" s="849">
        <v>1</v>
      </c>
      <c r="K88" s="849">
        <v>176</v>
      </c>
      <c r="L88" s="849">
        <v>1</v>
      </c>
      <c r="M88" s="849">
        <v>176</v>
      </c>
      <c r="N88" s="849">
        <v>1</v>
      </c>
      <c r="O88" s="849">
        <v>177</v>
      </c>
      <c r="P88" s="837">
        <v>1.0056818181818181</v>
      </c>
      <c r="Q88" s="850">
        <v>177</v>
      </c>
    </row>
    <row r="89" spans="1:17" ht="14.4" customHeight="1" x14ac:dyDescent="0.3">
      <c r="A89" s="831" t="s">
        <v>4294</v>
      </c>
      <c r="B89" s="832" t="s">
        <v>4295</v>
      </c>
      <c r="C89" s="832" t="s">
        <v>3371</v>
      </c>
      <c r="D89" s="832" t="s">
        <v>4389</v>
      </c>
      <c r="E89" s="832" t="s">
        <v>4390</v>
      </c>
      <c r="F89" s="849">
        <v>22</v>
      </c>
      <c r="G89" s="849">
        <v>330</v>
      </c>
      <c r="H89" s="849">
        <v>0.84615384615384615</v>
      </c>
      <c r="I89" s="849">
        <v>15</v>
      </c>
      <c r="J89" s="849">
        <v>26</v>
      </c>
      <c r="K89" s="849">
        <v>390</v>
      </c>
      <c r="L89" s="849">
        <v>1</v>
      </c>
      <c r="M89" s="849">
        <v>15</v>
      </c>
      <c r="N89" s="849">
        <v>7</v>
      </c>
      <c r="O89" s="849">
        <v>112</v>
      </c>
      <c r="P89" s="837">
        <v>0.28717948717948716</v>
      </c>
      <c r="Q89" s="850">
        <v>16</v>
      </c>
    </row>
    <row r="90" spans="1:17" ht="14.4" customHeight="1" x14ac:dyDescent="0.3">
      <c r="A90" s="831" t="s">
        <v>4294</v>
      </c>
      <c r="B90" s="832" t="s">
        <v>4295</v>
      </c>
      <c r="C90" s="832" t="s">
        <v>3371</v>
      </c>
      <c r="D90" s="832" t="s">
        <v>4391</v>
      </c>
      <c r="E90" s="832" t="s">
        <v>4392</v>
      </c>
      <c r="F90" s="849">
        <v>14</v>
      </c>
      <c r="G90" s="849">
        <v>322</v>
      </c>
      <c r="H90" s="849">
        <v>1.0769230769230769</v>
      </c>
      <c r="I90" s="849">
        <v>23</v>
      </c>
      <c r="J90" s="849">
        <v>13</v>
      </c>
      <c r="K90" s="849">
        <v>299</v>
      </c>
      <c r="L90" s="849">
        <v>1</v>
      </c>
      <c r="M90" s="849">
        <v>23</v>
      </c>
      <c r="N90" s="849">
        <v>7</v>
      </c>
      <c r="O90" s="849">
        <v>161</v>
      </c>
      <c r="P90" s="837">
        <v>0.53846153846153844</v>
      </c>
      <c r="Q90" s="850">
        <v>23</v>
      </c>
    </row>
    <row r="91" spans="1:17" ht="14.4" customHeight="1" x14ac:dyDescent="0.3">
      <c r="A91" s="831" t="s">
        <v>4294</v>
      </c>
      <c r="B91" s="832" t="s">
        <v>4295</v>
      </c>
      <c r="C91" s="832" t="s">
        <v>3371</v>
      </c>
      <c r="D91" s="832" t="s">
        <v>4393</v>
      </c>
      <c r="E91" s="832" t="s">
        <v>4394</v>
      </c>
      <c r="F91" s="849">
        <v>2</v>
      </c>
      <c r="G91" s="849">
        <v>74</v>
      </c>
      <c r="H91" s="849"/>
      <c r="I91" s="849">
        <v>37</v>
      </c>
      <c r="J91" s="849"/>
      <c r="K91" s="849"/>
      <c r="L91" s="849"/>
      <c r="M91" s="849"/>
      <c r="N91" s="849">
        <v>5</v>
      </c>
      <c r="O91" s="849">
        <v>185</v>
      </c>
      <c r="P91" s="837"/>
      <c r="Q91" s="850">
        <v>37</v>
      </c>
    </row>
    <row r="92" spans="1:17" ht="14.4" customHeight="1" x14ac:dyDescent="0.3">
      <c r="A92" s="831" t="s">
        <v>4294</v>
      </c>
      <c r="B92" s="832" t="s">
        <v>4295</v>
      </c>
      <c r="C92" s="832" t="s">
        <v>3371</v>
      </c>
      <c r="D92" s="832" t="s">
        <v>4395</v>
      </c>
      <c r="E92" s="832" t="s">
        <v>4396</v>
      </c>
      <c r="F92" s="849">
        <v>113</v>
      </c>
      <c r="G92" s="849">
        <v>2599</v>
      </c>
      <c r="H92" s="849">
        <v>1.486842105263158</v>
      </c>
      <c r="I92" s="849">
        <v>23</v>
      </c>
      <c r="J92" s="849">
        <v>76</v>
      </c>
      <c r="K92" s="849">
        <v>1748</v>
      </c>
      <c r="L92" s="849">
        <v>1</v>
      </c>
      <c r="M92" s="849">
        <v>23</v>
      </c>
      <c r="N92" s="849">
        <v>98</v>
      </c>
      <c r="O92" s="849">
        <v>2254</v>
      </c>
      <c r="P92" s="837">
        <v>1.2894736842105263</v>
      </c>
      <c r="Q92" s="850">
        <v>23</v>
      </c>
    </row>
    <row r="93" spans="1:17" ht="14.4" customHeight="1" x14ac:dyDescent="0.3">
      <c r="A93" s="831" t="s">
        <v>4294</v>
      </c>
      <c r="B93" s="832" t="s">
        <v>4295</v>
      </c>
      <c r="C93" s="832" t="s">
        <v>3371</v>
      </c>
      <c r="D93" s="832" t="s">
        <v>4397</v>
      </c>
      <c r="E93" s="832" t="s">
        <v>4398</v>
      </c>
      <c r="F93" s="849">
        <v>1</v>
      </c>
      <c r="G93" s="849">
        <v>331</v>
      </c>
      <c r="H93" s="849"/>
      <c r="I93" s="849">
        <v>331</v>
      </c>
      <c r="J93" s="849"/>
      <c r="K93" s="849"/>
      <c r="L93" s="849"/>
      <c r="M93" s="849"/>
      <c r="N93" s="849">
        <v>1</v>
      </c>
      <c r="O93" s="849">
        <v>331</v>
      </c>
      <c r="P93" s="837"/>
      <c r="Q93" s="850">
        <v>331</v>
      </c>
    </row>
    <row r="94" spans="1:17" ht="14.4" customHeight="1" x14ac:dyDescent="0.3">
      <c r="A94" s="831" t="s">
        <v>4294</v>
      </c>
      <c r="B94" s="832" t="s">
        <v>4295</v>
      </c>
      <c r="C94" s="832" t="s">
        <v>3371</v>
      </c>
      <c r="D94" s="832" t="s">
        <v>4399</v>
      </c>
      <c r="E94" s="832" t="s">
        <v>4400</v>
      </c>
      <c r="F94" s="849">
        <v>4</v>
      </c>
      <c r="G94" s="849">
        <v>116</v>
      </c>
      <c r="H94" s="849">
        <v>0.66666666666666663</v>
      </c>
      <c r="I94" s="849">
        <v>29</v>
      </c>
      <c r="J94" s="849">
        <v>6</v>
      </c>
      <c r="K94" s="849">
        <v>174</v>
      </c>
      <c r="L94" s="849">
        <v>1</v>
      </c>
      <c r="M94" s="849">
        <v>29</v>
      </c>
      <c r="N94" s="849">
        <v>12</v>
      </c>
      <c r="O94" s="849">
        <v>348</v>
      </c>
      <c r="P94" s="837">
        <v>2</v>
      </c>
      <c r="Q94" s="850">
        <v>29</v>
      </c>
    </row>
    <row r="95" spans="1:17" ht="14.4" customHeight="1" x14ac:dyDescent="0.3">
      <c r="A95" s="831" t="s">
        <v>4294</v>
      </c>
      <c r="B95" s="832" t="s">
        <v>4295</v>
      </c>
      <c r="C95" s="832" t="s">
        <v>3371</v>
      </c>
      <c r="D95" s="832" t="s">
        <v>4401</v>
      </c>
      <c r="E95" s="832" t="s">
        <v>4402</v>
      </c>
      <c r="F95" s="849">
        <v>11</v>
      </c>
      <c r="G95" s="849">
        <v>1958</v>
      </c>
      <c r="H95" s="849">
        <v>2.2000000000000002</v>
      </c>
      <c r="I95" s="849">
        <v>178</v>
      </c>
      <c r="J95" s="849">
        <v>5</v>
      </c>
      <c r="K95" s="849">
        <v>890</v>
      </c>
      <c r="L95" s="849">
        <v>1</v>
      </c>
      <c r="M95" s="849">
        <v>178</v>
      </c>
      <c r="N95" s="849">
        <v>3</v>
      </c>
      <c r="O95" s="849">
        <v>537</v>
      </c>
      <c r="P95" s="837">
        <v>0.60337078651685394</v>
      </c>
      <c r="Q95" s="850">
        <v>179</v>
      </c>
    </row>
    <row r="96" spans="1:17" ht="14.4" customHeight="1" x14ac:dyDescent="0.3">
      <c r="A96" s="831" t="s">
        <v>4294</v>
      </c>
      <c r="B96" s="832" t="s">
        <v>4295</v>
      </c>
      <c r="C96" s="832" t="s">
        <v>3371</v>
      </c>
      <c r="D96" s="832" t="s">
        <v>4403</v>
      </c>
      <c r="E96" s="832" t="s">
        <v>4404</v>
      </c>
      <c r="F96" s="849">
        <v>1</v>
      </c>
      <c r="G96" s="849">
        <v>15</v>
      </c>
      <c r="H96" s="849"/>
      <c r="I96" s="849">
        <v>15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4294</v>
      </c>
      <c r="B97" s="832" t="s">
        <v>4295</v>
      </c>
      <c r="C97" s="832" t="s">
        <v>3371</v>
      </c>
      <c r="D97" s="832" t="s">
        <v>4405</v>
      </c>
      <c r="E97" s="832" t="s">
        <v>4406</v>
      </c>
      <c r="F97" s="849">
        <v>6</v>
      </c>
      <c r="G97" s="849">
        <v>114</v>
      </c>
      <c r="H97" s="849">
        <v>1.2</v>
      </c>
      <c r="I97" s="849">
        <v>19</v>
      </c>
      <c r="J97" s="849">
        <v>5</v>
      </c>
      <c r="K97" s="849">
        <v>95</v>
      </c>
      <c r="L97" s="849">
        <v>1</v>
      </c>
      <c r="M97" s="849">
        <v>19</v>
      </c>
      <c r="N97" s="849">
        <v>10</v>
      </c>
      <c r="O97" s="849">
        <v>200</v>
      </c>
      <c r="P97" s="837">
        <v>2.1052631578947367</v>
      </c>
      <c r="Q97" s="850">
        <v>20</v>
      </c>
    </row>
    <row r="98" spans="1:17" ht="14.4" customHeight="1" x14ac:dyDescent="0.3">
      <c r="A98" s="831" t="s">
        <v>4294</v>
      </c>
      <c r="B98" s="832" t="s">
        <v>4295</v>
      </c>
      <c r="C98" s="832" t="s">
        <v>3371</v>
      </c>
      <c r="D98" s="832" t="s">
        <v>4407</v>
      </c>
      <c r="E98" s="832" t="s">
        <v>4408</v>
      </c>
      <c r="F98" s="849">
        <v>22</v>
      </c>
      <c r="G98" s="849">
        <v>440</v>
      </c>
      <c r="H98" s="849">
        <v>1.1578947368421053</v>
      </c>
      <c r="I98" s="849">
        <v>20</v>
      </c>
      <c r="J98" s="849">
        <v>19</v>
      </c>
      <c r="K98" s="849">
        <v>380</v>
      </c>
      <c r="L98" s="849">
        <v>1</v>
      </c>
      <c r="M98" s="849">
        <v>20</v>
      </c>
      <c r="N98" s="849">
        <v>31</v>
      </c>
      <c r="O98" s="849">
        <v>620</v>
      </c>
      <c r="P98" s="837">
        <v>1.631578947368421</v>
      </c>
      <c r="Q98" s="850">
        <v>20</v>
      </c>
    </row>
    <row r="99" spans="1:17" ht="14.4" customHeight="1" x14ac:dyDescent="0.3">
      <c r="A99" s="831" t="s">
        <v>4294</v>
      </c>
      <c r="B99" s="832" t="s">
        <v>4295</v>
      </c>
      <c r="C99" s="832" t="s">
        <v>3371</v>
      </c>
      <c r="D99" s="832" t="s">
        <v>4409</v>
      </c>
      <c r="E99" s="832" t="s">
        <v>4410</v>
      </c>
      <c r="F99" s="849">
        <v>5</v>
      </c>
      <c r="G99" s="849">
        <v>930</v>
      </c>
      <c r="H99" s="849">
        <v>1</v>
      </c>
      <c r="I99" s="849">
        <v>186</v>
      </c>
      <c r="J99" s="849">
        <v>5</v>
      </c>
      <c r="K99" s="849">
        <v>930</v>
      </c>
      <c r="L99" s="849">
        <v>1</v>
      </c>
      <c r="M99" s="849">
        <v>186</v>
      </c>
      <c r="N99" s="849">
        <v>8</v>
      </c>
      <c r="O99" s="849">
        <v>1496</v>
      </c>
      <c r="P99" s="837">
        <v>1.6086021505376344</v>
      </c>
      <c r="Q99" s="850">
        <v>187</v>
      </c>
    </row>
    <row r="100" spans="1:17" ht="14.4" customHeight="1" x14ac:dyDescent="0.3">
      <c r="A100" s="831" t="s">
        <v>4294</v>
      </c>
      <c r="B100" s="832" t="s">
        <v>4295</v>
      </c>
      <c r="C100" s="832" t="s">
        <v>3371</v>
      </c>
      <c r="D100" s="832" t="s">
        <v>4411</v>
      </c>
      <c r="E100" s="832" t="s">
        <v>4412</v>
      </c>
      <c r="F100" s="849">
        <v>2</v>
      </c>
      <c r="G100" s="849">
        <v>376</v>
      </c>
      <c r="H100" s="849"/>
      <c r="I100" s="849">
        <v>188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4294</v>
      </c>
      <c r="B101" s="832" t="s">
        <v>4295</v>
      </c>
      <c r="C101" s="832" t="s">
        <v>3371</v>
      </c>
      <c r="D101" s="832" t="s">
        <v>4413</v>
      </c>
      <c r="E101" s="832" t="s">
        <v>4414</v>
      </c>
      <c r="F101" s="849">
        <v>1</v>
      </c>
      <c r="G101" s="849">
        <v>163</v>
      </c>
      <c r="H101" s="849"/>
      <c r="I101" s="849">
        <v>163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4294</v>
      </c>
      <c r="B102" s="832" t="s">
        <v>4295</v>
      </c>
      <c r="C102" s="832" t="s">
        <v>3371</v>
      </c>
      <c r="D102" s="832" t="s">
        <v>4415</v>
      </c>
      <c r="E102" s="832" t="s">
        <v>4416</v>
      </c>
      <c r="F102" s="849"/>
      <c r="G102" s="849"/>
      <c r="H102" s="849"/>
      <c r="I102" s="849"/>
      <c r="J102" s="849"/>
      <c r="K102" s="849"/>
      <c r="L102" s="849"/>
      <c r="M102" s="849"/>
      <c r="N102" s="849">
        <v>4</v>
      </c>
      <c r="O102" s="849">
        <v>336</v>
      </c>
      <c r="P102" s="837"/>
      <c r="Q102" s="850">
        <v>84</v>
      </c>
    </row>
    <row r="103" spans="1:17" ht="14.4" customHeight="1" x14ac:dyDescent="0.3">
      <c r="A103" s="831" t="s">
        <v>4294</v>
      </c>
      <c r="B103" s="832" t="s">
        <v>4295</v>
      </c>
      <c r="C103" s="832" t="s">
        <v>3371</v>
      </c>
      <c r="D103" s="832" t="s">
        <v>4417</v>
      </c>
      <c r="E103" s="832" t="s">
        <v>4418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79</v>
      </c>
      <c r="P103" s="837"/>
      <c r="Q103" s="850">
        <v>79</v>
      </c>
    </row>
    <row r="104" spans="1:17" ht="14.4" customHeight="1" x14ac:dyDescent="0.3">
      <c r="A104" s="831" t="s">
        <v>4294</v>
      </c>
      <c r="B104" s="832" t="s">
        <v>4295</v>
      </c>
      <c r="C104" s="832" t="s">
        <v>3371</v>
      </c>
      <c r="D104" s="832" t="s">
        <v>4419</v>
      </c>
      <c r="E104" s="832" t="s">
        <v>4420</v>
      </c>
      <c r="F104" s="849"/>
      <c r="G104" s="849"/>
      <c r="H104" s="849"/>
      <c r="I104" s="849"/>
      <c r="J104" s="849">
        <v>2</v>
      </c>
      <c r="K104" s="849">
        <v>42</v>
      </c>
      <c r="L104" s="849">
        <v>1</v>
      </c>
      <c r="M104" s="849">
        <v>21</v>
      </c>
      <c r="N104" s="849">
        <v>2</v>
      </c>
      <c r="O104" s="849">
        <v>44</v>
      </c>
      <c r="P104" s="837">
        <v>1.0476190476190477</v>
      </c>
      <c r="Q104" s="850">
        <v>22</v>
      </c>
    </row>
    <row r="105" spans="1:17" ht="14.4" customHeight="1" x14ac:dyDescent="0.3">
      <c r="A105" s="831" t="s">
        <v>4294</v>
      </c>
      <c r="B105" s="832" t="s">
        <v>4295</v>
      </c>
      <c r="C105" s="832" t="s">
        <v>3371</v>
      </c>
      <c r="D105" s="832" t="s">
        <v>4421</v>
      </c>
      <c r="E105" s="832" t="s">
        <v>4422</v>
      </c>
      <c r="F105" s="849">
        <v>18</v>
      </c>
      <c r="G105" s="849">
        <v>396</v>
      </c>
      <c r="H105" s="849">
        <v>1.2</v>
      </c>
      <c r="I105" s="849">
        <v>22</v>
      </c>
      <c r="J105" s="849">
        <v>15</v>
      </c>
      <c r="K105" s="849">
        <v>330</v>
      </c>
      <c r="L105" s="849">
        <v>1</v>
      </c>
      <c r="M105" s="849">
        <v>22</v>
      </c>
      <c r="N105" s="849">
        <v>9</v>
      </c>
      <c r="O105" s="849">
        <v>198</v>
      </c>
      <c r="P105" s="837">
        <v>0.6</v>
      </c>
      <c r="Q105" s="850">
        <v>22</v>
      </c>
    </row>
    <row r="106" spans="1:17" ht="14.4" customHeight="1" x14ac:dyDescent="0.3">
      <c r="A106" s="831" t="s">
        <v>4294</v>
      </c>
      <c r="B106" s="832" t="s">
        <v>4295</v>
      </c>
      <c r="C106" s="832" t="s">
        <v>3371</v>
      </c>
      <c r="D106" s="832" t="s">
        <v>4423</v>
      </c>
      <c r="E106" s="832" t="s">
        <v>4424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571</v>
      </c>
      <c r="P106" s="837"/>
      <c r="Q106" s="850">
        <v>571</v>
      </c>
    </row>
    <row r="107" spans="1:17" ht="14.4" customHeight="1" x14ac:dyDescent="0.3">
      <c r="A107" s="831" t="s">
        <v>4294</v>
      </c>
      <c r="B107" s="832" t="s">
        <v>4295</v>
      </c>
      <c r="C107" s="832" t="s">
        <v>3371</v>
      </c>
      <c r="D107" s="832" t="s">
        <v>4425</v>
      </c>
      <c r="E107" s="832" t="s">
        <v>4426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173</v>
      </c>
      <c r="P107" s="837"/>
      <c r="Q107" s="850">
        <v>173</v>
      </c>
    </row>
    <row r="108" spans="1:17" ht="14.4" customHeight="1" x14ac:dyDescent="0.3">
      <c r="A108" s="831" t="s">
        <v>4294</v>
      </c>
      <c r="B108" s="832" t="s">
        <v>4295</v>
      </c>
      <c r="C108" s="832" t="s">
        <v>3371</v>
      </c>
      <c r="D108" s="832" t="s">
        <v>4427</v>
      </c>
      <c r="E108" s="832" t="s">
        <v>4428</v>
      </c>
      <c r="F108" s="849"/>
      <c r="G108" s="849"/>
      <c r="H108" s="849"/>
      <c r="I108" s="849"/>
      <c r="J108" s="849"/>
      <c r="K108" s="849"/>
      <c r="L108" s="849"/>
      <c r="M108" s="849"/>
      <c r="N108" s="849">
        <v>2</v>
      </c>
      <c r="O108" s="849">
        <v>990</v>
      </c>
      <c r="P108" s="837"/>
      <c r="Q108" s="850">
        <v>495</v>
      </c>
    </row>
    <row r="109" spans="1:17" ht="14.4" customHeight="1" x14ac:dyDescent="0.3">
      <c r="A109" s="831" t="s">
        <v>4294</v>
      </c>
      <c r="B109" s="832" t="s">
        <v>4295</v>
      </c>
      <c r="C109" s="832" t="s">
        <v>3371</v>
      </c>
      <c r="D109" s="832" t="s">
        <v>4429</v>
      </c>
      <c r="E109" s="832" t="s">
        <v>4430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168</v>
      </c>
      <c r="P109" s="837"/>
      <c r="Q109" s="850">
        <v>168</v>
      </c>
    </row>
    <row r="110" spans="1:17" ht="14.4" customHeight="1" x14ac:dyDescent="0.3">
      <c r="A110" s="831" t="s">
        <v>4294</v>
      </c>
      <c r="B110" s="832" t="s">
        <v>4295</v>
      </c>
      <c r="C110" s="832" t="s">
        <v>3371</v>
      </c>
      <c r="D110" s="832" t="s">
        <v>4431</v>
      </c>
      <c r="E110" s="832" t="s">
        <v>4432</v>
      </c>
      <c r="F110" s="849"/>
      <c r="G110" s="849"/>
      <c r="H110" s="849"/>
      <c r="I110" s="849"/>
      <c r="J110" s="849">
        <v>1</v>
      </c>
      <c r="K110" s="849">
        <v>266</v>
      </c>
      <c r="L110" s="849">
        <v>1</v>
      </c>
      <c r="M110" s="849">
        <v>266</v>
      </c>
      <c r="N110" s="849"/>
      <c r="O110" s="849"/>
      <c r="P110" s="837"/>
      <c r="Q110" s="850"/>
    </row>
    <row r="111" spans="1:17" ht="14.4" customHeight="1" x14ac:dyDescent="0.3">
      <c r="A111" s="831" t="s">
        <v>4294</v>
      </c>
      <c r="B111" s="832" t="s">
        <v>4295</v>
      </c>
      <c r="C111" s="832" t="s">
        <v>3371</v>
      </c>
      <c r="D111" s="832" t="s">
        <v>4433</v>
      </c>
      <c r="E111" s="832" t="s">
        <v>4434</v>
      </c>
      <c r="F111" s="849">
        <v>1</v>
      </c>
      <c r="G111" s="849">
        <v>23</v>
      </c>
      <c r="H111" s="849">
        <v>0.5</v>
      </c>
      <c r="I111" s="849">
        <v>23</v>
      </c>
      <c r="J111" s="849">
        <v>2</v>
      </c>
      <c r="K111" s="849">
        <v>46</v>
      </c>
      <c r="L111" s="849">
        <v>1</v>
      </c>
      <c r="M111" s="849">
        <v>23</v>
      </c>
      <c r="N111" s="849">
        <v>2</v>
      </c>
      <c r="O111" s="849">
        <v>46</v>
      </c>
      <c r="P111" s="837">
        <v>1</v>
      </c>
      <c r="Q111" s="850">
        <v>23</v>
      </c>
    </row>
    <row r="112" spans="1:17" ht="14.4" customHeight="1" x14ac:dyDescent="0.3">
      <c r="A112" s="831" t="s">
        <v>4294</v>
      </c>
      <c r="B112" s="832" t="s">
        <v>4295</v>
      </c>
      <c r="C112" s="832" t="s">
        <v>3371</v>
      </c>
      <c r="D112" s="832" t="s">
        <v>4435</v>
      </c>
      <c r="E112" s="832" t="s">
        <v>4436</v>
      </c>
      <c r="F112" s="849">
        <v>1</v>
      </c>
      <c r="G112" s="849">
        <v>294</v>
      </c>
      <c r="H112" s="849">
        <v>0.49830508474576274</v>
      </c>
      <c r="I112" s="849">
        <v>294</v>
      </c>
      <c r="J112" s="849">
        <v>2</v>
      </c>
      <c r="K112" s="849">
        <v>590</v>
      </c>
      <c r="L112" s="849">
        <v>1</v>
      </c>
      <c r="M112" s="849">
        <v>295</v>
      </c>
      <c r="N112" s="849">
        <v>2</v>
      </c>
      <c r="O112" s="849">
        <v>592</v>
      </c>
      <c r="P112" s="837">
        <v>1.0033898305084745</v>
      </c>
      <c r="Q112" s="850">
        <v>296</v>
      </c>
    </row>
    <row r="113" spans="1:17" ht="14.4" customHeight="1" x14ac:dyDescent="0.3">
      <c r="A113" s="831" t="s">
        <v>4294</v>
      </c>
      <c r="B113" s="832" t="s">
        <v>4295</v>
      </c>
      <c r="C113" s="832" t="s">
        <v>3371</v>
      </c>
      <c r="D113" s="832" t="s">
        <v>4437</v>
      </c>
      <c r="E113" s="832" t="s">
        <v>4438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45</v>
      </c>
      <c r="P113" s="837"/>
      <c r="Q113" s="850">
        <v>45</v>
      </c>
    </row>
    <row r="114" spans="1:17" ht="14.4" customHeight="1" x14ac:dyDescent="0.3">
      <c r="A114" s="831" t="s">
        <v>4294</v>
      </c>
      <c r="B114" s="832" t="s">
        <v>4295</v>
      </c>
      <c r="C114" s="832" t="s">
        <v>3371</v>
      </c>
      <c r="D114" s="832" t="s">
        <v>4439</v>
      </c>
      <c r="E114" s="832" t="s">
        <v>4440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2220</v>
      </c>
      <c r="P114" s="837"/>
      <c r="Q114" s="850">
        <v>1110</v>
      </c>
    </row>
    <row r="115" spans="1:17" ht="14.4" customHeight="1" x14ac:dyDescent="0.3">
      <c r="A115" s="831" t="s">
        <v>4294</v>
      </c>
      <c r="B115" s="832" t="s">
        <v>4295</v>
      </c>
      <c r="C115" s="832" t="s">
        <v>3371</v>
      </c>
      <c r="D115" s="832" t="s">
        <v>4441</v>
      </c>
      <c r="E115" s="832" t="s">
        <v>4442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146</v>
      </c>
      <c r="P115" s="837"/>
      <c r="Q115" s="850">
        <v>146</v>
      </c>
    </row>
    <row r="116" spans="1:17" ht="14.4" customHeight="1" x14ac:dyDescent="0.3">
      <c r="A116" s="831" t="s">
        <v>4294</v>
      </c>
      <c r="B116" s="832" t="s">
        <v>4295</v>
      </c>
      <c r="C116" s="832" t="s">
        <v>3371</v>
      </c>
      <c r="D116" s="832" t="s">
        <v>4443</v>
      </c>
      <c r="E116" s="832" t="s">
        <v>4444</v>
      </c>
      <c r="F116" s="849"/>
      <c r="G116" s="849"/>
      <c r="H116" s="849"/>
      <c r="I116" s="849"/>
      <c r="J116" s="849"/>
      <c r="K116" s="849"/>
      <c r="L116" s="849"/>
      <c r="M116" s="849"/>
      <c r="N116" s="849">
        <v>3</v>
      </c>
      <c r="O116" s="849">
        <v>138</v>
      </c>
      <c r="P116" s="837"/>
      <c r="Q116" s="850">
        <v>46</v>
      </c>
    </row>
    <row r="117" spans="1:17" ht="14.4" customHeight="1" x14ac:dyDescent="0.3">
      <c r="A117" s="831" t="s">
        <v>4294</v>
      </c>
      <c r="B117" s="832" t="s">
        <v>4295</v>
      </c>
      <c r="C117" s="832" t="s">
        <v>3371</v>
      </c>
      <c r="D117" s="832" t="s">
        <v>4445</v>
      </c>
      <c r="E117" s="832" t="s">
        <v>4446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43</v>
      </c>
      <c r="P117" s="837"/>
      <c r="Q117" s="850">
        <v>43</v>
      </c>
    </row>
    <row r="118" spans="1:17" ht="14.4" customHeight="1" x14ac:dyDescent="0.3">
      <c r="A118" s="831" t="s">
        <v>4294</v>
      </c>
      <c r="B118" s="832" t="s">
        <v>4295</v>
      </c>
      <c r="C118" s="832" t="s">
        <v>3371</v>
      </c>
      <c r="D118" s="832" t="s">
        <v>4447</v>
      </c>
      <c r="E118" s="832" t="s">
        <v>4448</v>
      </c>
      <c r="F118" s="849"/>
      <c r="G118" s="849"/>
      <c r="H118" s="849"/>
      <c r="I118" s="849"/>
      <c r="J118" s="849">
        <v>1</v>
      </c>
      <c r="K118" s="849">
        <v>528</v>
      </c>
      <c r="L118" s="849">
        <v>1</v>
      </c>
      <c r="M118" s="849">
        <v>528</v>
      </c>
      <c r="N118" s="849"/>
      <c r="O118" s="849"/>
      <c r="P118" s="837"/>
      <c r="Q118" s="850"/>
    </row>
    <row r="119" spans="1:17" ht="14.4" customHeight="1" x14ac:dyDescent="0.3">
      <c r="A119" s="831" t="s">
        <v>4294</v>
      </c>
      <c r="B119" s="832" t="s">
        <v>4295</v>
      </c>
      <c r="C119" s="832" t="s">
        <v>3371</v>
      </c>
      <c r="D119" s="832" t="s">
        <v>4449</v>
      </c>
      <c r="E119" s="832" t="s">
        <v>4450</v>
      </c>
      <c r="F119" s="849">
        <v>1</v>
      </c>
      <c r="G119" s="849">
        <v>31</v>
      </c>
      <c r="H119" s="849">
        <v>0.5</v>
      </c>
      <c r="I119" s="849">
        <v>31</v>
      </c>
      <c r="J119" s="849">
        <v>2</v>
      </c>
      <c r="K119" s="849">
        <v>62</v>
      </c>
      <c r="L119" s="849">
        <v>1</v>
      </c>
      <c r="M119" s="849">
        <v>31</v>
      </c>
      <c r="N119" s="849">
        <v>5</v>
      </c>
      <c r="O119" s="849">
        <v>155</v>
      </c>
      <c r="P119" s="837">
        <v>2.5</v>
      </c>
      <c r="Q119" s="850">
        <v>31</v>
      </c>
    </row>
    <row r="120" spans="1:17" ht="14.4" customHeight="1" x14ac:dyDescent="0.3">
      <c r="A120" s="831" t="s">
        <v>4294</v>
      </c>
      <c r="B120" s="832" t="s">
        <v>4295</v>
      </c>
      <c r="C120" s="832" t="s">
        <v>3371</v>
      </c>
      <c r="D120" s="832" t="s">
        <v>4451</v>
      </c>
      <c r="E120" s="832" t="s">
        <v>4452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26</v>
      </c>
      <c r="P120" s="837"/>
      <c r="Q120" s="850">
        <v>26</v>
      </c>
    </row>
    <row r="121" spans="1:17" ht="14.4" customHeight="1" x14ac:dyDescent="0.3">
      <c r="A121" s="831" t="s">
        <v>4294</v>
      </c>
      <c r="B121" s="832" t="s">
        <v>4295</v>
      </c>
      <c r="C121" s="832" t="s">
        <v>3371</v>
      </c>
      <c r="D121" s="832" t="s">
        <v>4453</v>
      </c>
      <c r="E121" s="832" t="s">
        <v>4454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357</v>
      </c>
      <c r="P121" s="837"/>
      <c r="Q121" s="850">
        <v>357</v>
      </c>
    </row>
    <row r="122" spans="1:17" ht="14.4" customHeight="1" x14ac:dyDescent="0.3">
      <c r="A122" s="831" t="s">
        <v>4294</v>
      </c>
      <c r="B122" s="832" t="s">
        <v>4295</v>
      </c>
      <c r="C122" s="832" t="s">
        <v>3371</v>
      </c>
      <c r="D122" s="832" t="s">
        <v>4455</v>
      </c>
      <c r="E122" s="832" t="s">
        <v>4456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408</v>
      </c>
      <c r="P122" s="837"/>
      <c r="Q122" s="850">
        <v>408</v>
      </c>
    </row>
    <row r="123" spans="1:17" ht="14.4" customHeight="1" x14ac:dyDescent="0.3">
      <c r="A123" s="831" t="s">
        <v>4294</v>
      </c>
      <c r="B123" s="832" t="s">
        <v>4295</v>
      </c>
      <c r="C123" s="832" t="s">
        <v>3371</v>
      </c>
      <c r="D123" s="832" t="s">
        <v>4457</v>
      </c>
      <c r="E123" s="832" t="s">
        <v>4458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190</v>
      </c>
      <c r="P123" s="837"/>
      <c r="Q123" s="850">
        <v>190</v>
      </c>
    </row>
    <row r="124" spans="1:17" ht="14.4" customHeight="1" x14ac:dyDescent="0.3">
      <c r="A124" s="831" t="s">
        <v>4294</v>
      </c>
      <c r="B124" s="832" t="s">
        <v>4295</v>
      </c>
      <c r="C124" s="832" t="s">
        <v>3371</v>
      </c>
      <c r="D124" s="832" t="s">
        <v>4459</v>
      </c>
      <c r="E124" s="832" t="s">
        <v>4460</v>
      </c>
      <c r="F124" s="849"/>
      <c r="G124" s="849"/>
      <c r="H124" s="849"/>
      <c r="I124" s="849"/>
      <c r="J124" s="849">
        <v>1</v>
      </c>
      <c r="K124" s="849">
        <v>133</v>
      </c>
      <c r="L124" s="849">
        <v>1</v>
      </c>
      <c r="M124" s="849">
        <v>133</v>
      </c>
      <c r="N124" s="849">
        <v>1</v>
      </c>
      <c r="O124" s="849">
        <v>133</v>
      </c>
      <c r="P124" s="837">
        <v>1</v>
      </c>
      <c r="Q124" s="850">
        <v>133</v>
      </c>
    </row>
    <row r="125" spans="1:17" ht="14.4" customHeight="1" x14ac:dyDescent="0.3">
      <c r="A125" s="831" t="s">
        <v>4294</v>
      </c>
      <c r="B125" s="832" t="s">
        <v>4295</v>
      </c>
      <c r="C125" s="832" t="s">
        <v>3371</v>
      </c>
      <c r="D125" s="832" t="s">
        <v>4461</v>
      </c>
      <c r="E125" s="832" t="s">
        <v>4462</v>
      </c>
      <c r="F125" s="849">
        <v>348</v>
      </c>
      <c r="G125" s="849">
        <v>12876</v>
      </c>
      <c r="H125" s="849">
        <v>1.0807453416149069</v>
      </c>
      <c r="I125" s="849">
        <v>37</v>
      </c>
      <c r="J125" s="849">
        <v>322</v>
      </c>
      <c r="K125" s="849">
        <v>11914</v>
      </c>
      <c r="L125" s="849">
        <v>1</v>
      </c>
      <c r="M125" s="849">
        <v>37</v>
      </c>
      <c r="N125" s="849">
        <v>364</v>
      </c>
      <c r="O125" s="849">
        <v>13468</v>
      </c>
      <c r="P125" s="837">
        <v>1.1304347826086956</v>
      </c>
      <c r="Q125" s="850">
        <v>37</v>
      </c>
    </row>
    <row r="126" spans="1:17" ht="14.4" customHeight="1" x14ac:dyDescent="0.3">
      <c r="A126" s="831" t="s">
        <v>4294</v>
      </c>
      <c r="B126" s="832" t="s">
        <v>4295</v>
      </c>
      <c r="C126" s="832" t="s">
        <v>3371</v>
      </c>
      <c r="D126" s="832" t="s">
        <v>4463</v>
      </c>
      <c r="E126" s="832" t="s">
        <v>4464</v>
      </c>
      <c r="F126" s="849"/>
      <c r="G126" s="849"/>
      <c r="H126" s="849"/>
      <c r="I126" s="849"/>
      <c r="J126" s="849">
        <v>1</v>
      </c>
      <c r="K126" s="849">
        <v>474</v>
      </c>
      <c r="L126" s="849">
        <v>1</v>
      </c>
      <c r="M126" s="849">
        <v>474</v>
      </c>
      <c r="N126" s="849"/>
      <c r="O126" s="849"/>
      <c r="P126" s="837"/>
      <c r="Q126" s="850"/>
    </row>
    <row r="127" spans="1:17" ht="14.4" customHeight="1" x14ac:dyDescent="0.3">
      <c r="A127" s="831" t="s">
        <v>4294</v>
      </c>
      <c r="B127" s="832" t="s">
        <v>4295</v>
      </c>
      <c r="C127" s="832" t="s">
        <v>3371</v>
      </c>
      <c r="D127" s="832" t="s">
        <v>4465</v>
      </c>
      <c r="E127" s="832" t="s">
        <v>4466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255</v>
      </c>
      <c r="P127" s="837"/>
      <c r="Q127" s="850">
        <v>255</v>
      </c>
    </row>
    <row r="128" spans="1:17" ht="14.4" customHeight="1" x14ac:dyDescent="0.3">
      <c r="A128" s="831" t="s">
        <v>4294</v>
      </c>
      <c r="B128" s="832" t="s">
        <v>4295</v>
      </c>
      <c r="C128" s="832" t="s">
        <v>3371</v>
      </c>
      <c r="D128" s="832" t="s">
        <v>4467</v>
      </c>
      <c r="E128" s="832" t="s">
        <v>4468</v>
      </c>
      <c r="F128" s="849">
        <v>10</v>
      </c>
      <c r="G128" s="849">
        <v>930</v>
      </c>
      <c r="H128" s="849">
        <v>3.3333333333333335</v>
      </c>
      <c r="I128" s="849">
        <v>93</v>
      </c>
      <c r="J128" s="849">
        <v>3</v>
      </c>
      <c r="K128" s="849">
        <v>279</v>
      </c>
      <c r="L128" s="849">
        <v>1</v>
      </c>
      <c r="M128" s="849">
        <v>93</v>
      </c>
      <c r="N128" s="849"/>
      <c r="O128" s="849"/>
      <c r="P128" s="837"/>
      <c r="Q128" s="850"/>
    </row>
    <row r="129" spans="1:17" ht="14.4" customHeight="1" x14ac:dyDescent="0.3">
      <c r="A129" s="831" t="s">
        <v>4294</v>
      </c>
      <c r="B129" s="832" t="s">
        <v>4295</v>
      </c>
      <c r="C129" s="832" t="s">
        <v>3371</v>
      </c>
      <c r="D129" s="832" t="s">
        <v>4469</v>
      </c>
      <c r="E129" s="832" t="s">
        <v>4470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533</v>
      </c>
      <c r="P129" s="837"/>
      <c r="Q129" s="850">
        <v>533</v>
      </c>
    </row>
    <row r="130" spans="1:17" ht="14.4" customHeight="1" x14ac:dyDescent="0.3">
      <c r="A130" s="831" t="s">
        <v>4294</v>
      </c>
      <c r="B130" s="832" t="s">
        <v>4471</v>
      </c>
      <c r="C130" s="832" t="s">
        <v>3371</v>
      </c>
      <c r="D130" s="832" t="s">
        <v>4472</v>
      </c>
      <c r="E130" s="832" t="s">
        <v>4473</v>
      </c>
      <c r="F130" s="849"/>
      <c r="G130" s="849"/>
      <c r="H130" s="849"/>
      <c r="I130" s="849"/>
      <c r="J130" s="849">
        <v>1</v>
      </c>
      <c r="K130" s="849">
        <v>1038</v>
      </c>
      <c r="L130" s="849">
        <v>1</v>
      </c>
      <c r="M130" s="849">
        <v>1038</v>
      </c>
      <c r="N130" s="849"/>
      <c r="O130" s="849"/>
      <c r="P130" s="837"/>
      <c r="Q130" s="850"/>
    </row>
    <row r="131" spans="1:17" ht="14.4" customHeight="1" x14ac:dyDescent="0.3">
      <c r="A131" s="831" t="s">
        <v>4474</v>
      </c>
      <c r="B131" s="832" t="s">
        <v>3604</v>
      </c>
      <c r="C131" s="832" t="s">
        <v>3386</v>
      </c>
      <c r="D131" s="832" t="s">
        <v>4475</v>
      </c>
      <c r="E131" s="832" t="s">
        <v>4476</v>
      </c>
      <c r="F131" s="849"/>
      <c r="G131" s="849"/>
      <c r="H131" s="849"/>
      <c r="I131" s="849"/>
      <c r="J131" s="849">
        <v>0.2</v>
      </c>
      <c r="K131" s="849">
        <v>1295.26</v>
      </c>
      <c r="L131" s="849">
        <v>1</v>
      </c>
      <c r="M131" s="849">
        <v>6476.2999999999993</v>
      </c>
      <c r="N131" s="849"/>
      <c r="O131" s="849"/>
      <c r="P131" s="837"/>
      <c r="Q131" s="850"/>
    </row>
    <row r="132" spans="1:17" ht="14.4" customHeight="1" x14ac:dyDescent="0.3">
      <c r="A132" s="831" t="s">
        <v>4474</v>
      </c>
      <c r="B132" s="832" t="s">
        <v>3604</v>
      </c>
      <c r="C132" s="832" t="s">
        <v>3386</v>
      </c>
      <c r="D132" s="832" t="s">
        <v>4477</v>
      </c>
      <c r="E132" s="832" t="s">
        <v>4478</v>
      </c>
      <c r="F132" s="849"/>
      <c r="G132" s="849"/>
      <c r="H132" s="849"/>
      <c r="I132" s="849"/>
      <c r="J132" s="849"/>
      <c r="K132" s="849"/>
      <c r="L132" s="849"/>
      <c r="M132" s="849"/>
      <c r="N132" s="849">
        <v>0.1</v>
      </c>
      <c r="O132" s="849">
        <v>486.31</v>
      </c>
      <c r="P132" s="837"/>
      <c r="Q132" s="850">
        <v>4863.0999999999995</v>
      </c>
    </row>
    <row r="133" spans="1:17" ht="14.4" customHeight="1" x14ac:dyDescent="0.3">
      <c r="A133" s="831" t="s">
        <v>4474</v>
      </c>
      <c r="B133" s="832" t="s">
        <v>3604</v>
      </c>
      <c r="C133" s="832" t="s">
        <v>3386</v>
      </c>
      <c r="D133" s="832" t="s">
        <v>4479</v>
      </c>
      <c r="E133" s="832" t="s">
        <v>4480</v>
      </c>
      <c r="F133" s="849">
        <v>2.4</v>
      </c>
      <c r="G133" s="849">
        <v>2411.59</v>
      </c>
      <c r="H133" s="849"/>
      <c r="I133" s="849">
        <v>1004.8291666666668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4474</v>
      </c>
      <c r="B134" s="832" t="s">
        <v>3604</v>
      </c>
      <c r="C134" s="832" t="s">
        <v>3386</v>
      </c>
      <c r="D134" s="832" t="s">
        <v>4481</v>
      </c>
      <c r="E134" s="832" t="s">
        <v>4478</v>
      </c>
      <c r="F134" s="849">
        <v>7.0000000000000007E-2</v>
      </c>
      <c r="G134" s="849">
        <v>692.15</v>
      </c>
      <c r="H134" s="849">
        <v>0.69999696598873373</v>
      </c>
      <c r="I134" s="849">
        <v>9887.8571428571413</v>
      </c>
      <c r="J134" s="849">
        <v>0.1</v>
      </c>
      <c r="K134" s="849">
        <v>988.79</v>
      </c>
      <c r="L134" s="849">
        <v>1</v>
      </c>
      <c r="M134" s="849">
        <v>9887.9</v>
      </c>
      <c r="N134" s="849">
        <v>0.52</v>
      </c>
      <c r="O134" s="849">
        <v>4549.58</v>
      </c>
      <c r="P134" s="837">
        <v>4.6011589923037253</v>
      </c>
      <c r="Q134" s="850">
        <v>8749.1923076923067</v>
      </c>
    </row>
    <row r="135" spans="1:17" ht="14.4" customHeight="1" x14ac:dyDescent="0.3">
      <c r="A135" s="831" t="s">
        <v>4474</v>
      </c>
      <c r="B135" s="832" t="s">
        <v>3604</v>
      </c>
      <c r="C135" s="832" t="s">
        <v>3386</v>
      </c>
      <c r="D135" s="832" t="s">
        <v>4482</v>
      </c>
      <c r="E135" s="832" t="s">
        <v>4483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5170</v>
      </c>
      <c r="P135" s="837"/>
      <c r="Q135" s="850">
        <v>5170</v>
      </c>
    </row>
    <row r="136" spans="1:17" ht="14.4" customHeight="1" x14ac:dyDescent="0.3">
      <c r="A136" s="831" t="s">
        <v>4474</v>
      </c>
      <c r="B136" s="832" t="s">
        <v>3604</v>
      </c>
      <c r="C136" s="832" t="s">
        <v>3386</v>
      </c>
      <c r="D136" s="832" t="s">
        <v>3398</v>
      </c>
      <c r="E136" s="832" t="s">
        <v>3399</v>
      </c>
      <c r="F136" s="849">
        <v>0.3</v>
      </c>
      <c r="G136" s="849">
        <v>1364.28</v>
      </c>
      <c r="H136" s="849"/>
      <c r="I136" s="849">
        <v>4547.6000000000004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4474</v>
      </c>
      <c r="B137" s="832" t="s">
        <v>3604</v>
      </c>
      <c r="C137" s="832" t="s">
        <v>3386</v>
      </c>
      <c r="D137" s="832" t="s">
        <v>4484</v>
      </c>
      <c r="E137" s="832" t="s">
        <v>4485</v>
      </c>
      <c r="F137" s="849">
        <v>0.30000000000000004</v>
      </c>
      <c r="G137" s="849">
        <v>584.79</v>
      </c>
      <c r="H137" s="849">
        <v>2.9999999999999996</v>
      </c>
      <c r="I137" s="849">
        <v>1949.2999999999995</v>
      </c>
      <c r="J137" s="849">
        <v>0.1</v>
      </c>
      <c r="K137" s="849">
        <v>194.93</v>
      </c>
      <c r="L137" s="849">
        <v>1</v>
      </c>
      <c r="M137" s="849">
        <v>1949.3</v>
      </c>
      <c r="N137" s="849"/>
      <c r="O137" s="849"/>
      <c r="P137" s="837"/>
      <c r="Q137" s="850"/>
    </row>
    <row r="138" spans="1:17" ht="14.4" customHeight="1" x14ac:dyDescent="0.3">
      <c r="A138" s="831" t="s">
        <v>4474</v>
      </c>
      <c r="B138" s="832" t="s">
        <v>3604</v>
      </c>
      <c r="C138" s="832" t="s">
        <v>3386</v>
      </c>
      <c r="D138" s="832" t="s">
        <v>4242</v>
      </c>
      <c r="E138" s="832" t="s">
        <v>3399</v>
      </c>
      <c r="F138" s="849">
        <v>1.0499999999999998</v>
      </c>
      <c r="G138" s="849">
        <v>1909.98</v>
      </c>
      <c r="H138" s="849">
        <v>0.35593116107451334</v>
      </c>
      <c r="I138" s="849">
        <v>1819.0285714285717</v>
      </c>
      <c r="J138" s="849">
        <v>2.9499999999999997</v>
      </c>
      <c r="K138" s="849">
        <v>5366.1500000000005</v>
      </c>
      <c r="L138" s="849">
        <v>1</v>
      </c>
      <c r="M138" s="849">
        <v>1819.0338983050851</v>
      </c>
      <c r="N138" s="849"/>
      <c r="O138" s="849"/>
      <c r="P138" s="837"/>
      <c r="Q138" s="850"/>
    </row>
    <row r="139" spans="1:17" ht="14.4" customHeight="1" x14ac:dyDescent="0.3">
      <c r="A139" s="831" t="s">
        <v>4474</v>
      </c>
      <c r="B139" s="832" t="s">
        <v>3604</v>
      </c>
      <c r="C139" s="832" t="s">
        <v>3386</v>
      </c>
      <c r="D139" s="832" t="s">
        <v>4486</v>
      </c>
      <c r="E139" s="832" t="s">
        <v>4487</v>
      </c>
      <c r="F139" s="849"/>
      <c r="G139" s="849"/>
      <c r="H139" s="849"/>
      <c r="I139" s="849"/>
      <c r="J139" s="849">
        <v>0.15</v>
      </c>
      <c r="K139" s="849">
        <v>77.64</v>
      </c>
      <c r="L139" s="849">
        <v>1</v>
      </c>
      <c r="M139" s="849">
        <v>517.6</v>
      </c>
      <c r="N139" s="849"/>
      <c r="O139" s="849"/>
      <c r="P139" s="837"/>
      <c r="Q139" s="850"/>
    </row>
    <row r="140" spans="1:17" ht="14.4" customHeight="1" x14ac:dyDescent="0.3">
      <c r="A140" s="831" t="s">
        <v>4474</v>
      </c>
      <c r="B140" s="832" t="s">
        <v>3604</v>
      </c>
      <c r="C140" s="832" t="s">
        <v>3386</v>
      </c>
      <c r="D140" s="832" t="s">
        <v>4243</v>
      </c>
      <c r="E140" s="832" t="s">
        <v>4244</v>
      </c>
      <c r="F140" s="849">
        <v>0.05</v>
      </c>
      <c r="G140" s="849">
        <v>45.19</v>
      </c>
      <c r="H140" s="849">
        <v>1</v>
      </c>
      <c r="I140" s="849">
        <v>903.8</v>
      </c>
      <c r="J140" s="849">
        <v>0.05</v>
      </c>
      <c r="K140" s="849">
        <v>45.19</v>
      </c>
      <c r="L140" s="849">
        <v>1</v>
      </c>
      <c r="M140" s="849">
        <v>903.8</v>
      </c>
      <c r="N140" s="849">
        <v>0.2</v>
      </c>
      <c r="O140" s="849">
        <v>143.76</v>
      </c>
      <c r="P140" s="837">
        <v>3.1812347864571806</v>
      </c>
      <c r="Q140" s="850">
        <v>718.8</v>
      </c>
    </row>
    <row r="141" spans="1:17" ht="14.4" customHeight="1" x14ac:dyDescent="0.3">
      <c r="A141" s="831" t="s">
        <v>4474</v>
      </c>
      <c r="B141" s="832" t="s">
        <v>3604</v>
      </c>
      <c r="C141" s="832" t="s">
        <v>3386</v>
      </c>
      <c r="D141" s="832" t="s">
        <v>4488</v>
      </c>
      <c r="E141" s="832" t="s">
        <v>3399</v>
      </c>
      <c r="F141" s="849">
        <v>0.22</v>
      </c>
      <c r="G141" s="849">
        <v>7639.92</v>
      </c>
      <c r="H141" s="849">
        <v>1.9444452928151486</v>
      </c>
      <c r="I141" s="849">
        <v>34726.909090909088</v>
      </c>
      <c r="J141" s="849">
        <v>0.12000000000000001</v>
      </c>
      <c r="K141" s="849">
        <v>3929.1</v>
      </c>
      <c r="L141" s="849">
        <v>1</v>
      </c>
      <c r="M141" s="849">
        <v>32742.499999999996</v>
      </c>
      <c r="N141" s="849"/>
      <c r="O141" s="849"/>
      <c r="P141" s="837"/>
      <c r="Q141" s="850"/>
    </row>
    <row r="142" spans="1:17" ht="14.4" customHeight="1" x14ac:dyDescent="0.3">
      <c r="A142" s="831" t="s">
        <v>4474</v>
      </c>
      <c r="B142" s="832" t="s">
        <v>3604</v>
      </c>
      <c r="C142" s="832" t="s">
        <v>3386</v>
      </c>
      <c r="D142" s="832" t="s">
        <v>4489</v>
      </c>
      <c r="E142" s="832" t="s">
        <v>3399</v>
      </c>
      <c r="F142" s="849"/>
      <c r="G142" s="849"/>
      <c r="H142" s="849"/>
      <c r="I142" s="849"/>
      <c r="J142" s="849"/>
      <c r="K142" s="849"/>
      <c r="L142" s="849"/>
      <c r="M142" s="849"/>
      <c r="N142" s="849">
        <v>3.8499999999999996</v>
      </c>
      <c r="O142" s="849">
        <v>2523.73</v>
      </c>
      <c r="P142" s="837"/>
      <c r="Q142" s="850">
        <v>655.51428571428573</v>
      </c>
    </row>
    <row r="143" spans="1:17" ht="14.4" customHeight="1" x14ac:dyDescent="0.3">
      <c r="A143" s="831" t="s">
        <v>4474</v>
      </c>
      <c r="B143" s="832" t="s">
        <v>3604</v>
      </c>
      <c r="C143" s="832" t="s">
        <v>3386</v>
      </c>
      <c r="D143" s="832" t="s">
        <v>4490</v>
      </c>
      <c r="E143" s="832" t="s">
        <v>3399</v>
      </c>
      <c r="F143" s="849"/>
      <c r="G143" s="849"/>
      <c r="H143" s="849"/>
      <c r="I143" s="849"/>
      <c r="J143" s="849"/>
      <c r="K143" s="849"/>
      <c r="L143" s="849"/>
      <c r="M143" s="849"/>
      <c r="N143" s="849">
        <v>0.29999999999999993</v>
      </c>
      <c r="O143" s="849">
        <v>3400.62</v>
      </c>
      <c r="P143" s="837"/>
      <c r="Q143" s="850">
        <v>11335.400000000001</v>
      </c>
    </row>
    <row r="144" spans="1:17" ht="14.4" customHeight="1" x14ac:dyDescent="0.3">
      <c r="A144" s="831" t="s">
        <v>4474</v>
      </c>
      <c r="B144" s="832" t="s">
        <v>3604</v>
      </c>
      <c r="C144" s="832" t="s">
        <v>3386</v>
      </c>
      <c r="D144" s="832" t="s">
        <v>3423</v>
      </c>
      <c r="E144" s="832" t="s">
        <v>3399</v>
      </c>
      <c r="F144" s="849"/>
      <c r="G144" s="849"/>
      <c r="H144" s="849"/>
      <c r="I144" s="849"/>
      <c r="J144" s="849"/>
      <c r="K144" s="849"/>
      <c r="L144" s="849"/>
      <c r="M144" s="849"/>
      <c r="N144" s="849">
        <v>0.02</v>
      </c>
      <c r="O144" s="849">
        <v>32.79</v>
      </c>
      <c r="P144" s="837"/>
      <c r="Q144" s="850">
        <v>1639.5</v>
      </c>
    </row>
    <row r="145" spans="1:17" ht="14.4" customHeight="1" x14ac:dyDescent="0.3">
      <c r="A145" s="831" t="s">
        <v>4474</v>
      </c>
      <c r="B145" s="832" t="s">
        <v>3604</v>
      </c>
      <c r="C145" s="832" t="s">
        <v>3386</v>
      </c>
      <c r="D145" s="832" t="s">
        <v>4491</v>
      </c>
      <c r="E145" s="832" t="s">
        <v>4476</v>
      </c>
      <c r="F145" s="849"/>
      <c r="G145" s="849"/>
      <c r="H145" s="849"/>
      <c r="I145" s="849"/>
      <c r="J145" s="849"/>
      <c r="K145" s="849"/>
      <c r="L145" s="849"/>
      <c r="M145" s="849"/>
      <c r="N145" s="849">
        <v>1.34</v>
      </c>
      <c r="O145" s="849">
        <v>1951.82</v>
      </c>
      <c r="P145" s="837"/>
      <c r="Q145" s="850">
        <v>1456.5820895522386</v>
      </c>
    </row>
    <row r="146" spans="1:17" ht="14.4" customHeight="1" x14ac:dyDescent="0.3">
      <c r="A146" s="831" t="s">
        <v>4474</v>
      </c>
      <c r="B146" s="832" t="s">
        <v>3604</v>
      </c>
      <c r="C146" s="832" t="s">
        <v>3386</v>
      </c>
      <c r="D146" s="832" t="s">
        <v>4492</v>
      </c>
      <c r="E146" s="832" t="s">
        <v>4476</v>
      </c>
      <c r="F146" s="849"/>
      <c r="G146" s="849"/>
      <c r="H146" s="849"/>
      <c r="I146" s="849"/>
      <c r="J146" s="849"/>
      <c r="K146" s="849"/>
      <c r="L146" s="849"/>
      <c r="M146" s="849"/>
      <c r="N146" s="849">
        <v>0.27</v>
      </c>
      <c r="O146" s="849">
        <v>983.09</v>
      </c>
      <c r="P146" s="837"/>
      <c r="Q146" s="850">
        <v>3641.0740740740739</v>
      </c>
    </row>
    <row r="147" spans="1:17" ht="14.4" customHeight="1" x14ac:dyDescent="0.3">
      <c r="A147" s="831" t="s">
        <v>4474</v>
      </c>
      <c r="B147" s="832" t="s">
        <v>3604</v>
      </c>
      <c r="C147" s="832" t="s">
        <v>3386</v>
      </c>
      <c r="D147" s="832" t="s">
        <v>4493</v>
      </c>
      <c r="E147" s="832" t="s">
        <v>4485</v>
      </c>
      <c r="F147" s="849"/>
      <c r="G147" s="849"/>
      <c r="H147" s="849"/>
      <c r="I147" s="849"/>
      <c r="J147" s="849"/>
      <c r="K147" s="849"/>
      <c r="L147" s="849"/>
      <c r="M147" s="849"/>
      <c r="N147" s="849">
        <v>0.1</v>
      </c>
      <c r="O147" s="849">
        <v>53.23</v>
      </c>
      <c r="P147" s="837"/>
      <c r="Q147" s="850">
        <v>532.29999999999995</v>
      </c>
    </row>
    <row r="148" spans="1:17" ht="14.4" customHeight="1" x14ac:dyDescent="0.3">
      <c r="A148" s="831" t="s">
        <v>4474</v>
      </c>
      <c r="B148" s="832" t="s">
        <v>3604</v>
      </c>
      <c r="C148" s="832" t="s">
        <v>3424</v>
      </c>
      <c r="D148" s="832" t="s">
        <v>4494</v>
      </c>
      <c r="E148" s="832" t="s">
        <v>4495</v>
      </c>
      <c r="F148" s="849"/>
      <c r="G148" s="849"/>
      <c r="H148" s="849"/>
      <c r="I148" s="849"/>
      <c r="J148" s="849">
        <v>1</v>
      </c>
      <c r="K148" s="849">
        <v>972.32</v>
      </c>
      <c r="L148" s="849">
        <v>1</v>
      </c>
      <c r="M148" s="849">
        <v>972.32</v>
      </c>
      <c r="N148" s="849">
        <v>4</v>
      </c>
      <c r="O148" s="849">
        <v>3889.28</v>
      </c>
      <c r="P148" s="837">
        <v>4</v>
      </c>
      <c r="Q148" s="850">
        <v>972.32</v>
      </c>
    </row>
    <row r="149" spans="1:17" ht="14.4" customHeight="1" x14ac:dyDescent="0.3">
      <c r="A149" s="831" t="s">
        <v>4474</v>
      </c>
      <c r="B149" s="832" t="s">
        <v>3604</v>
      </c>
      <c r="C149" s="832" t="s">
        <v>3424</v>
      </c>
      <c r="D149" s="832" t="s">
        <v>4496</v>
      </c>
      <c r="E149" s="832" t="s">
        <v>4495</v>
      </c>
      <c r="F149" s="849">
        <v>1</v>
      </c>
      <c r="G149" s="849">
        <v>1707.31</v>
      </c>
      <c r="H149" s="849"/>
      <c r="I149" s="849">
        <v>1707.31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4474</v>
      </c>
      <c r="B150" s="832" t="s">
        <v>3604</v>
      </c>
      <c r="C150" s="832" t="s">
        <v>3424</v>
      </c>
      <c r="D150" s="832" t="s">
        <v>4497</v>
      </c>
      <c r="E150" s="832" t="s">
        <v>4498</v>
      </c>
      <c r="F150" s="849">
        <v>1</v>
      </c>
      <c r="G150" s="849">
        <v>1027.76</v>
      </c>
      <c r="H150" s="849"/>
      <c r="I150" s="849">
        <v>1027.76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4474</v>
      </c>
      <c r="B151" s="832" t="s">
        <v>3604</v>
      </c>
      <c r="C151" s="832" t="s">
        <v>3424</v>
      </c>
      <c r="D151" s="832" t="s">
        <v>4499</v>
      </c>
      <c r="E151" s="832" t="s">
        <v>4500</v>
      </c>
      <c r="F151" s="849"/>
      <c r="G151" s="849"/>
      <c r="H151" s="849"/>
      <c r="I151" s="849"/>
      <c r="J151" s="849">
        <v>1</v>
      </c>
      <c r="K151" s="849">
        <v>2236.5</v>
      </c>
      <c r="L151" s="849">
        <v>1</v>
      </c>
      <c r="M151" s="849">
        <v>2236.5</v>
      </c>
      <c r="N151" s="849"/>
      <c r="O151" s="849"/>
      <c r="P151" s="837"/>
      <c r="Q151" s="850"/>
    </row>
    <row r="152" spans="1:17" ht="14.4" customHeight="1" x14ac:dyDescent="0.3">
      <c r="A152" s="831" t="s">
        <v>4474</v>
      </c>
      <c r="B152" s="832" t="s">
        <v>3604</v>
      </c>
      <c r="C152" s="832" t="s">
        <v>3424</v>
      </c>
      <c r="D152" s="832" t="s">
        <v>4501</v>
      </c>
      <c r="E152" s="832" t="s">
        <v>4502</v>
      </c>
      <c r="F152" s="849"/>
      <c r="G152" s="849"/>
      <c r="H152" s="849"/>
      <c r="I152" s="849"/>
      <c r="J152" s="849">
        <v>3</v>
      </c>
      <c r="K152" s="849">
        <v>2829.75</v>
      </c>
      <c r="L152" s="849">
        <v>1</v>
      </c>
      <c r="M152" s="849">
        <v>943.25</v>
      </c>
      <c r="N152" s="849">
        <v>7</v>
      </c>
      <c r="O152" s="849">
        <v>6267.7999999999993</v>
      </c>
      <c r="P152" s="837">
        <v>2.2149659863945574</v>
      </c>
      <c r="Q152" s="850">
        <v>895.39999999999986</v>
      </c>
    </row>
    <row r="153" spans="1:17" ht="14.4" customHeight="1" x14ac:dyDescent="0.3">
      <c r="A153" s="831" t="s">
        <v>4474</v>
      </c>
      <c r="B153" s="832" t="s">
        <v>3604</v>
      </c>
      <c r="C153" s="832" t="s">
        <v>3424</v>
      </c>
      <c r="D153" s="832" t="s">
        <v>4503</v>
      </c>
      <c r="E153" s="832" t="s">
        <v>4504</v>
      </c>
      <c r="F153" s="849">
        <v>1</v>
      </c>
      <c r="G153" s="849">
        <v>7650</v>
      </c>
      <c r="H153" s="849"/>
      <c r="I153" s="849">
        <v>7650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4474</v>
      </c>
      <c r="B154" s="832" t="s">
        <v>3604</v>
      </c>
      <c r="C154" s="832" t="s">
        <v>3424</v>
      </c>
      <c r="D154" s="832" t="s">
        <v>4505</v>
      </c>
      <c r="E154" s="832" t="s">
        <v>4506</v>
      </c>
      <c r="F154" s="849"/>
      <c r="G154" s="849"/>
      <c r="H154" s="849"/>
      <c r="I154" s="849"/>
      <c r="J154" s="849"/>
      <c r="K154" s="849"/>
      <c r="L154" s="849"/>
      <c r="M154" s="849"/>
      <c r="N154" s="849">
        <v>3</v>
      </c>
      <c r="O154" s="849">
        <v>8590.4699999999993</v>
      </c>
      <c r="P154" s="837"/>
      <c r="Q154" s="850">
        <v>2863.49</v>
      </c>
    </row>
    <row r="155" spans="1:17" ht="14.4" customHeight="1" x14ac:dyDescent="0.3">
      <c r="A155" s="831" t="s">
        <v>4474</v>
      </c>
      <c r="B155" s="832" t="s">
        <v>3604</v>
      </c>
      <c r="C155" s="832" t="s">
        <v>3424</v>
      </c>
      <c r="D155" s="832" t="s">
        <v>4507</v>
      </c>
      <c r="E155" s="832" t="s">
        <v>4508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20312.2</v>
      </c>
      <c r="P155" s="837"/>
      <c r="Q155" s="850">
        <v>20312.2</v>
      </c>
    </row>
    <row r="156" spans="1:17" ht="14.4" customHeight="1" x14ac:dyDescent="0.3">
      <c r="A156" s="831" t="s">
        <v>4474</v>
      </c>
      <c r="B156" s="832" t="s">
        <v>3604</v>
      </c>
      <c r="C156" s="832" t="s">
        <v>3424</v>
      </c>
      <c r="D156" s="832" t="s">
        <v>4509</v>
      </c>
      <c r="E156" s="832" t="s">
        <v>4510</v>
      </c>
      <c r="F156" s="849"/>
      <c r="G156" s="849"/>
      <c r="H156" s="849"/>
      <c r="I156" s="849"/>
      <c r="J156" s="849"/>
      <c r="K156" s="849"/>
      <c r="L156" s="849"/>
      <c r="M156" s="849"/>
      <c r="N156" s="849">
        <v>2</v>
      </c>
      <c r="O156" s="849">
        <v>1662.32</v>
      </c>
      <c r="P156" s="837"/>
      <c r="Q156" s="850">
        <v>831.16</v>
      </c>
    </row>
    <row r="157" spans="1:17" ht="14.4" customHeight="1" x14ac:dyDescent="0.3">
      <c r="A157" s="831" t="s">
        <v>4474</v>
      </c>
      <c r="B157" s="832" t="s">
        <v>3604</v>
      </c>
      <c r="C157" s="832" t="s">
        <v>3424</v>
      </c>
      <c r="D157" s="832" t="s">
        <v>4511</v>
      </c>
      <c r="E157" s="832" t="s">
        <v>4512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12450.1</v>
      </c>
      <c r="P157" s="837"/>
      <c r="Q157" s="850">
        <v>12450.1</v>
      </c>
    </row>
    <row r="158" spans="1:17" ht="14.4" customHeight="1" x14ac:dyDescent="0.3">
      <c r="A158" s="831" t="s">
        <v>4474</v>
      </c>
      <c r="B158" s="832" t="s">
        <v>3604</v>
      </c>
      <c r="C158" s="832" t="s">
        <v>3424</v>
      </c>
      <c r="D158" s="832" t="s">
        <v>4513</v>
      </c>
      <c r="E158" s="832" t="s">
        <v>4514</v>
      </c>
      <c r="F158" s="849"/>
      <c r="G158" s="849"/>
      <c r="H158" s="849"/>
      <c r="I158" s="849"/>
      <c r="J158" s="849"/>
      <c r="K158" s="849"/>
      <c r="L158" s="849"/>
      <c r="M158" s="849"/>
      <c r="N158" s="849">
        <v>4</v>
      </c>
      <c r="O158" s="849">
        <v>13086.24</v>
      </c>
      <c r="P158" s="837"/>
      <c r="Q158" s="850">
        <v>3271.56</v>
      </c>
    </row>
    <row r="159" spans="1:17" ht="14.4" customHeight="1" x14ac:dyDescent="0.3">
      <c r="A159" s="831" t="s">
        <v>4474</v>
      </c>
      <c r="B159" s="832" t="s">
        <v>3604</v>
      </c>
      <c r="C159" s="832" t="s">
        <v>3424</v>
      </c>
      <c r="D159" s="832" t="s">
        <v>4515</v>
      </c>
      <c r="E159" s="832" t="s">
        <v>4516</v>
      </c>
      <c r="F159" s="849">
        <v>1</v>
      </c>
      <c r="G159" s="849">
        <v>1146.33</v>
      </c>
      <c r="H159" s="849">
        <v>1.0553872782345304</v>
      </c>
      <c r="I159" s="849">
        <v>1146.33</v>
      </c>
      <c r="J159" s="849">
        <v>1</v>
      </c>
      <c r="K159" s="849">
        <v>1086.17</v>
      </c>
      <c r="L159" s="849">
        <v>1</v>
      </c>
      <c r="M159" s="849">
        <v>1086.17</v>
      </c>
      <c r="N159" s="849"/>
      <c r="O159" s="849"/>
      <c r="P159" s="837"/>
      <c r="Q159" s="850"/>
    </row>
    <row r="160" spans="1:17" ht="14.4" customHeight="1" x14ac:dyDescent="0.3">
      <c r="A160" s="831" t="s">
        <v>4474</v>
      </c>
      <c r="B160" s="832" t="s">
        <v>3604</v>
      </c>
      <c r="C160" s="832" t="s">
        <v>3424</v>
      </c>
      <c r="D160" s="832" t="s">
        <v>4517</v>
      </c>
      <c r="E160" s="832" t="s">
        <v>4518</v>
      </c>
      <c r="F160" s="849"/>
      <c r="G160" s="849"/>
      <c r="H160" s="849"/>
      <c r="I160" s="849"/>
      <c r="J160" s="849"/>
      <c r="K160" s="849"/>
      <c r="L160" s="849"/>
      <c r="M160" s="849"/>
      <c r="N160" s="849">
        <v>2</v>
      </c>
      <c r="O160" s="849">
        <v>26122.799999999999</v>
      </c>
      <c r="P160" s="837"/>
      <c r="Q160" s="850">
        <v>13061.4</v>
      </c>
    </row>
    <row r="161" spans="1:17" ht="14.4" customHeight="1" x14ac:dyDescent="0.3">
      <c r="A161" s="831" t="s">
        <v>4474</v>
      </c>
      <c r="B161" s="832" t="s">
        <v>3604</v>
      </c>
      <c r="C161" s="832" t="s">
        <v>3424</v>
      </c>
      <c r="D161" s="832" t="s">
        <v>4519</v>
      </c>
      <c r="E161" s="832" t="s">
        <v>4520</v>
      </c>
      <c r="F161" s="849"/>
      <c r="G161" s="849"/>
      <c r="H161" s="849"/>
      <c r="I161" s="849"/>
      <c r="J161" s="849">
        <v>1</v>
      </c>
      <c r="K161" s="849">
        <v>359.1</v>
      </c>
      <c r="L161" s="849">
        <v>1</v>
      </c>
      <c r="M161" s="849">
        <v>359.1</v>
      </c>
      <c r="N161" s="849">
        <v>2</v>
      </c>
      <c r="O161" s="849">
        <v>718.2</v>
      </c>
      <c r="P161" s="837">
        <v>2</v>
      </c>
      <c r="Q161" s="850">
        <v>359.1</v>
      </c>
    </row>
    <row r="162" spans="1:17" ht="14.4" customHeight="1" x14ac:dyDescent="0.3">
      <c r="A162" s="831" t="s">
        <v>4474</v>
      </c>
      <c r="B162" s="832" t="s">
        <v>3604</v>
      </c>
      <c r="C162" s="832" t="s">
        <v>3424</v>
      </c>
      <c r="D162" s="832" t="s">
        <v>4521</v>
      </c>
      <c r="E162" s="832" t="s">
        <v>4522</v>
      </c>
      <c r="F162" s="849"/>
      <c r="G162" s="849"/>
      <c r="H162" s="849"/>
      <c r="I162" s="849"/>
      <c r="J162" s="849">
        <v>2</v>
      </c>
      <c r="K162" s="849">
        <v>1787.8</v>
      </c>
      <c r="L162" s="849">
        <v>1</v>
      </c>
      <c r="M162" s="849">
        <v>893.9</v>
      </c>
      <c r="N162" s="849">
        <v>1</v>
      </c>
      <c r="O162" s="849">
        <v>893.9</v>
      </c>
      <c r="P162" s="837">
        <v>0.5</v>
      </c>
      <c r="Q162" s="850">
        <v>893.9</v>
      </c>
    </row>
    <row r="163" spans="1:17" ht="14.4" customHeight="1" x14ac:dyDescent="0.3">
      <c r="A163" s="831" t="s">
        <v>4474</v>
      </c>
      <c r="B163" s="832" t="s">
        <v>3604</v>
      </c>
      <c r="C163" s="832" t="s">
        <v>3424</v>
      </c>
      <c r="D163" s="832" t="s">
        <v>4523</v>
      </c>
      <c r="E163" s="832" t="s">
        <v>4524</v>
      </c>
      <c r="F163" s="849">
        <v>3</v>
      </c>
      <c r="G163" s="849">
        <v>2681.7</v>
      </c>
      <c r="H163" s="849"/>
      <c r="I163" s="849">
        <v>893.9</v>
      </c>
      <c r="J163" s="849"/>
      <c r="K163" s="849"/>
      <c r="L163" s="849"/>
      <c r="M163" s="849"/>
      <c r="N163" s="849">
        <v>2</v>
      </c>
      <c r="O163" s="849">
        <v>1676.96</v>
      </c>
      <c r="P163" s="837"/>
      <c r="Q163" s="850">
        <v>838.48</v>
      </c>
    </row>
    <row r="164" spans="1:17" ht="14.4" customHeight="1" x14ac:dyDescent="0.3">
      <c r="A164" s="831" t="s">
        <v>4474</v>
      </c>
      <c r="B164" s="832" t="s">
        <v>3604</v>
      </c>
      <c r="C164" s="832" t="s">
        <v>3424</v>
      </c>
      <c r="D164" s="832" t="s">
        <v>4525</v>
      </c>
      <c r="E164" s="832" t="s">
        <v>4526</v>
      </c>
      <c r="F164" s="849"/>
      <c r="G164" s="849"/>
      <c r="H164" s="849"/>
      <c r="I164" s="849"/>
      <c r="J164" s="849">
        <v>1</v>
      </c>
      <c r="K164" s="849">
        <v>16831.689999999999</v>
      </c>
      <c r="L164" s="849">
        <v>1</v>
      </c>
      <c r="M164" s="849">
        <v>16831.689999999999</v>
      </c>
      <c r="N164" s="849">
        <v>4</v>
      </c>
      <c r="O164" s="849">
        <v>57042.8</v>
      </c>
      <c r="P164" s="837">
        <v>3.3890120362245271</v>
      </c>
      <c r="Q164" s="850">
        <v>14260.7</v>
      </c>
    </row>
    <row r="165" spans="1:17" ht="14.4" customHeight="1" x14ac:dyDescent="0.3">
      <c r="A165" s="831" t="s">
        <v>4474</v>
      </c>
      <c r="B165" s="832" t="s">
        <v>3604</v>
      </c>
      <c r="C165" s="832" t="s">
        <v>3424</v>
      </c>
      <c r="D165" s="832" t="s">
        <v>4527</v>
      </c>
      <c r="E165" s="832" t="s">
        <v>4528</v>
      </c>
      <c r="F165" s="849"/>
      <c r="G165" s="849"/>
      <c r="H165" s="849"/>
      <c r="I165" s="849"/>
      <c r="J165" s="849">
        <v>1</v>
      </c>
      <c r="K165" s="849">
        <v>5200.68</v>
      </c>
      <c r="L165" s="849">
        <v>1</v>
      </c>
      <c r="M165" s="849">
        <v>5200.68</v>
      </c>
      <c r="N165" s="849">
        <v>3</v>
      </c>
      <c r="O165" s="849">
        <v>15602.04</v>
      </c>
      <c r="P165" s="837">
        <v>3</v>
      </c>
      <c r="Q165" s="850">
        <v>5200.68</v>
      </c>
    </row>
    <row r="166" spans="1:17" ht="14.4" customHeight="1" x14ac:dyDescent="0.3">
      <c r="A166" s="831" t="s">
        <v>4474</v>
      </c>
      <c r="B166" s="832" t="s">
        <v>3604</v>
      </c>
      <c r="C166" s="832" t="s">
        <v>3424</v>
      </c>
      <c r="D166" s="832" t="s">
        <v>4529</v>
      </c>
      <c r="E166" s="832" t="s">
        <v>4530</v>
      </c>
      <c r="F166" s="849"/>
      <c r="G166" s="849"/>
      <c r="H166" s="849"/>
      <c r="I166" s="849"/>
      <c r="J166" s="849">
        <v>1</v>
      </c>
      <c r="K166" s="849">
        <v>6095.39</v>
      </c>
      <c r="L166" s="849">
        <v>1</v>
      </c>
      <c r="M166" s="849">
        <v>6095.39</v>
      </c>
      <c r="N166" s="849">
        <v>6</v>
      </c>
      <c r="O166" s="849">
        <v>21028.78</v>
      </c>
      <c r="P166" s="837">
        <v>3.4499482395712167</v>
      </c>
      <c r="Q166" s="850">
        <v>3504.7966666666666</v>
      </c>
    </row>
    <row r="167" spans="1:17" ht="14.4" customHeight="1" x14ac:dyDescent="0.3">
      <c r="A167" s="831" t="s">
        <v>4474</v>
      </c>
      <c r="B167" s="832" t="s">
        <v>3604</v>
      </c>
      <c r="C167" s="832" t="s">
        <v>3424</v>
      </c>
      <c r="D167" s="832" t="s">
        <v>4531</v>
      </c>
      <c r="E167" s="832" t="s">
        <v>4532</v>
      </c>
      <c r="F167" s="849">
        <v>1</v>
      </c>
      <c r="G167" s="849">
        <v>1841.62</v>
      </c>
      <c r="H167" s="849">
        <v>1.0667400370713622</v>
      </c>
      <c r="I167" s="849">
        <v>1841.62</v>
      </c>
      <c r="J167" s="849">
        <v>1</v>
      </c>
      <c r="K167" s="849">
        <v>1726.4</v>
      </c>
      <c r="L167" s="849">
        <v>1</v>
      </c>
      <c r="M167" s="849">
        <v>1726.4</v>
      </c>
      <c r="N167" s="849"/>
      <c r="O167" s="849"/>
      <c r="P167" s="837"/>
      <c r="Q167" s="850"/>
    </row>
    <row r="168" spans="1:17" ht="14.4" customHeight="1" x14ac:dyDescent="0.3">
      <c r="A168" s="831" t="s">
        <v>4474</v>
      </c>
      <c r="B168" s="832" t="s">
        <v>3604</v>
      </c>
      <c r="C168" s="832" t="s">
        <v>3424</v>
      </c>
      <c r="D168" s="832" t="s">
        <v>4533</v>
      </c>
      <c r="E168" s="832" t="s">
        <v>4534</v>
      </c>
      <c r="F168" s="849">
        <v>2</v>
      </c>
      <c r="G168" s="849">
        <v>8720</v>
      </c>
      <c r="H168" s="849"/>
      <c r="I168" s="849">
        <v>4360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4474</v>
      </c>
      <c r="B169" s="832" t="s">
        <v>3604</v>
      </c>
      <c r="C169" s="832" t="s">
        <v>3424</v>
      </c>
      <c r="D169" s="832" t="s">
        <v>4535</v>
      </c>
      <c r="E169" s="832" t="s">
        <v>4536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380.86</v>
      </c>
      <c r="P169" s="837"/>
      <c r="Q169" s="850">
        <v>380.86</v>
      </c>
    </row>
    <row r="170" spans="1:17" ht="14.4" customHeight="1" x14ac:dyDescent="0.3">
      <c r="A170" s="831" t="s">
        <v>4474</v>
      </c>
      <c r="B170" s="832" t="s">
        <v>3604</v>
      </c>
      <c r="C170" s="832" t="s">
        <v>3424</v>
      </c>
      <c r="D170" s="832" t="s">
        <v>4537</v>
      </c>
      <c r="E170" s="832" t="s">
        <v>4538</v>
      </c>
      <c r="F170" s="849">
        <v>4</v>
      </c>
      <c r="G170" s="849">
        <v>4340.8</v>
      </c>
      <c r="H170" s="849"/>
      <c r="I170" s="849">
        <v>1085.2</v>
      </c>
      <c r="J170" s="849"/>
      <c r="K170" s="849"/>
      <c r="L170" s="849"/>
      <c r="M170" s="849"/>
      <c r="N170" s="849">
        <v>3</v>
      </c>
      <c r="O170" s="849">
        <v>3255.6000000000004</v>
      </c>
      <c r="P170" s="837"/>
      <c r="Q170" s="850">
        <v>1085.2</v>
      </c>
    </row>
    <row r="171" spans="1:17" ht="14.4" customHeight="1" x14ac:dyDescent="0.3">
      <c r="A171" s="831" t="s">
        <v>4474</v>
      </c>
      <c r="B171" s="832" t="s">
        <v>3604</v>
      </c>
      <c r="C171" s="832" t="s">
        <v>3424</v>
      </c>
      <c r="D171" s="832" t="s">
        <v>4539</v>
      </c>
      <c r="E171" s="832" t="s">
        <v>4540</v>
      </c>
      <c r="F171" s="849"/>
      <c r="G171" s="849"/>
      <c r="H171" s="849"/>
      <c r="I171" s="849"/>
      <c r="J171" s="849">
        <v>1</v>
      </c>
      <c r="K171" s="849">
        <v>26500</v>
      </c>
      <c r="L171" s="849">
        <v>1</v>
      </c>
      <c r="M171" s="849">
        <v>26500</v>
      </c>
      <c r="N171" s="849"/>
      <c r="O171" s="849"/>
      <c r="P171" s="837"/>
      <c r="Q171" s="850"/>
    </row>
    <row r="172" spans="1:17" ht="14.4" customHeight="1" x14ac:dyDescent="0.3">
      <c r="A172" s="831" t="s">
        <v>4474</v>
      </c>
      <c r="B172" s="832" t="s">
        <v>3604</v>
      </c>
      <c r="C172" s="832" t="s">
        <v>3371</v>
      </c>
      <c r="D172" s="832" t="s">
        <v>4541</v>
      </c>
      <c r="E172" s="832" t="s">
        <v>4542</v>
      </c>
      <c r="F172" s="849"/>
      <c r="G172" s="849"/>
      <c r="H172" s="849"/>
      <c r="I172" s="849"/>
      <c r="J172" s="849">
        <v>1</v>
      </c>
      <c r="K172" s="849">
        <v>214</v>
      </c>
      <c r="L172" s="849">
        <v>1</v>
      </c>
      <c r="M172" s="849">
        <v>214</v>
      </c>
      <c r="N172" s="849">
        <v>1</v>
      </c>
      <c r="O172" s="849">
        <v>215</v>
      </c>
      <c r="P172" s="837">
        <v>1.0046728971962617</v>
      </c>
      <c r="Q172" s="850">
        <v>215</v>
      </c>
    </row>
    <row r="173" spans="1:17" ht="14.4" customHeight="1" x14ac:dyDescent="0.3">
      <c r="A173" s="831" t="s">
        <v>4474</v>
      </c>
      <c r="B173" s="832" t="s">
        <v>3604</v>
      </c>
      <c r="C173" s="832" t="s">
        <v>3371</v>
      </c>
      <c r="D173" s="832" t="s">
        <v>4543</v>
      </c>
      <c r="E173" s="832" t="s">
        <v>4544</v>
      </c>
      <c r="F173" s="849"/>
      <c r="G173" s="849"/>
      <c r="H173" s="849"/>
      <c r="I173" s="849"/>
      <c r="J173" s="849">
        <v>6</v>
      </c>
      <c r="K173" s="849">
        <v>1122</v>
      </c>
      <c r="L173" s="849">
        <v>1</v>
      </c>
      <c r="M173" s="849">
        <v>187</v>
      </c>
      <c r="N173" s="849"/>
      <c r="O173" s="849"/>
      <c r="P173" s="837"/>
      <c r="Q173" s="850"/>
    </row>
    <row r="174" spans="1:17" ht="14.4" customHeight="1" x14ac:dyDescent="0.3">
      <c r="A174" s="831" t="s">
        <v>4474</v>
      </c>
      <c r="B174" s="832" t="s">
        <v>3604</v>
      </c>
      <c r="C174" s="832" t="s">
        <v>3371</v>
      </c>
      <c r="D174" s="832" t="s">
        <v>4545</v>
      </c>
      <c r="E174" s="832" t="s">
        <v>4546</v>
      </c>
      <c r="F174" s="849"/>
      <c r="G174" s="849"/>
      <c r="H174" s="849"/>
      <c r="I174" s="849"/>
      <c r="J174" s="849">
        <v>4</v>
      </c>
      <c r="K174" s="849">
        <v>512</v>
      </c>
      <c r="L174" s="849">
        <v>1</v>
      </c>
      <c r="M174" s="849">
        <v>128</v>
      </c>
      <c r="N174" s="849">
        <v>4</v>
      </c>
      <c r="O174" s="849">
        <v>516</v>
      </c>
      <c r="P174" s="837">
        <v>1.0078125</v>
      </c>
      <c r="Q174" s="850">
        <v>129</v>
      </c>
    </row>
    <row r="175" spans="1:17" ht="14.4" customHeight="1" x14ac:dyDescent="0.3">
      <c r="A175" s="831" t="s">
        <v>4474</v>
      </c>
      <c r="B175" s="832" t="s">
        <v>3604</v>
      </c>
      <c r="C175" s="832" t="s">
        <v>3371</v>
      </c>
      <c r="D175" s="832" t="s">
        <v>4547</v>
      </c>
      <c r="E175" s="832" t="s">
        <v>4548</v>
      </c>
      <c r="F175" s="849">
        <v>5</v>
      </c>
      <c r="G175" s="849">
        <v>1115</v>
      </c>
      <c r="H175" s="849">
        <v>2.4888392857142856</v>
      </c>
      <c r="I175" s="849">
        <v>223</v>
      </c>
      <c r="J175" s="849">
        <v>2</v>
      </c>
      <c r="K175" s="849">
        <v>448</v>
      </c>
      <c r="L175" s="849">
        <v>1</v>
      </c>
      <c r="M175" s="849">
        <v>224</v>
      </c>
      <c r="N175" s="849"/>
      <c r="O175" s="849"/>
      <c r="P175" s="837"/>
      <c r="Q175" s="850"/>
    </row>
    <row r="176" spans="1:17" ht="14.4" customHeight="1" x14ac:dyDescent="0.3">
      <c r="A176" s="831" t="s">
        <v>4474</v>
      </c>
      <c r="B176" s="832" t="s">
        <v>3604</v>
      </c>
      <c r="C176" s="832" t="s">
        <v>3371</v>
      </c>
      <c r="D176" s="832" t="s">
        <v>3605</v>
      </c>
      <c r="E176" s="832" t="s">
        <v>3606</v>
      </c>
      <c r="F176" s="849">
        <v>184</v>
      </c>
      <c r="G176" s="849">
        <v>41400</v>
      </c>
      <c r="H176" s="849">
        <v>1.1378002528445006</v>
      </c>
      <c r="I176" s="849">
        <v>225</v>
      </c>
      <c r="J176" s="849">
        <v>161</v>
      </c>
      <c r="K176" s="849">
        <v>36386</v>
      </c>
      <c r="L176" s="849">
        <v>1</v>
      </c>
      <c r="M176" s="849">
        <v>226</v>
      </c>
      <c r="N176" s="849">
        <v>230</v>
      </c>
      <c r="O176" s="849">
        <v>52210</v>
      </c>
      <c r="P176" s="837">
        <v>1.4348925410872313</v>
      </c>
      <c r="Q176" s="850">
        <v>227</v>
      </c>
    </row>
    <row r="177" spans="1:17" ht="14.4" customHeight="1" x14ac:dyDescent="0.3">
      <c r="A177" s="831" t="s">
        <v>4474</v>
      </c>
      <c r="B177" s="832" t="s">
        <v>3604</v>
      </c>
      <c r="C177" s="832" t="s">
        <v>3371</v>
      </c>
      <c r="D177" s="832" t="s">
        <v>4549</v>
      </c>
      <c r="E177" s="832" t="s">
        <v>4550</v>
      </c>
      <c r="F177" s="849">
        <v>1</v>
      </c>
      <c r="G177" s="849">
        <v>626</v>
      </c>
      <c r="H177" s="849">
        <v>1</v>
      </c>
      <c r="I177" s="849">
        <v>626</v>
      </c>
      <c r="J177" s="849">
        <v>1</v>
      </c>
      <c r="K177" s="849">
        <v>626</v>
      </c>
      <c r="L177" s="849">
        <v>1</v>
      </c>
      <c r="M177" s="849">
        <v>626</v>
      </c>
      <c r="N177" s="849"/>
      <c r="O177" s="849"/>
      <c r="P177" s="837"/>
      <c r="Q177" s="850"/>
    </row>
    <row r="178" spans="1:17" ht="14.4" customHeight="1" x14ac:dyDescent="0.3">
      <c r="A178" s="831" t="s">
        <v>4474</v>
      </c>
      <c r="B178" s="832" t="s">
        <v>3604</v>
      </c>
      <c r="C178" s="832" t="s">
        <v>3371</v>
      </c>
      <c r="D178" s="832" t="s">
        <v>3607</v>
      </c>
      <c r="E178" s="832" t="s">
        <v>3608</v>
      </c>
      <c r="F178" s="849">
        <v>1</v>
      </c>
      <c r="G178" s="849">
        <v>1040</v>
      </c>
      <c r="H178" s="849"/>
      <c r="I178" s="849">
        <v>1040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4474</v>
      </c>
      <c r="B179" s="832" t="s">
        <v>3604</v>
      </c>
      <c r="C179" s="832" t="s">
        <v>3371</v>
      </c>
      <c r="D179" s="832" t="s">
        <v>4072</v>
      </c>
      <c r="E179" s="832" t="s">
        <v>4073</v>
      </c>
      <c r="F179" s="849">
        <v>4</v>
      </c>
      <c r="G179" s="849">
        <v>1400</v>
      </c>
      <c r="H179" s="849">
        <v>2</v>
      </c>
      <c r="I179" s="849">
        <v>350</v>
      </c>
      <c r="J179" s="849">
        <v>2</v>
      </c>
      <c r="K179" s="849">
        <v>700</v>
      </c>
      <c r="L179" s="849">
        <v>1</v>
      </c>
      <c r="M179" s="849">
        <v>350</v>
      </c>
      <c r="N179" s="849">
        <v>3</v>
      </c>
      <c r="O179" s="849">
        <v>1062</v>
      </c>
      <c r="P179" s="837">
        <v>1.5171428571428571</v>
      </c>
      <c r="Q179" s="850">
        <v>354</v>
      </c>
    </row>
    <row r="180" spans="1:17" ht="14.4" customHeight="1" x14ac:dyDescent="0.3">
      <c r="A180" s="831" t="s">
        <v>4474</v>
      </c>
      <c r="B180" s="832" t="s">
        <v>3604</v>
      </c>
      <c r="C180" s="832" t="s">
        <v>3371</v>
      </c>
      <c r="D180" s="832" t="s">
        <v>4551</v>
      </c>
      <c r="E180" s="832" t="s">
        <v>4552</v>
      </c>
      <c r="F180" s="849"/>
      <c r="G180" s="849"/>
      <c r="H180" s="849"/>
      <c r="I180" s="849"/>
      <c r="J180" s="849">
        <v>1</v>
      </c>
      <c r="K180" s="849">
        <v>4166</v>
      </c>
      <c r="L180" s="849">
        <v>1</v>
      </c>
      <c r="M180" s="849">
        <v>4166</v>
      </c>
      <c r="N180" s="849">
        <v>4</v>
      </c>
      <c r="O180" s="849">
        <v>16692</v>
      </c>
      <c r="P180" s="837">
        <v>4.0067210753720595</v>
      </c>
      <c r="Q180" s="850">
        <v>4173</v>
      </c>
    </row>
    <row r="181" spans="1:17" ht="14.4" customHeight="1" x14ac:dyDescent="0.3">
      <c r="A181" s="831" t="s">
        <v>4474</v>
      </c>
      <c r="B181" s="832" t="s">
        <v>3604</v>
      </c>
      <c r="C181" s="832" t="s">
        <v>3371</v>
      </c>
      <c r="D181" s="832" t="s">
        <v>4553</v>
      </c>
      <c r="E181" s="832" t="s">
        <v>4554</v>
      </c>
      <c r="F181" s="849">
        <v>2</v>
      </c>
      <c r="G181" s="849">
        <v>7720</v>
      </c>
      <c r="H181" s="849">
        <v>0.99948213360952876</v>
      </c>
      <c r="I181" s="849">
        <v>3860</v>
      </c>
      <c r="J181" s="849">
        <v>2</v>
      </c>
      <c r="K181" s="849">
        <v>7724</v>
      </c>
      <c r="L181" s="849">
        <v>1</v>
      </c>
      <c r="M181" s="849">
        <v>3862</v>
      </c>
      <c r="N181" s="849">
        <v>9</v>
      </c>
      <c r="O181" s="849">
        <v>34803</v>
      </c>
      <c r="P181" s="837">
        <v>4.5058259968928018</v>
      </c>
      <c r="Q181" s="850">
        <v>3867</v>
      </c>
    </row>
    <row r="182" spans="1:17" ht="14.4" customHeight="1" x14ac:dyDescent="0.3">
      <c r="A182" s="831" t="s">
        <v>4474</v>
      </c>
      <c r="B182" s="832" t="s">
        <v>3604</v>
      </c>
      <c r="C182" s="832" t="s">
        <v>3371</v>
      </c>
      <c r="D182" s="832" t="s">
        <v>4555</v>
      </c>
      <c r="E182" s="832" t="s">
        <v>4556</v>
      </c>
      <c r="F182" s="849">
        <v>1</v>
      </c>
      <c r="G182" s="849">
        <v>7926</v>
      </c>
      <c r="H182" s="849">
        <v>0.99974772956609481</v>
      </c>
      <c r="I182" s="849">
        <v>7926</v>
      </c>
      <c r="J182" s="849">
        <v>1</v>
      </c>
      <c r="K182" s="849">
        <v>7928</v>
      </c>
      <c r="L182" s="849">
        <v>1</v>
      </c>
      <c r="M182" s="849">
        <v>7928</v>
      </c>
      <c r="N182" s="849"/>
      <c r="O182" s="849"/>
      <c r="P182" s="837"/>
      <c r="Q182" s="850"/>
    </row>
    <row r="183" spans="1:17" ht="14.4" customHeight="1" x14ac:dyDescent="0.3">
      <c r="A183" s="831" t="s">
        <v>4474</v>
      </c>
      <c r="B183" s="832" t="s">
        <v>3604</v>
      </c>
      <c r="C183" s="832" t="s">
        <v>3371</v>
      </c>
      <c r="D183" s="832" t="s">
        <v>4557</v>
      </c>
      <c r="E183" s="832" t="s">
        <v>4558</v>
      </c>
      <c r="F183" s="849">
        <v>14</v>
      </c>
      <c r="G183" s="849">
        <v>18116</v>
      </c>
      <c r="H183" s="849">
        <v>2</v>
      </c>
      <c r="I183" s="849">
        <v>1294</v>
      </c>
      <c r="J183" s="849">
        <v>7</v>
      </c>
      <c r="K183" s="849">
        <v>9058</v>
      </c>
      <c r="L183" s="849">
        <v>1</v>
      </c>
      <c r="M183" s="849">
        <v>1294</v>
      </c>
      <c r="N183" s="849">
        <v>21</v>
      </c>
      <c r="O183" s="849">
        <v>27237</v>
      </c>
      <c r="P183" s="837">
        <v>3.0069551777434311</v>
      </c>
      <c r="Q183" s="850">
        <v>1297</v>
      </c>
    </row>
    <row r="184" spans="1:17" ht="14.4" customHeight="1" x14ac:dyDescent="0.3">
      <c r="A184" s="831" t="s">
        <v>4474</v>
      </c>
      <c r="B184" s="832" t="s">
        <v>3604</v>
      </c>
      <c r="C184" s="832" t="s">
        <v>3371</v>
      </c>
      <c r="D184" s="832" t="s">
        <v>4559</v>
      </c>
      <c r="E184" s="832" t="s">
        <v>4560</v>
      </c>
      <c r="F184" s="849">
        <v>4</v>
      </c>
      <c r="G184" s="849">
        <v>4712</v>
      </c>
      <c r="H184" s="849">
        <v>1</v>
      </c>
      <c r="I184" s="849">
        <v>1178</v>
      </c>
      <c r="J184" s="849">
        <v>4</v>
      </c>
      <c r="K184" s="849">
        <v>4712</v>
      </c>
      <c r="L184" s="849">
        <v>1</v>
      </c>
      <c r="M184" s="849">
        <v>1178</v>
      </c>
      <c r="N184" s="849">
        <v>5</v>
      </c>
      <c r="O184" s="849">
        <v>5900</v>
      </c>
      <c r="P184" s="837">
        <v>1.2521222410865875</v>
      </c>
      <c r="Q184" s="850">
        <v>1180</v>
      </c>
    </row>
    <row r="185" spans="1:17" ht="14.4" customHeight="1" x14ac:dyDescent="0.3">
      <c r="A185" s="831" t="s">
        <v>4474</v>
      </c>
      <c r="B185" s="832" t="s">
        <v>3604</v>
      </c>
      <c r="C185" s="832" t="s">
        <v>3371</v>
      </c>
      <c r="D185" s="832" t="s">
        <v>4561</v>
      </c>
      <c r="E185" s="832" t="s">
        <v>4562</v>
      </c>
      <c r="F185" s="849">
        <v>1</v>
      </c>
      <c r="G185" s="849">
        <v>5157</v>
      </c>
      <c r="H185" s="849">
        <v>0.33326870880186121</v>
      </c>
      <c r="I185" s="849">
        <v>5157</v>
      </c>
      <c r="J185" s="849">
        <v>3</v>
      </c>
      <c r="K185" s="849">
        <v>15474</v>
      </c>
      <c r="L185" s="849">
        <v>1</v>
      </c>
      <c r="M185" s="849">
        <v>5158</v>
      </c>
      <c r="N185" s="849"/>
      <c r="O185" s="849"/>
      <c r="P185" s="837"/>
      <c r="Q185" s="850"/>
    </row>
    <row r="186" spans="1:17" ht="14.4" customHeight="1" x14ac:dyDescent="0.3">
      <c r="A186" s="831" t="s">
        <v>4474</v>
      </c>
      <c r="B186" s="832" t="s">
        <v>3604</v>
      </c>
      <c r="C186" s="832" t="s">
        <v>3371</v>
      </c>
      <c r="D186" s="832" t="s">
        <v>3615</v>
      </c>
      <c r="E186" s="832" t="s">
        <v>3616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808</v>
      </c>
      <c r="P186" s="837"/>
      <c r="Q186" s="850">
        <v>808</v>
      </c>
    </row>
    <row r="187" spans="1:17" ht="14.4" customHeight="1" x14ac:dyDescent="0.3">
      <c r="A187" s="831" t="s">
        <v>4474</v>
      </c>
      <c r="B187" s="832" t="s">
        <v>3604</v>
      </c>
      <c r="C187" s="832" t="s">
        <v>3371</v>
      </c>
      <c r="D187" s="832" t="s">
        <v>4563</v>
      </c>
      <c r="E187" s="832" t="s">
        <v>4564</v>
      </c>
      <c r="F187" s="849">
        <v>55</v>
      </c>
      <c r="G187" s="849">
        <v>9735</v>
      </c>
      <c r="H187" s="849">
        <v>1.4392371377882909</v>
      </c>
      <c r="I187" s="849">
        <v>177</v>
      </c>
      <c r="J187" s="849">
        <v>38</v>
      </c>
      <c r="K187" s="849">
        <v>6764</v>
      </c>
      <c r="L187" s="849">
        <v>1</v>
      </c>
      <c r="M187" s="849">
        <v>178</v>
      </c>
      <c r="N187" s="849">
        <v>55</v>
      </c>
      <c r="O187" s="849">
        <v>9845</v>
      </c>
      <c r="P187" s="837">
        <v>1.4554997043169722</v>
      </c>
      <c r="Q187" s="850">
        <v>179</v>
      </c>
    </row>
    <row r="188" spans="1:17" ht="14.4" customHeight="1" x14ac:dyDescent="0.3">
      <c r="A188" s="831" t="s">
        <v>4474</v>
      </c>
      <c r="B188" s="832" t="s">
        <v>3604</v>
      </c>
      <c r="C188" s="832" t="s">
        <v>3371</v>
      </c>
      <c r="D188" s="832" t="s">
        <v>4565</v>
      </c>
      <c r="E188" s="832" t="s">
        <v>4566</v>
      </c>
      <c r="F188" s="849">
        <v>47</v>
      </c>
      <c r="G188" s="849">
        <v>96303</v>
      </c>
      <c r="H188" s="849">
        <v>1.8790829268292684</v>
      </c>
      <c r="I188" s="849">
        <v>2049</v>
      </c>
      <c r="J188" s="849">
        <v>25</v>
      </c>
      <c r="K188" s="849">
        <v>51250</v>
      </c>
      <c r="L188" s="849">
        <v>1</v>
      </c>
      <c r="M188" s="849">
        <v>2050</v>
      </c>
      <c r="N188" s="849">
        <v>37</v>
      </c>
      <c r="O188" s="849">
        <v>75961</v>
      </c>
      <c r="P188" s="837">
        <v>1.4821658536585365</v>
      </c>
      <c r="Q188" s="850">
        <v>2053</v>
      </c>
    </row>
    <row r="189" spans="1:17" ht="14.4" customHeight="1" x14ac:dyDescent="0.3">
      <c r="A189" s="831" t="s">
        <v>4474</v>
      </c>
      <c r="B189" s="832" t="s">
        <v>3604</v>
      </c>
      <c r="C189" s="832" t="s">
        <v>3371</v>
      </c>
      <c r="D189" s="832" t="s">
        <v>4567</v>
      </c>
      <c r="E189" s="832" t="s">
        <v>4568</v>
      </c>
      <c r="F189" s="849"/>
      <c r="G189" s="849"/>
      <c r="H189" s="849"/>
      <c r="I189" s="849"/>
      <c r="J189" s="849">
        <v>1</v>
      </c>
      <c r="K189" s="849">
        <v>2737</v>
      </c>
      <c r="L189" s="849">
        <v>1</v>
      </c>
      <c r="M189" s="849">
        <v>2737</v>
      </c>
      <c r="N189" s="849">
        <v>3</v>
      </c>
      <c r="O189" s="849">
        <v>8220</v>
      </c>
      <c r="P189" s="837">
        <v>3.0032882718304714</v>
      </c>
      <c r="Q189" s="850">
        <v>2740</v>
      </c>
    </row>
    <row r="190" spans="1:17" ht="14.4" customHeight="1" x14ac:dyDescent="0.3">
      <c r="A190" s="831" t="s">
        <v>4474</v>
      </c>
      <c r="B190" s="832" t="s">
        <v>3604</v>
      </c>
      <c r="C190" s="832" t="s">
        <v>3371</v>
      </c>
      <c r="D190" s="832" t="s">
        <v>4569</v>
      </c>
      <c r="E190" s="832" t="s">
        <v>4570</v>
      </c>
      <c r="F190" s="849"/>
      <c r="G190" s="849"/>
      <c r="H190" s="849"/>
      <c r="I190" s="849"/>
      <c r="J190" s="849">
        <v>2</v>
      </c>
      <c r="K190" s="849">
        <v>10540</v>
      </c>
      <c r="L190" s="849">
        <v>1</v>
      </c>
      <c r="M190" s="849">
        <v>5270</v>
      </c>
      <c r="N190" s="849">
        <v>3</v>
      </c>
      <c r="O190" s="849">
        <v>15822</v>
      </c>
      <c r="P190" s="837">
        <v>1.5011385199240987</v>
      </c>
      <c r="Q190" s="850">
        <v>5274</v>
      </c>
    </row>
    <row r="191" spans="1:17" ht="14.4" customHeight="1" x14ac:dyDescent="0.3">
      <c r="A191" s="831" t="s">
        <v>4474</v>
      </c>
      <c r="B191" s="832" t="s">
        <v>3604</v>
      </c>
      <c r="C191" s="832" t="s">
        <v>3371</v>
      </c>
      <c r="D191" s="832" t="s">
        <v>4571</v>
      </c>
      <c r="E191" s="832" t="s">
        <v>4572</v>
      </c>
      <c r="F191" s="849"/>
      <c r="G191" s="849"/>
      <c r="H191" s="849"/>
      <c r="I191" s="849"/>
      <c r="J191" s="849">
        <v>1</v>
      </c>
      <c r="K191" s="849">
        <v>675</v>
      </c>
      <c r="L191" s="849">
        <v>1</v>
      </c>
      <c r="M191" s="849">
        <v>675</v>
      </c>
      <c r="N191" s="849"/>
      <c r="O191" s="849"/>
      <c r="P191" s="837"/>
      <c r="Q191" s="850"/>
    </row>
    <row r="192" spans="1:17" ht="14.4" customHeight="1" x14ac:dyDescent="0.3">
      <c r="A192" s="831" t="s">
        <v>4474</v>
      </c>
      <c r="B192" s="832" t="s">
        <v>3604</v>
      </c>
      <c r="C192" s="832" t="s">
        <v>3371</v>
      </c>
      <c r="D192" s="832" t="s">
        <v>4573</v>
      </c>
      <c r="E192" s="832" t="s">
        <v>4574</v>
      </c>
      <c r="F192" s="849"/>
      <c r="G192" s="849"/>
      <c r="H192" s="849"/>
      <c r="I192" s="849"/>
      <c r="J192" s="849">
        <v>1</v>
      </c>
      <c r="K192" s="849">
        <v>2114</v>
      </c>
      <c r="L192" s="849">
        <v>1</v>
      </c>
      <c r="M192" s="849">
        <v>2114</v>
      </c>
      <c r="N192" s="849"/>
      <c r="O192" s="849"/>
      <c r="P192" s="837"/>
      <c r="Q192" s="850"/>
    </row>
    <row r="193" spans="1:17" ht="14.4" customHeight="1" x14ac:dyDescent="0.3">
      <c r="A193" s="831" t="s">
        <v>4474</v>
      </c>
      <c r="B193" s="832" t="s">
        <v>3604</v>
      </c>
      <c r="C193" s="832" t="s">
        <v>3371</v>
      </c>
      <c r="D193" s="832" t="s">
        <v>4575</v>
      </c>
      <c r="E193" s="832" t="s">
        <v>4576</v>
      </c>
      <c r="F193" s="849"/>
      <c r="G193" s="849"/>
      <c r="H193" s="849"/>
      <c r="I193" s="849"/>
      <c r="J193" s="849">
        <v>1</v>
      </c>
      <c r="K193" s="849">
        <v>200</v>
      </c>
      <c r="L193" s="849">
        <v>1</v>
      </c>
      <c r="M193" s="849">
        <v>200</v>
      </c>
      <c r="N193" s="849"/>
      <c r="O193" s="849"/>
      <c r="P193" s="837"/>
      <c r="Q193" s="850"/>
    </row>
    <row r="194" spans="1:17" ht="14.4" customHeight="1" x14ac:dyDescent="0.3">
      <c r="A194" s="831" t="s">
        <v>4474</v>
      </c>
      <c r="B194" s="832" t="s">
        <v>3604</v>
      </c>
      <c r="C194" s="832" t="s">
        <v>3371</v>
      </c>
      <c r="D194" s="832" t="s">
        <v>4577</v>
      </c>
      <c r="E194" s="832" t="s">
        <v>4578</v>
      </c>
      <c r="F194" s="849">
        <v>368</v>
      </c>
      <c r="G194" s="849">
        <v>75072</v>
      </c>
      <c r="H194" s="849">
        <v>0.86778407120564094</v>
      </c>
      <c r="I194" s="849">
        <v>204</v>
      </c>
      <c r="J194" s="849">
        <v>422</v>
      </c>
      <c r="K194" s="849">
        <v>86510</v>
      </c>
      <c r="L194" s="849">
        <v>1</v>
      </c>
      <c r="M194" s="849">
        <v>205</v>
      </c>
      <c r="N194" s="849">
        <v>483</v>
      </c>
      <c r="O194" s="849">
        <v>99981</v>
      </c>
      <c r="P194" s="837">
        <v>1.1557161021847184</v>
      </c>
      <c r="Q194" s="850">
        <v>207</v>
      </c>
    </row>
    <row r="195" spans="1:17" ht="14.4" customHeight="1" x14ac:dyDescent="0.3">
      <c r="A195" s="831" t="s">
        <v>4474</v>
      </c>
      <c r="B195" s="832" t="s">
        <v>3604</v>
      </c>
      <c r="C195" s="832" t="s">
        <v>3371</v>
      </c>
      <c r="D195" s="832" t="s">
        <v>4579</v>
      </c>
      <c r="E195" s="832" t="s">
        <v>4580</v>
      </c>
      <c r="F195" s="849">
        <v>1</v>
      </c>
      <c r="G195" s="849">
        <v>426</v>
      </c>
      <c r="H195" s="849"/>
      <c r="I195" s="849">
        <v>426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4474</v>
      </c>
      <c r="B196" s="832" t="s">
        <v>3604</v>
      </c>
      <c r="C196" s="832" t="s">
        <v>3371</v>
      </c>
      <c r="D196" s="832" t="s">
        <v>4581</v>
      </c>
      <c r="E196" s="832" t="s">
        <v>4582</v>
      </c>
      <c r="F196" s="849"/>
      <c r="G196" s="849"/>
      <c r="H196" s="849"/>
      <c r="I196" s="849"/>
      <c r="J196" s="849"/>
      <c r="K196" s="849"/>
      <c r="L196" s="849"/>
      <c r="M196" s="849"/>
      <c r="N196" s="849">
        <v>3</v>
      </c>
      <c r="O196" s="849">
        <v>1314</v>
      </c>
      <c r="P196" s="837"/>
      <c r="Q196" s="850">
        <v>438</v>
      </c>
    </row>
    <row r="197" spans="1:17" ht="14.4" customHeight="1" x14ac:dyDescent="0.3">
      <c r="A197" s="831" t="s">
        <v>4474</v>
      </c>
      <c r="B197" s="832" t="s">
        <v>3604</v>
      </c>
      <c r="C197" s="832" t="s">
        <v>3371</v>
      </c>
      <c r="D197" s="832" t="s">
        <v>4583</v>
      </c>
      <c r="E197" s="832" t="s">
        <v>4584</v>
      </c>
      <c r="F197" s="849">
        <v>8</v>
      </c>
      <c r="G197" s="849">
        <v>17240</v>
      </c>
      <c r="H197" s="849">
        <v>0.5711635303472038</v>
      </c>
      <c r="I197" s="849">
        <v>2155</v>
      </c>
      <c r="J197" s="849">
        <v>14</v>
      </c>
      <c r="K197" s="849">
        <v>30184</v>
      </c>
      <c r="L197" s="849">
        <v>1</v>
      </c>
      <c r="M197" s="849">
        <v>2156</v>
      </c>
      <c r="N197" s="849">
        <v>10</v>
      </c>
      <c r="O197" s="849">
        <v>21590</v>
      </c>
      <c r="P197" s="837">
        <v>0.71527961834084286</v>
      </c>
      <c r="Q197" s="850">
        <v>2159</v>
      </c>
    </row>
    <row r="198" spans="1:17" ht="14.4" customHeight="1" x14ac:dyDescent="0.3">
      <c r="A198" s="831" t="s">
        <v>4474</v>
      </c>
      <c r="B198" s="832" t="s">
        <v>3604</v>
      </c>
      <c r="C198" s="832" t="s">
        <v>3371</v>
      </c>
      <c r="D198" s="832" t="s">
        <v>4585</v>
      </c>
      <c r="E198" s="832" t="s">
        <v>4554</v>
      </c>
      <c r="F198" s="849">
        <v>2</v>
      </c>
      <c r="G198" s="849">
        <v>3778</v>
      </c>
      <c r="H198" s="849">
        <v>1</v>
      </c>
      <c r="I198" s="849">
        <v>1889</v>
      </c>
      <c r="J198" s="849">
        <v>2</v>
      </c>
      <c r="K198" s="849">
        <v>3778</v>
      </c>
      <c r="L198" s="849">
        <v>1</v>
      </c>
      <c r="M198" s="849">
        <v>1889</v>
      </c>
      <c r="N198" s="849">
        <v>10</v>
      </c>
      <c r="O198" s="849">
        <v>18920</v>
      </c>
      <c r="P198" s="837">
        <v>5.007940709370037</v>
      </c>
      <c r="Q198" s="850">
        <v>1892</v>
      </c>
    </row>
    <row r="199" spans="1:17" ht="14.4" customHeight="1" x14ac:dyDescent="0.3">
      <c r="A199" s="831" t="s">
        <v>4474</v>
      </c>
      <c r="B199" s="832" t="s">
        <v>3604</v>
      </c>
      <c r="C199" s="832" t="s">
        <v>3371</v>
      </c>
      <c r="D199" s="832" t="s">
        <v>4586</v>
      </c>
      <c r="E199" s="832" t="s">
        <v>4587</v>
      </c>
      <c r="F199" s="849">
        <v>2</v>
      </c>
      <c r="G199" s="849">
        <v>16920</v>
      </c>
      <c r="H199" s="849">
        <v>1.9995272985109902</v>
      </c>
      <c r="I199" s="849">
        <v>8460</v>
      </c>
      <c r="J199" s="849">
        <v>1</v>
      </c>
      <c r="K199" s="849">
        <v>8462</v>
      </c>
      <c r="L199" s="849">
        <v>1</v>
      </c>
      <c r="M199" s="849">
        <v>8462</v>
      </c>
      <c r="N199" s="849">
        <v>5</v>
      </c>
      <c r="O199" s="849">
        <v>42350</v>
      </c>
      <c r="P199" s="837">
        <v>5.0047270148900971</v>
      </c>
      <c r="Q199" s="850">
        <v>8470</v>
      </c>
    </row>
    <row r="200" spans="1:17" ht="14.4" customHeight="1" x14ac:dyDescent="0.3">
      <c r="A200" s="831" t="s">
        <v>4474</v>
      </c>
      <c r="B200" s="832" t="s">
        <v>3604</v>
      </c>
      <c r="C200" s="832" t="s">
        <v>3371</v>
      </c>
      <c r="D200" s="832" t="s">
        <v>4588</v>
      </c>
      <c r="E200" s="832" t="s">
        <v>4589</v>
      </c>
      <c r="F200" s="849">
        <v>1</v>
      </c>
      <c r="G200" s="849">
        <v>2053</v>
      </c>
      <c r="H200" s="849">
        <v>0.99902676399026769</v>
      </c>
      <c r="I200" s="849">
        <v>2053</v>
      </c>
      <c r="J200" s="849">
        <v>1</v>
      </c>
      <c r="K200" s="849">
        <v>2055</v>
      </c>
      <c r="L200" s="849">
        <v>1</v>
      </c>
      <c r="M200" s="849">
        <v>2055</v>
      </c>
      <c r="N200" s="849"/>
      <c r="O200" s="849"/>
      <c r="P200" s="837"/>
      <c r="Q200" s="850"/>
    </row>
    <row r="201" spans="1:17" ht="14.4" customHeight="1" x14ac:dyDescent="0.3">
      <c r="A201" s="831" t="s">
        <v>4590</v>
      </c>
      <c r="B201" s="832" t="s">
        <v>4591</v>
      </c>
      <c r="C201" s="832" t="s">
        <v>3371</v>
      </c>
      <c r="D201" s="832" t="s">
        <v>4592</v>
      </c>
      <c r="E201" s="832" t="s">
        <v>4593</v>
      </c>
      <c r="F201" s="849">
        <v>56</v>
      </c>
      <c r="G201" s="849">
        <v>11816</v>
      </c>
      <c r="H201" s="849">
        <v>0.91370244355088148</v>
      </c>
      <c r="I201" s="849">
        <v>211</v>
      </c>
      <c r="J201" s="849">
        <v>61</v>
      </c>
      <c r="K201" s="849">
        <v>12932</v>
      </c>
      <c r="L201" s="849">
        <v>1</v>
      </c>
      <c r="M201" s="849">
        <v>212</v>
      </c>
      <c r="N201" s="849">
        <v>64</v>
      </c>
      <c r="O201" s="849">
        <v>13632</v>
      </c>
      <c r="P201" s="837">
        <v>1.0541292916795546</v>
      </c>
      <c r="Q201" s="850">
        <v>213</v>
      </c>
    </row>
    <row r="202" spans="1:17" ht="14.4" customHeight="1" x14ac:dyDescent="0.3">
      <c r="A202" s="831" t="s">
        <v>4590</v>
      </c>
      <c r="B202" s="832" t="s">
        <v>4591</v>
      </c>
      <c r="C202" s="832" t="s">
        <v>3371</v>
      </c>
      <c r="D202" s="832" t="s">
        <v>4594</v>
      </c>
      <c r="E202" s="832" t="s">
        <v>4593</v>
      </c>
      <c r="F202" s="849">
        <v>2</v>
      </c>
      <c r="G202" s="849">
        <v>174</v>
      </c>
      <c r="H202" s="849"/>
      <c r="I202" s="849">
        <v>87</v>
      </c>
      <c r="J202" s="849"/>
      <c r="K202" s="849"/>
      <c r="L202" s="849"/>
      <c r="M202" s="849"/>
      <c r="N202" s="849">
        <v>1</v>
      </c>
      <c r="O202" s="849">
        <v>88</v>
      </c>
      <c r="P202" s="837"/>
      <c r="Q202" s="850">
        <v>88</v>
      </c>
    </row>
    <row r="203" spans="1:17" ht="14.4" customHeight="1" x14ac:dyDescent="0.3">
      <c r="A203" s="831" t="s">
        <v>4590</v>
      </c>
      <c r="B203" s="832" t="s">
        <v>4591</v>
      </c>
      <c r="C203" s="832" t="s">
        <v>3371</v>
      </c>
      <c r="D203" s="832" t="s">
        <v>4595</v>
      </c>
      <c r="E203" s="832" t="s">
        <v>4596</v>
      </c>
      <c r="F203" s="849">
        <v>75</v>
      </c>
      <c r="G203" s="849">
        <v>22575</v>
      </c>
      <c r="H203" s="849">
        <v>0.32220541219456494</v>
      </c>
      <c r="I203" s="849">
        <v>301</v>
      </c>
      <c r="J203" s="849">
        <v>232</v>
      </c>
      <c r="K203" s="849">
        <v>70064</v>
      </c>
      <c r="L203" s="849">
        <v>1</v>
      </c>
      <c r="M203" s="849">
        <v>302</v>
      </c>
      <c r="N203" s="849">
        <v>225</v>
      </c>
      <c r="O203" s="849">
        <v>68175</v>
      </c>
      <c r="P203" s="837">
        <v>0.97303893583009815</v>
      </c>
      <c r="Q203" s="850">
        <v>303</v>
      </c>
    </row>
    <row r="204" spans="1:17" ht="14.4" customHeight="1" x14ac:dyDescent="0.3">
      <c r="A204" s="831" t="s">
        <v>4590</v>
      </c>
      <c r="B204" s="832" t="s">
        <v>4591</v>
      </c>
      <c r="C204" s="832" t="s">
        <v>3371</v>
      </c>
      <c r="D204" s="832" t="s">
        <v>4597</v>
      </c>
      <c r="E204" s="832" t="s">
        <v>4598</v>
      </c>
      <c r="F204" s="849">
        <v>3</v>
      </c>
      <c r="G204" s="849">
        <v>297</v>
      </c>
      <c r="H204" s="849">
        <v>0.99</v>
      </c>
      <c r="I204" s="849">
        <v>99</v>
      </c>
      <c r="J204" s="849">
        <v>3</v>
      </c>
      <c r="K204" s="849">
        <v>300</v>
      </c>
      <c r="L204" s="849">
        <v>1</v>
      </c>
      <c r="M204" s="849">
        <v>100</v>
      </c>
      <c r="N204" s="849">
        <v>6</v>
      </c>
      <c r="O204" s="849">
        <v>600</v>
      </c>
      <c r="P204" s="837">
        <v>2</v>
      </c>
      <c r="Q204" s="850">
        <v>100</v>
      </c>
    </row>
    <row r="205" spans="1:17" ht="14.4" customHeight="1" x14ac:dyDescent="0.3">
      <c r="A205" s="831" t="s">
        <v>4590</v>
      </c>
      <c r="B205" s="832" t="s">
        <v>4591</v>
      </c>
      <c r="C205" s="832" t="s">
        <v>3371</v>
      </c>
      <c r="D205" s="832" t="s">
        <v>4599</v>
      </c>
      <c r="E205" s="832" t="s">
        <v>4600</v>
      </c>
      <c r="F205" s="849"/>
      <c r="G205" s="849"/>
      <c r="H205" s="849"/>
      <c r="I205" s="849"/>
      <c r="J205" s="849"/>
      <c r="K205" s="849"/>
      <c r="L205" s="849"/>
      <c r="M205" s="849"/>
      <c r="N205" s="849">
        <v>1</v>
      </c>
      <c r="O205" s="849">
        <v>235</v>
      </c>
      <c r="P205" s="837"/>
      <c r="Q205" s="850">
        <v>235</v>
      </c>
    </row>
    <row r="206" spans="1:17" ht="14.4" customHeight="1" x14ac:dyDescent="0.3">
      <c r="A206" s="831" t="s">
        <v>4590</v>
      </c>
      <c r="B206" s="832" t="s">
        <v>4591</v>
      </c>
      <c r="C206" s="832" t="s">
        <v>3371</v>
      </c>
      <c r="D206" s="832" t="s">
        <v>4601</v>
      </c>
      <c r="E206" s="832" t="s">
        <v>4602</v>
      </c>
      <c r="F206" s="849">
        <v>159</v>
      </c>
      <c r="G206" s="849">
        <v>21783</v>
      </c>
      <c r="H206" s="849">
        <v>1.1041666666666667</v>
      </c>
      <c r="I206" s="849">
        <v>137</v>
      </c>
      <c r="J206" s="849">
        <v>144</v>
      </c>
      <c r="K206" s="849">
        <v>19728</v>
      </c>
      <c r="L206" s="849">
        <v>1</v>
      </c>
      <c r="M206" s="849">
        <v>137</v>
      </c>
      <c r="N206" s="849">
        <v>180</v>
      </c>
      <c r="O206" s="849">
        <v>24840</v>
      </c>
      <c r="P206" s="837">
        <v>1.2591240875912408</v>
      </c>
      <c r="Q206" s="850">
        <v>138</v>
      </c>
    </row>
    <row r="207" spans="1:17" ht="14.4" customHeight="1" x14ac:dyDescent="0.3">
      <c r="A207" s="831" t="s">
        <v>4590</v>
      </c>
      <c r="B207" s="832" t="s">
        <v>4591</v>
      </c>
      <c r="C207" s="832" t="s">
        <v>3371</v>
      </c>
      <c r="D207" s="832" t="s">
        <v>4603</v>
      </c>
      <c r="E207" s="832" t="s">
        <v>4602</v>
      </c>
      <c r="F207" s="849">
        <v>1</v>
      </c>
      <c r="G207" s="849">
        <v>183</v>
      </c>
      <c r="H207" s="849"/>
      <c r="I207" s="849">
        <v>183</v>
      </c>
      <c r="J207" s="849"/>
      <c r="K207" s="849"/>
      <c r="L207" s="849"/>
      <c r="M207" s="849"/>
      <c r="N207" s="849">
        <v>1</v>
      </c>
      <c r="O207" s="849">
        <v>185</v>
      </c>
      <c r="P207" s="837"/>
      <c r="Q207" s="850">
        <v>185</v>
      </c>
    </row>
    <row r="208" spans="1:17" ht="14.4" customHeight="1" x14ac:dyDescent="0.3">
      <c r="A208" s="831" t="s">
        <v>4590</v>
      </c>
      <c r="B208" s="832" t="s">
        <v>4591</v>
      </c>
      <c r="C208" s="832" t="s">
        <v>3371</v>
      </c>
      <c r="D208" s="832" t="s">
        <v>4604</v>
      </c>
      <c r="E208" s="832" t="s">
        <v>4605</v>
      </c>
      <c r="F208" s="849"/>
      <c r="G208" s="849"/>
      <c r="H208" s="849"/>
      <c r="I208" s="849"/>
      <c r="J208" s="849">
        <v>2</v>
      </c>
      <c r="K208" s="849">
        <v>1280</v>
      </c>
      <c r="L208" s="849">
        <v>1</v>
      </c>
      <c r="M208" s="849">
        <v>640</v>
      </c>
      <c r="N208" s="849">
        <v>1</v>
      </c>
      <c r="O208" s="849">
        <v>645</v>
      </c>
      <c r="P208" s="837">
        <v>0.50390625</v>
      </c>
      <c r="Q208" s="850">
        <v>645</v>
      </c>
    </row>
    <row r="209" spans="1:17" ht="14.4" customHeight="1" x14ac:dyDescent="0.3">
      <c r="A209" s="831" t="s">
        <v>4590</v>
      </c>
      <c r="B209" s="832" t="s">
        <v>4591</v>
      </c>
      <c r="C209" s="832" t="s">
        <v>3371</v>
      </c>
      <c r="D209" s="832" t="s">
        <v>4606</v>
      </c>
      <c r="E209" s="832" t="s">
        <v>4607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614</v>
      </c>
      <c r="P209" s="837"/>
      <c r="Q209" s="850">
        <v>614</v>
      </c>
    </row>
    <row r="210" spans="1:17" ht="14.4" customHeight="1" x14ac:dyDescent="0.3">
      <c r="A210" s="831" t="s">
        <v>4590</v>
      </c>
      <c r="B210" s="832" t="s">
        <v>4591</v>
      </c>
      <c r="C210" s="832" t="s">
        <v>3371</v>
      </c>
      <c r="D210" s="832" t="s">
        <v>4608</v>
      </c>
      <c r="E210" s="832" t="s">
        <v>4609</v>
      </c>
      <c r="F210" s="849">
        <v>4</v>
      </c>
      <c r="G210" s="849">
        <v>692</v>
      </c>
      <c r="H210" s="849">
        <v>0.44189016602809705</v>
      </c>
      <c r="I210" s="849">
        <v>173</v>
      </c>
      <c r="J210" s="849">
        <v>9</v>
      </c>
      <c r="K210" s="849">
        <v>1566</v>
      </c>
      <c r="L210" s="849">
        <v>1</v>
      </c>
      <c r="M210" s="849">
        <v>174</v>
      </c>
      <c r="N210" s="849">
        <v>8</v>
      </c>
      <c r="O210" s="849">
        <v>1400</v>
      </c>
      <c r="P210" s="837">
        <v>0.89399744572158368</v>
      </c>
      <c r="Q210" s="850">
        <v>175</v>
      </c>
    </row>
    <row r="211" spans="1:17" ht="14.4" customHeight="1" x14ac:dyDescent="0.3">
      <c r="A211" s="831" t="s">
        <v>4590</v>
      </c>
      <c r="B211" s="832" t="s">
        <v>4591</v>
      </c>
      <c r="C211" s="832" t="s">
        <v>3371</v>
      </c>
      <c r="D211" s="832" t="s">
        <v>4610</v>
      </c>
      <c r="E211" s="832" t="s">
        <v>4611</v>
      </c>
      <c r="F211" s="849">
        <v>3</v>
      </c>
      <c r="G211" s="849">
        <v>1041</v>
      </c>
      <c r="H211" s="849">
        <v>0.6</v>
      </c>
      <c r="I211" s="849">
        <v>347</v>
      </c>
      <c r="J211" s="849">
        <v>5</v>
      </c>
      <c r="K211" s="849">
        <v>1735</v>
      </c>
      <c r="L211" s="849">
        <v>1</v>
      </c>
      <c r="M211" s="849">
        <v>347</v>
      </c>
      <c r="N211" s="849">
        <v>4</v>
      </c>
      <c r="O211" s="849">
        <v>1392</v>
      </c>
      <c r="P211" s="837">
        <v>0.80230547550432274</v>
      </c>
      <c r="Q211" s="850">
        <v>348</v>
      </c>
    </row>
    <row r="212" spans="1:17" ht="14.4" customHeight="1" x14ac:dyDescent="0.3">
      <c r="A212" s="831" t="s">
        <v>4590</v>
      </c>
      <c r="B212" s="832" t="s">
        <v>4591</v>
      </c>
      <c r="C212" s="832" t="s">
        <v>3371</v>
      </c>
      <c r="D212" s="832" t="s">
        <v>4612</v>
      </c>
      <c r="E212" s="832" t="s">
        <v>4613</v>
      </c>
      <c r="F212" s="849"/>
      <c r="G212" s="849"/>
      <c r="H212" s="849"/>
      <c r="I212" s="849"/>
      <c r="J212" s="849">
        <v>19</v>
      </c>
      <c r="K212" s="849">
        <v>5206</v>
      </c>
      <c r="L212" s="849">
        <v>1</v>
      </c>
      <c r="M212" s="849">
        <v>274</v>
      </c>
      <c r="N212" s="849">
        <v>18</v>
      </c>
      <c r="O212" s="849">
        <v>4986</v>
      </c>
      <c r="P212" s="837">
        <v>0.95774106799846326</v>
      </c>
      <c r="Q212" s="850">
        <v>277</v>
      </c>
    </row>
    <row r="213" spans="1:17" ht="14.4" customHeight="1" x14ac:dyDescent="0.3">
      <c r="A213" s="831" t="s">
        <v>4590</v>
      </c>
      <c r="B213" s="832" t="s">
        <v>4591</v>
      </c>
      <c r="C213" s="832" t="s">
        <v>3371</v>
      </c>
      <c r="D213" s="832" t="s">
        <v>4614</v>
      </c>
      <c r="E213" s="832" t="s">
        <v>4615</v>
      </c>
      <c r="F213" s="849">
        <v>12</v>
      </c>
      <c r="G213" s="849">
        <v>1704</v>
      </c>
      <c r="H213" s="849">
        <v>0.5714285714285714</v>
      </c>
      <c r="I213" s="849">
        <v>142</v>
      </c>
      <c r="J213" s="849">
        <v>21</v>
      </c>
      <c r="K213" s="849">
        <v>2982</v>
      </c>
      <c r="L213" s="849">
        <v>1</v>
      </c>
      <c r="M213" s="849">
        <v>142</v>
      </c>
      <c r="N213" s="849">
        <v>23</v>
      </c>
      <c r="O213" s="849">
        <v>3243</v>
      </c>
      <c r="P213" s="837">
        <v>1.0875251509054327</v>
      </c>
      <c r="Q213" s="850">
        <v>141</v>
      </c>
    </row>
    <row r="214" spans="1:17" ht="14.4" customHeight="1" x14ac:dyDescent="0.3">
      <c r="A214" s="831" t="s">
        <v>4590</v>
      </c>
      <c r="B214" s="832" t="s">
        <v>4591</v>
      </c>
      <c r="C214" s="832" t="s">
        <v>3371</v>
      </c>
      <c r="D214" s="832" t="s">
        <v>4616</v>
      </c>
      <c r="E214" s="832" t="s">
        <v>4615</v>
      </c>
      <c r="F214" s="849">
        <v>159</v>
      </c>
      <c r="G214" s="849">
        <v>12402</v>
      </c>
      <c r="H214" s="849">
        <v>1.1041666666666667</v>
      </c>
      <c r="I214" s="849">
        <v>78</v>
      </c>
      <c r="J214" s="849">
        <v>144</v>
      </c>
      <c r="K214" s="849">
        <v>11232</v>
      </c>
      <c r="L214" s="849">
        <v>1</v>
      </c>
      <c r="M214" s="849">
        <v>78</v>
      </c>
      <c r="N214" s="849">
        <v>180</v>
      </c>
      <c r="O214" s="849">
        <v>14220</v>
      </c>
      <c r="P214" s="837">
        <v>1.266025641025641</v>
      </c>
      <c r="Q214" s="850">
        <v>79</v>
      </c>
    </row>
    <row r="215" spans="1:17" ht="14.4" customHeight="1" x14ac:dyDescent="0.3">
      <c r="A215" s="831" t="s">
        <v>4590</v>
      </c>
      <c r="B215" s="832" t="s">
        <v>4591</v>
      </c>
      <c r="C215" s="832" t="s">
        <v>3371</v>
      </c>
      <c r="D215" s="832" t="s">
        <v>4617</v>
      </c>
      <c r="E215" s="832" t="s">
        <v>4618</v>
      </c>
      <c r="F215" s="849">
        <v>12</v>
      </c>
      <c r="G215" s="849">
        <v>3768</v>
      </c>
      <c r="H215" s="849">
        <v>0.5714285714285714</v>
      </c>
      <c r="I215" s="849">
        <v>314</v>
      </c>
      <c r="J215" s="849">
        <v>21</v>
      </c>
      <c r="K215" s="849">
        <v>6594</v>
      </c>
      <c r="L215" s="849">
        <v>1</v>
      </c>
      <c r="M215" s="849">
        <v>314</v>
      </c>
      <c r="N215" s="849">
        <v>23</v>
      </c>
      <c r="O215" s="849">
        <v>7268</v>
      </c>
      <c r="P215" s="837">
        <v>1.1022141340612679</v>
      </c>
      <c r="Q215" s="850">
        <v>316</v>
      </c>
    </row>
    <row r="216" spans="1:17" ht="14.4" customHeight="1" x14ac:dyDescent="0.3">
      <c r="A216" s="831" t="s">
        <v>4590</v>
      </c>
      <c r="B216" s="832" t="s">
        <v>4591</v>
      </c>
      <c r="C216" s="832" t="s">
        <v>3371</v>
      </c>
      <c r="D216" s="832" t="s">
        <v>4619</v>
      </c>
      <c r="E216" s="832" t="s">
        <v>4620</v>
      </c>
      <c r="F216" s="849">
        <v>3</v>
      </c>
      <c r="G216" s="849">
        <v>984</v>
      </c>
      <c r="H216" s="849">
        <v>0.6</v>
      </c>
      <c r="I216" s="849">
        <v>328</v>
      </c>
      <c r="J216" s="849">
        <v>5</v>
      </c>
      <c r="K216" s="849">
        <v>1640</v>
      </c>
      <c r="L216" s="849">
        <v>1</v>
      </c>
      <c r="M216" s="849">
        <v>328</v>
      </c>
      <c r="N216" s="849">
        <v>4</v>
      </c>
      <c r="O216" s="849">
        <v>1316</v>
      </c>
      <c r="P216" s="837">
        <v>0.80243902439024395</v>
      </c>
      <c r="Q216" s="850">
        <v>329</v>
      </c>
    </row>
    <row r="217" spans="1:17" ht="14.4" customHeight="1" x14ac:dyDescent="0.3">
      <c r="A217" s="831" t="s">
        <v>4590</v>
      </c>
      <c r="B217" s="832" t="s">
        <v>4591</v>
      </c>
      <c r="C217" s="832" t="s">
        <v>3371</v>
      </c>
      <c r="D217" s="832" t="s">
        <v>4621</v>
      </c>
      <c r="E217" s="832" t="s">
        <v>4622</v>
      </c>
      <c r="F217" s="849">
        <v>158</v>
      </c>
      <c r="G217" s="849">
        <v>25754</v>
      </c>
      <c r="H217" s="849">
        <v>1.1205673758865249</v>
      </c>
      <c r="I217" s="849">
        <v>163</v>
      </c>
      <c r="J217" s="849">
        <v>141</v>
      </c>
      <c r="K217" s="849">
        <v>22983</v>
      </c>
      <c r="L217" s="849">
        <v>1</v>
      </c>
      <c r="M217" s="849">
        <v>163</v>
      </c>
      <c r="N217" s="849">
        <v>169</v>
      </c>
      <c r="O217" s="849">
        <v>27885</v>
      </c>
      <c r="P217" s="837">
        <v>1.2132880824957577</v>
      </c>
      <c r="Q217" s="850">
        <v>165</v>
      </c>
    </row>
    <row r="218" spans="1:17" ht="14.4" customHeight="1" x14ac:dyDescent="0.3">
      <c r="A218" s="831" t="s">
        <v>4590</v>
      </c>
      <c r="B218" s="832" t="s">
        <v>4591</v>
      </c>
      <c r="C218" s="832" t="s">
        <v>3371</v>
      </c>
      <c r="D218" s="832" t="s">
        <v>4623</v>
      </c>
      <c r="E218" s="832" t="s">
        <v>4593</v>
      </c>
      <c r="F218" s="849">
        <v>335</v>
      </c>
      <c r="G218" s="849">
        <v>24120</v>
      </c>
      <c r="H218" s="849">
        <v>1.0244648318042813</v>
      </c>
      <c r="I218" s="849">
        <v>72</v>
      </c>
      <c r="J218" s="849">
        <v>327</v>
      </c>
      <c r="K218" s="849">
        <v>23544</v>
      </c>
      <c r="L218" s="849">
        <v>1</v>
      </c>
      <c r="M218" s="849">
        <v>72</v>
      </c>
      <c r="N218" s="849">
        <v>401</v>
      </c>
      <c r="O218" s="849">
        <v>29674</v>
      </c>
      <c r="P218" s="837">
        <v>1.260363574583758</v>
      </c>
      <c r="Q218" s="850">
        <v>74</v>
      </c>
    </row>
    <row r="219" spans="1:17" ht="14.4" customHeight="1" x14ac:dyDescent="0.3">
      <c r="A219" s="831" t="s">
        <v>4590</v>
      </c>
      <c r="B219" s="832" t="s">
        <v>4591</v>
      </c>
      <c r="C219" s="832" t="s">
        <v>3371</v>
      </c>
      <c r="D219" s="832" t="s">
        <v>4624</v>
      </c>
      <c r="E219" s="832" t="s">
        <v>4625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233</v>
      </c>
      <c r="P219" s="837"/>
      <c r="Q219" s="850">
        <v>233</v>
      </c>
    </row>
    <row r="220" spans="1:17" ht="14.4" customHeight="1" x14ac:dyDescent="0.3">
      <c r="A220" s="831" t="s">
        <v>4590</v>
      </c>
      <c r="B220" s="832" t="s">
        <v>4591</v>
      </c>
      <c r="C220" s="832" t="s">
        <v>3371</v>
      </c>
      <c r="D220" s="832" t="s">
        <v>4626</v>
      </c>
      <c r="E220" s="832" t="s">
        <v>4627</v>
      </c>
      <c r="F220" s="849">
        <v>3</v>
      </c>
      <c r="G220" s="849">
        <v>3633</v>
      </c>
      <c r="H220" s="849">
        <v>0.24979372937293728</v>
      </c>
      <c r="I220" s="849">
        <v>1211</v>
      </c>
      <c r="J220" s="849">
        <v>12</v>
      </c>
      <c r="K220" s="849">
        <v>14544</v>
      </c>
      <c r="L220" s="849">
        <v>1</v>
      </c>
      <c r="M220" s="849">
        <v>1212</v>
      </c>
      <c r="N220" s="849">
        <v>8</v>
      </c>
      <c r="O220" s="849">
        <v>9728</v>
      </c>
      <c r="P220" s="837">
        <v>0.66886688668866889</v>
      </c>
      <c r="Q220" s="850">
        <v>1216</v>
      </c>
    </row>
    <row r="221" spans="1:17" ht="14.4" customHeight="1" x14ac:dyDescent="0.3">
      <c r="A221" s="831" t="s">
        <v>4590</v>
      </c>
      <c r="B221" s="832" t="s">
        <v>4591</v>
      </c>
      <c r="C221" s="832" t="s">
        <v>3371</v>
      </c>
      <c r="D221" s="832" t="s">
        <v>4628</v>
      </c>
      <c r="E221" s="832" t="s">
        <v>4629</v>
      </c>
      <c r="F221" s="849">
        <v>4</v>
      </c>
      <c r="G221" s="849">
        <v>456</v>
      </c>
      <c r="H221" s="849">
        <v>0.56645962732919253</v>
      </c>
      <c r="I221" s="849">
        <v>114</v>
      </c>
      <c r="J221" s="849">
        <v>7</v>
      </c>
      <c r="K221" s="849">
        <v>805</v>
      </c>
      <c r="L221" s="849">
        <v>1</v>
      </c>
      <c r="M221" s="849">
        <v>115</v>
      </c>
      <c r="N221" s="849">
        <v>5</v>
      </c>
      <c r="O221" s="849">
        <v>580</v>
      </c>
      <c r="P221" s="837">
        <v>0.72049689440993792</v>
      </c>
      <c r="Q221" s="850">
        <v>116</v>
      </c>
    </row>
    <row r="222" spans="1:17" ht="14.4" customHeight="1" x14ac:dyDescent="0.3">
      <c r="A222" s="831" t="s">
        <v>4590</v>
      </c>
      <c r="B222" s="832" t="s">
        <v>4591</v>
      </c>
      <c r="C222" s="832" t="s">
        <v>3371</v>
      </c>
      <c r="D222" s="832" t="s">
        <v>4630</v>
      </c>
      <c r="E222" s="832" t="s">
        <v>4631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350</v>
      </c>
      <c r="P222" s="837"/>
      <c r="Q222" s="850">
        <v>350</v>
      </c>
    </row>
    <row r="223" spans="1:17" ht="14.4" customHeight="1" x14ac:dyDescent="0.3">
      <c r="A223" s="831" t="s">
        <v>4590</v>
      </c>
      <c r="B223" s="832" t="s">
        <v>4591</v>
      </c>
      <c r="C223" s="832" t="s">
        <v>3371</v>
      </c>
      <c r="D223" s="832" t="s">
        <v>4632</v>
      </c>
      <c r="E223" s="832" t="s">
        <v>4633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1075</v>
      </c>
      <c r="P223" s="837"/>
      <c r="Q223" s="850">
        <v>1075</v>
      </c>
    </row>
    <row r="224" spans="1:17" ht="14.4" customHeight="1" x14ac:dyDescent="0.3">
      <c r="A224" s="831" t="s">
        <v>4590</v>
      </c>
      <c r="B224" s="832" t="s">
        <v>4591</v>
      </c>
      <c r="C224" s="832" t="s">
        <v>3371</v>
      </c>
      <c r="D224" s="832" t="s">
        <v>4634</v>
      </c>
      <c r="E224" s="832" t="s">
        <v>4635</v>
      </c>
      <c r="F224" s="849"/>
      <c r="G224" s="849"/>
      <c r="H224" s="849"/>
      <c r="I224" s="849"/>
      <c r="J224" s="849">
        <v>1</v>
      </c>
      <c r="K224" s="849">
        <v>302</v>
      </c>
      <c r="L224" s="849">
        <v>1</v>
      </c>
      <c r="M224" s="849">
        <v>302</v>
      </c>
      <c r="N224" s="849">
        <v>1</v>
      </c>
      <c r="O224" s="849">
        <v>304</v>
      </c>
      <c r="P224" s="837">
        <v>1.0066225165562914</v>
      </c>
      <c r="Q224" s="850">
        <v>304</v>
      </c>
    </row>
    <row r="225" spans="1:17" ht="14.4" customHeight="1" x14ac:dyDescent="0.3">
      <c r="A225" s="831" t="s">
        <v>4636</v>
      </c>
      <c r="B225" s="832" t="s">
        <v>4637</v>
      </c>
      <c r="C225" s="832" t="s">
        <v>3371</v>
      </c>
      <c r="D225" s="832" t="s">
        <v>4638</v>
      </c>
      <c r="E225" s="832" t="s">
        <v>4639</v>
      </c>
      <c r="F225" s="849">
        <v>877</v>
      </c>
      <c r="G225" s="849">
        <v>50866</v>
      </c>
      <c r="H225" s="849">
        <v>8.1203703703703702</v>
      </c>
      <c r="I225" s="849">
        <v>58</v>
      </c>
      <c r="J225" s="849">
        <v>108</v>
      </c>
      <c r="K225" s="849">
        <v>6264</v>
      </c>
      <c r="L225" s="849">
        <v>1</v>
      </c>
      <c r="M225" s="849">
        <v>58</v>
      </c>
      <c r="N225" s="849">
        <v>93</v>
      </c>
      <c r="O225" s="849">
        <v>5487</v>
      </c>
      <c r="P225" s="837">
        <v>0.87595785440613028</v>
      </c>
      <c r="Q225" s="850">
        <v>59</v>
      </c>
    </row>
    <row r="226" spans="1:17" ht="14.4" customHeight="1" x14ac:dyDescent="0.3">
      <c r="A226" s="831" t="s">
        <v>4636</v>
      </c>
      <c r="B226" s="832" t="s">
        <v>4637</v>
      </c>
      <c r="C226" s="832" t="s">
        <v>3371</v>
      </c>
      <c r="D226" s="832" t="s">
        <v>4640</v>
      </c>
      <c r="E226" s="832" t="s">
        <v>4641</v>
      </c>
      <c r="F226" s="849">
        <v>253</v>
      </c>
      <c r="G226" s="849">
        <v>33143</v>
      </c>
      <c r="H226" s="849">
        <v>0.99636243386243384</v>
      </c>
      <c r="I226" s="849">
        <v>131</v>
      </c>
      <c r="J226" s="849">
        <v>252</v>
      </c>
      <c r="K226" s="849">
        <v>33264</v>
      </c>
      <c r="L226" s="849">
        <v>1</v>
      </c>
      <c r="M226" s="849">
        <v>132</v>
      </c>
      <c r="N226" s="849">
        <v>259</v>
      </c>
      <c r="O226" s="849">
        <v>34188</v>
      </c>
      <c r="P226" s="837">
        <v>1.0277777777777777</v>
      </c>
      <c r="Q226" s="850">
        <v>132</v>
      </c>
    </row>
    <row r="227" spans="1:17" ht="14.4" customHeight="1" x14ac:dyDescent="0.3">
      <c r="A227" s="831" t="s">
        <v>4636</v>
      </c>
      <c r="B227" s="832" t="s">
        <v>4637</v>
      </c>
      <c r="C227" s="832" t="s">
        <v>3371</v>
      </c>
      <c r="D227" s="832" t="s">
        <v>4642</v>
      </c>
      <c r="E227" s="832" t="s">
        <v>4643</v>
      </c>
      <c r="F227" s="849">
        <v>81</v>
      </c>
      <c r="G227" s="849">
        <v>15309</v>
      </c>
      <c r="H227" s="849">
        <v>1.032995951417004</v>
      </c>
      <c r="I227" s="849">
        <v>189</v>
      </c>
      <c r="J227" s="849">
        <v>78</v>
      </c>
      <c r="K227" s="849">
        <v>14820</v>
      </c>
      <c r="L227" s="849">
        <v>1</v>
      </c>
      <c r="M227" s="849">
        <v>190</v>
      </c>
      <c r="N227" s="849">
        <v>101</v>
      </c>
      <c r="O227" s="849">
        <v>19190</v>
      </c>
      <c r="P227" s="837">
        <v>1.2948717948717949</v>
      </c>
      <c r="Q227" s="850">
        <v>190</v>
      </c>
    </row>
    <row r="228" spans="1:17" ht="14.4" customHeight="1" x14ac:dyDescent="0.3">
      <c r="A228" s="831" t="s">
        <v>4636</v>
      </c>
      <c r="B228" s="832" t="s">
        <v>4637</v>
      </c>
      <c r="C228" s="832" t="s">
        <v>3371</v>
      </c>
      <c r="D228" s="832" t="s">
        <v>4644</v>
      </c>
      <c r="E228" s="832" t="s">
        <v>4645</v>
      </c>
      <c r="F228" s="849">
        <v>7</v>
      </c>
      <c r="G228" s="849">
        <v>2856</v>
      </c>
      <c r="H228" s="849">
        <v>0.4375</v>
      </c>
      <c r="I228" s="849">
        <v>408</v>
      </c>
      <c r="J228" s="849">
        <v>16</v>
      </c>
      <c r="K228" s="849">
        <v>6528</v>
      </c>
      <c r="L228" s="849">
        <v>1</v>
      </c>
      <c r="M228" s="849">
        <v>408</v>
      </c>
      <c r="N228" s="849">
        <v>5</v>
      </c>
      <c r="O228" s="849">
        <v>2055</v>
      </c>
      <c r="P228" s="837">
        <v>0.31479779411764708</v>
      </c>
      <c r="Q228" s="850">
        <v>411</v>
      </c>
    </row>
    <row r="229" spans="1:17" ht="14.4" customHeight="1" x14ac:dyDescent="0.3">
      <c r="A229" s="831" t="s">
        <v>4636</v>
      </c>
      <c r="B229" s="832" t="s">
        <v>4637</v>
      </c>
      <c r="C229" s="832" t="s">
        <v>3371</v>
      </c>
      <c r="D229" s="832" t="s">
        <v>4646</v>
      </c>
      <c r="E229" s="832" t="s">
        <v>4647</v>
      </c>
      <c r="F229" s="849">
        <v>52</v>
      </c>
      <c r="G229" s="849">
        <v>9360</v>
      </c>
      <c r="H229" s="849">
        <v>1.5294117647058822</v>
      </c>
      <c r="I229" s="849">
        <v>180</v>
      </c>
      <c r="J229" s="849">
        <v>34</v>
      </c>
      <c r="K229" s="849">
        <v>6120</v>
      </c>
      <c r="L229" s="849">
        <v>1</v>
      </c>
      <c r="M229" s="849">
        <v>180</v>
      </c>
      <c r="N229" s="849">
        <v>29</v>
      </c>
      <c r="O229" s="849">
        <v>5307</v>
      </c>
      <c r="P229" s="837">
        <v>0.86715686274509807</v>
      </c>
      <c r="Q229" s="850">
        <v>183</v>
      </c>
    </row>
    <row r="230" spans="1:17" ht="14.4" customHeight="1" x14ac:dyDescent="0.3">
      <c r="A230" s="831" t="s">
        <v>4636</v>
      </c>
      <c r="B230" s="832" t="s">
        <v>4637</v>
      </c>
      <c r="C230" s="832" t="s">
        <v>3371</v>
      </c>
      <c r="D230" s="832" t="s">
        <v>4648</v>
      </c>
      <c r="E230" s="832" t="s">
        <v>4649</v>
      </c>
      <c r="F230" s="849">
        <v>13</v>
      </c>
      <c r="G230" s="849">
        <v>4368</v>
      </c>
      <c r="H230" s="849">
        <v>0.9258160237388724</v>
      </c>
      <c r="I230" s="849">
        <v>336</v>
      </c>
      <c r="J230" s="849">
        <v>14</v>
      </c>
      <c r="K230" s="849">
        <v>4718</v>
      </c>
      <c r="L230" s="849">
        <v>1</v>
      </c>
      <c r="M230" s="849">
        <v>337</v>
      </c>
      <c r="N230" s="849">
        <v>9</v>
      </c>
      <c r="O230" s="849">
        <v>3069</v>
      </c>
      <c r="P230" s="837">
        <v>0.65048749470114453</v>
      </c>
      <c r="Q230" s="850">
        <v>341</v>
      </c>
    </row>
    <row r="231" spans="1:17" ht="14.4" customHeight="1" x14ac:dyDescent="0.3">
      <c r="A231" s="831" t="s">
        <v>4636</v>
      </c>
      <c r="B231" s="832" t="s">
        <v>4637</v>
      </c>
      <c r="C231" s="832" t="s">
        <v>3371</v>
      </c>
      <c r="D231" s="832" t="s">
        <v>4650</v>
      </c>
      <c r="E231" s="832" t="s">
        <v>4651</v>
      </c>
      <c r="F231" s="849">
        <v>261</v>
      </c>
      <c r="G231" s="849">
        <v>91089</v>
      </c>
      <c r="H231" s="849">
        <v>0.99714285714285711</v>
      </c>
      <c r="I231" s="849">
        <v>349</v>
      </c>
      <c r="J231" s="849">
        <v>261</v>
      </c>
      <c r="K231" s="849">
        <v>91350</v>
      </c>
      <c r="L231" s="849">
        <v>1</v>
      </c>
      <c r="M231" s="849">
        <v>350</v>
      </c>
      <c r="N231" s="849">
        <v>425</v>
      </c>
      <c r="O231" s="849">
        <v>149175</v>
      </c>
      <c r="P231" s="837">
        <v>1.6330049261083743</v>
      </c>
      <c r="Q231" s="850">
        <v>351</v>
      </c>
    </row>
    <row r="232" spans="1:17" ht="14.4" customHeight="1" x14ac:dyDescent="0.3">
      <c r="A232" s="831" t="s">
        <v>4636</v>
      </c>
      <c r="B232" s="832" t="s">
        <v>4637</v>
      </c>
      <c r="C232" s="832" t="s">
        <v>3371</v>
      </c>
      <c r="D232" s="832" t="s">
        <v>4652</v>
      </c>
      <c r="E232" s="832" t="s">
        <v>4653</v>
      </c>
      <c r="F232" s="849">
        <v>13</v>
      </c>
      <c r="G232" s="849">
        <v>1521</v>
      </c>
      <c r="H232" s="849">
        <v>1.8571428571428572</v>
      </c>
      <c r="I232" s="849">
        <v>117</v>
      </c>
      <c r="J232" s="849">
        <v>7</v>
      </c>
      <c r="K232" s="849">
        <v>819</v>
      </c>
      <c r="L232" s="849">
        <v>1</v>
      </c>
      <c r="M232" s="849">
        <v>117</v>
      </c>
      <c r="N232" s="849"/>
      <c r="O232" s="849"/>
      <c r="P232" s="837"/>
      <c r="Q232" s="850"/>
    </row>
    <row r="233" spans="1:17" ht="14.4" customHeight="1" x14ac:dyDescent="0.3">
      <c r="A233" s="831" t="s">
        <v>4636</v>
      </c>
      <c r="B233" s="832" t="s">
        <v>4637</v>
      </c>
      <c r="C233" s="832" t="s">
        <v>3371</v>
      </c>
      <c r="D233" s="832" t="s">
        <v>4654</v>
      </c>
      <c r="E233" s="832" t="s">
        <v>4655</v>
      </c>
      <c r="F233" s="849">
        <v>2</v>
      </c>
      <c r="G233" s="849">
        <v>782</v>
      </c>
      <c r="H233" s="849">
        <v>0.66496598639455784</v>
      </c>
      <c r="I233" s="849">
        <v>391</v>
      </c>
      <c r="J233" s="849">
        <v>3</v>
      </c>
      <c r="K233" s="849">
        <v>1176</v>
      </c>
      <c r="L233" s="849">
        <v>1</v>
      </c>
      <c r="M233" s="849">
        <v>392</v>
      </c>
      <c r="N233" s="849"/>
      <c r="O233" s="849"/>
      <c r="P233" s="837"/>
      <c r="Q233" s="850"/>
    </row>
    <row r="234" spans="1:17" ht="14.4" customHeight="1" x14ac:dyDescent="0.3">
      <c r="A234" s="831" t="s">
        <v>4636</v>
      </c>
      <c r="B234" s="832" t="s">
        <v>4637</v>
      </c>
      <c r="C234" s="832" t="s">
        <v>3371</v>
      </c>
      <c r="D234" s="832" t="s">
        <v>4656</v>
      </c>
      <c r="E234" s="832" t="s">
        <v>4657</v>
      </c>
      <c r="F234" s="849">
        <v>8</v>
      </c>
      <c r="G234" s="849">
        <v>304</v>
      </c>
      <c r="H234" s="849">
        <v>1.6</v>
      </c>
      <c r="I234" s="849">
        <v>38</v>
      </c>
      <c r="J234" s="849">
        <v>5</v>
      </c>
      <c r="K234" s="849">
        <v>190</v>
      </c>
      <c r="L234" s="849">
        <v>1</v>
      </c>
      <c r="M234" s="849">
        <v>38</v>
      </c>
      <c r="N234" s="849"/>
      <c r="O234" s="849"/>
      <c r="P234" s="837"/>
      <c r="Q234" s="850"/>
    </row>
    <row r="235" spans="1:17" ht="14.4" customHeight="1" x14ac:dyDescent="0.3">
      <c r="A235" s="831" t="s">
        <v>4636</v>
      </c>
      <c r="B235" s="832" t="s">
        <v>4637</v>
      </c>
      <c r="C235" s="832" t="s">
        <v>3371</v>
      </c>
      <c r="D235" s="832" t="s">
        <v>4658</v>
      </c>
      <c r="E235" s="832" t="s">
        <v>4659</v>
      </c>
      <c r="F235" s="849">
        <v>39</v>
      </c>
      <c r="G235" s="849">
        <v>27495</v>
      </c>
      <c r="H235" s="849">
        <v>0.81020155586987275</v>
      </c>
      <c r="I235" s="849">
        <v>705</v>
      </c>
      <c r="J235" s="849">
        <v>48</v>
      </c>
      <c r="K235" s="849">
        <v>33936</v>
      </c>
      <c r="L235" s="849">
        <v>1</v>
      </c>
      <c r="M235" s="849">
        <v>707</v>
      </c>
      <c r="N235" s="849">
        <v>4</v>
      </c>
      <c r="O235" s="849">
        <v>2852</v>
      </c>
      <c r="P235" s="837">
        <v>8.4040546911834046E-2</v>
      </c>
      <c r="Q235" s="850">
        <v>713</v>
      </c>
    </row>
    <row r="236" spans="1:17" ht="14.4" customHeight="1" x14ac:dyDescent="0.3">
      <c r="A236" s="831" t="s">
        <v>4636</v>
      </c>
      <c r="B236" s="832" t="s">
        <v>4637</v>
      </c>
      <c r="C236" s="832" t="s">
        <v>3371</v>
      </c>
      <c r="D236" s="832" t="s">
        <v>4660</v>
      </c>
      <c r="E236" s="832" t="s">
        <v>4661</v>
      </c>
      <c r="F236" s="849"/>
      <c r="G236" s="849"/>
      <c r="H236" s="849"/>
      <c r="I236" s="849"/>
      <c r="J236" s="849">
        <v>1</v>
      </c>
      <c r="K236" s="849">
        <v>148</v>
      </c>
      <c r="L236" s="849">
        <v>1</v>
      </c>
      <c r="M236" s="849">
        <v>148</v>
      </c>
      <c r="N236" s="849"/>
      <c r="O236" s="849"/>
      <c r="P236" s="837"/>
      <c r="Q236" s="850"/>
    </row>
    <row r="237" spans="1:17" ht="14.4" customHeight="1" x14ac:dyDescent="0.3">
      <c r="A237" s="831" t="s">
        <v>4636</v>
      </c>
      <c r="B237" s="832" t="s">
        <v>4637</v>
      </c>
      <c r="C237" s="832" t="s">
        <v>3371</v>
      </c>
      <c r="D237" s="832" t="s">
        <v>4662</v>
      </c>
      <c r="E237" s="832" t="s">
        <v>4663</v>
      </c>
      <c r="F237" s="849">
        <v>233</v>
      </c>
      <c r="G237" s="849">
        <v>71065</v>
      </c>
      <c r="H237" s="849">
        <v>1.1256038647342994</v>
      </c>
      <c r="I237" s="849">
        <v>305</v>
      </c>
      <c r="J237" s="849">
        <v>207</v>
      </c>
      <c r="K237" s="849">
        <v>63135</v>
      </c>
      <c r="L237" s="849">
        <v>1</v>
      </c>
      <c r="M237" s="849">
        <v>305</v>
      </c>
      <c r="N237" s="849">
        <v>201</v>
      </c>
      <c r="O237" s="849">
        <v>61908</v>
      </c>
      <c r="P237" s="837">
        <v>0.98056545497742931</v>
      </c>
      <c r="Q237" s="850">
        <v>308</v>
      </c>
    </row>
    <row r="238" spans="1:17" ht="14.4" customHeight="1" x14ac:dyDescent="0.3">
      <c r="A238" s="831" t="s">
        <v>4636</v>
      </c>
      <c r="B238" s="832" t="s">
        <v>4637</v>
      </c>
      <c r="C238" s="832" t="s">
        <v>3371</v>
      </c>
      <c r="D238" s="832" t="s">
        <v>4664</v>
      </c>
      <c r="E238" s="832" t="s">
        <v>4665</v>
      </c>
      <c r="F238" s="849">
        <v>313</v>
      </c>
      <c r="G238" s="849">
        <v>154622</v>
      </c>
      <c r="H238" s="849">
        <v>1.0108986303161061</v>
      </c>
      <c r="I238" s="849">
        <v>494</v>
      </c>
      <c r="J238" s="849">
        <v>309</v>
      </c>
      <c r="K238" s="849">
        <v>152955</v>
      </c>
      <c r="L238" s="849">
        <v>1</v>
      </c>
      <c r="M238" s="849">
        <v>495</v>
      </c>
      <c r="N238" s="849">
        <v>398</v>
      </c>
      <c r="O238" s="849">
        <v>198602</v>
      </c>
      <c r="P238" s="837">
        <v>1.298434179987578</v>
      </c>
      <c r="Q238" s="850">
        <v>499</v>
      </c>
    </row>
    <row r="239" spans="1:17" ht="14.4" customHeight="1" x14ac:dyDescent="0.3">
      <c r="A239" s="831" t="s">
        <v>4636</v>
      </c>
      <c r="B239" s="832" t="s">
        <v>4637</v>
      </c>
      <c r="C239" s="832" t="s">
        <v>3371</v>
      </c>
      <c r="D239" s="832" t="s">
        <v>4666</v>
      </c>
      <c r="E239" s="832" t="s">
        <v>4667</v>
      </c>
      <c r="F239" s="849">
        <v>456</v>
      </c>
      <c r="G239" s="849">
        <v>168720</v>
      </c>
      <c r="H239" s="849">
        <v>1.0527103923330339</v>
      </c>
      <c r="I239" s="849">
        <v>370</v>
      </c>
      <c r="J239" s="849">
        <v>432</v>
      </c>
      <c r="K239" s="849">
        <v>160272</v>
      </c>
      <c r="L239" s="849">
        <v>1</v>
      </c>
      <c r="M239" s="849">
        <v>371</v>
      </c>
      <c r="N239" s="849">
        <v>477</v>
      </c>
      <c r="O239" s="849">
        <v>179352</v>
      </c>
      <c r="P239" s="837">
        <v>1.1190476190476191</v>
      </c>
      <c r="Q239" s="850">
        <v>376</v>
      </c>
    </row>
    <row r="240" spans="1:17" ht="14.4" customHeight="1" x14ac:dyDescent="0.3">
      <c r="A240" s="831" t="s">
        <v>4636</v>
      </c>
      <c r="B240" s="832" t="s">
        <v>4637</v>
      </c>
      <c r="C240" s="832" t="s">
        <v>3371</v>
      </c>
      <c r="D240" s="832" t="s">
        <v>4668</v>
      </c>
      <c r="E240" s="832" t="s">
        <v>4669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3132</v>
      </c>
      <c r="P240" s="837"/>
      <c r="Q240" s="850">
        <v>3132</v>
      </c>
    </row>
    <row r="241" spans="1:17" ht="14.4" customHeight="1" x14ac:dyDescent="0.3">
      <c r="A241" s="831" t="s">
        <v>4636</v>
      </c>
      <c r="B241" s="832" t="s">
        <v>4637</v>
      </c>
      <c r="C241" s="832" t="s">
        <v>3371</v>
      </c>
      <c r="D241" s="832" t="s">
        <v>4670</v>
      </c>
      <c r="E241" s="832" t="s">
        <v>4671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12</v>
      </c>
      <c r="P241" s="837"/>
      <c r="Q241" s="850">
        <v>12</v>
      </c>
    </row>
    <row r="242" spans="1:17" ht="14.4" customHeight="1" x14ac:dyDescent="0.3">
      <c r="A242" s="831" t="s">
        <v>4636</v>
      </c>
      <c r="B242" s="832" t="s">
        <v>4637</v>
      </c>
      <c r="C242" s="832" t="s">
        <v>3371</v>
      </c>
      <c r="D242" s="832" t="s">
        <v>4672</v>
      </c>
      <c r="E242" s="832" t="s">
        <v>4673</v>
      </c>
      <c r="F242" s="849">
        <v>4</v>
      </c>
      <c r="G242" s="849">
        <v>444</v>
      </c>
      <c r="H242" s="849">
        <v>0.9910714285714286</v>
      </c>
      <c r="I242" s="849">
        <v>111</v>
      </c>
      <c r="J242" s="849">
        <v>4</v>
      </c>
      <c r="K242" s="849">
        <v>448</v>
      </c>
      <c r="L242" s="849">
        <v>1</v>
      </c>
      <c r="M242" s="849">
        <v>112</v>
      </c>
      <c r="N242" s="849">
        <v>1</v>
      </c>
      <c r="O242" s="849">
        <v>113</v>
      </c>
      <c r="P242" s="837">
        <v>0.25223214285714285</v>
      </c>
      <c r="Q242" s="850">
        <v>113</v>
      </c>
    </row>
    <row r="243" spans="1:17" ht="14.4" customHeight="1" x14ac:dyDescent="0.3">
      <c r="A243" s="831" t="s">
        <v>4636</v>
      </c>
      <c r="B243" s="832" t="s">
        <v>4637</v>
      </c>
      <c r="C243" s="832" t="s">
        <v>3371</v>
      </c>
      <c r="D243" s="832" t="s">
        <v>4674</v>
      </c>
      <c r="E243" s="832" t="s">
        <v>4675</v>
      </c>
      <c r="F243" s="849">
        <v>4</v>
      </c>
      <c r="G243" s="849">
        <v>500</v>
      </c>
      <c r="H243" s="849">
        <v>0.79365079365079361</v>
      </c>
      <c r="I243" s="849">
        <v>125</v>
      </c>
      <c r="J243" s="849">
        <v>5</v>
      </c>
      <c r="K243" s="849">
        <v>630</v>
      </c>
      <c r="L243" s="849">
        <v>1</v>
      </c>
      <c r="M243" s="849">
        <v>126</v>
      </c>
      <c r="N243" s="849">
        <v>6</v>
      </c>
      <c r="O243" s="849">
        <v>756</v>
      </c>
      <c r="P243" s="837">
        <v>1.2</v>
      </c>
      <c r="Q243" s="850">
        <v>126</v>
      </c>
    </row>
    <row r="244" spans="1:17" ht="14.4" customHeight="1" x14ac:dyDescent="0.3">
      <c r="A244" s="831" t="s">
        <v>4636</v>
      </c>
      <c r="B244" s="832" t="s">
        <v>4637</v>
      </c>
      <c r="C244" s="832" t="s">
        <v>3371</v>
      </c>
      <c r="D244" s="832" t="s">
        <v>4676</v>
      </c>
      <c r="E244" s="832" t="s">
        <v>4677</v>
      </c>
      <c r="F244" s="849">
        <v>20</v>
      </c>
      <c r="G244" s="849">
        <v>9900</v>
      </c>
      <c r="H244" s="849">
        <v>0.44354838709677419</v>
      </c>
      <c r="I244" s="849">
        <v>495</v>
      </c>
      <c r="J244" s="849">
        <v>45</v>
      </c>
      <c r="K244" s="849">
        <v>22320</v>
      </c>
      <c r="L244" s="849">
        <v>1</v>
      </c>
      <c r="M244" s="849">
        <v>496</v>
      </c>
      <c r="N244" s="849"/>
      <c r="O244" s="849"/>
      <c r="P244" s="837"/>
      <c r="Q244" s="850"/>
    </row>
    <row r="245" spans="1:17" ht="14.4" customHeight="1" x14ac:dyDescent="0.3">
      <c r="A245" s="831" t="s">
        <v>4636</v>
      </c>
      <c r="B245" s="832" t="s">
        <v>4637</v>
      </c>
      <c r="C245" s="832" t="s">
        <v>3371</v>
      </c>
      <c r="D245" s="832" t="s">
        <v>4678</v>
      </c>
      <c r="E245" s="832" t="s">
        <v>4679</v>
      </c>
      <c r="F245" s="849">
        <v>7</v>
      </c>
      <c r="G245" s="849">
        <v>3192</v>
      </c>
      <c r="H245" s="849">
        <v>0.99563318777292575</v>
      </c>
      <c r="I245" s="849">
        <v>456</v>
      </c>
      <c r="J245" s="849">
        <v>7</v>
      </c>
      <c r="K245" s="849">
        <v>3206</v>
      </c>
      <c r="L245" s="849">
        <v>1</v>
      </c>
      <c r="M245" s="849">
        <v>458</v>
      </c>
      <c r="N245" s="849">
        <v>2</v>
      </c>
      <c r="O245" s="849">
        <v>926</v>
      </c>
      <c r="P245" s="837">
        <v>0.28883343730505301</v>
      </c>
      <c r="Q245" s="850">
        <v>463</v>
      </c>
    </row>
    <row r="246" spans="1:17" ht="14.4" customHeight="1" x14ac:dyDescent="0.3">
      <c r="A246" s="831" t="s">
        <v>4636</v>
      </c>
      <c r="B246" s="832" t="s">
        <v>4637</v>
      </c>
      <c r="C246" s="832" t="s">
        <v>3371</v>
      </c>
      <c r="D246" s="832" t="s">
        <v>4680</v>
      </c>
      <c r="E246" s="832" t="s">
        <v>4681</v>
      </c>
      <c r="F246" s="849">
        <v>647</v>
      </c>
      <c r="G246" s="849">
        <v>37526</v>
      </c>
      <c r="H246" s="849">
        <v>1.3649789029535866</v>
      </c>
      <c r="I246" s="849">
        <v>58</v>
      </c>
      <c r="J246" s="849">
        <v>474</v>
      </c>
      <c r="K246" s="849">
        <v>27492</v>
      </c>
      <c r="L246" s="849">
        <v>1</v>
      </c>
      <c r="M246" s="849">
        <v>58</v>
      </c>
      <c r="N246" s="849">
        <v>463</v>
      </c>
      <c r="O246" s="849">
        <v>27317</v>
      </c>
      <c r="P246" s="837">
        <v>0.99363451185799501</v>
      </c>
      <c r="Q246" s="850">
        <v>59</v>
      </c>
    </row>
    <row r="247" spans="1:17" ht="14.4" customHeight="1" x14ac:dyDescent="0.3">
      <c r="A247" s="831" t="s">
        <v>4636</v>
      </c>
      <c r="B247" s="832" t="s">
        <v>4637</v>
      </c>
      <c r="C247" s="832" t="s">
        <v>3371</v>
      </c>
      <c r="D247" s="832" t="s">
        <v>4682</v>
      </c>
      <c r="E247" s="832" t="s">
        <v>4683</v>
      </c>
      <c r="F247" s="849">
        <v>2962</v>
      </c>
      <c r="G247" s="849">
        <v>521312</v>
      </c>
      <c r="H247" s="849">
        <v>0.90387549588037841</v>
      </c>
      <c r="I247" s="849">
        <v>176</v>
      </c>
      <c r="J247" s="849">
        <v>3277</v>
      </c>
      <c r="K247" s="849">
        <v>576752</v>
      </c>
      <c r="L247" s="849">
        <v>1</v>
      </c>
      <c r="M247" s="849">
        <v>176</v>
      </c>
      <c r="N247" s="849">
        <v>3275</v>
      </c>
      <c r="O247" s="849">
        <v>586225</v>
      </c>
      <c r="P247" s="837">
        <v>1.0164247371487225</v>
      </c>
      <c r="Q247" s="850">
        <v>179</v>
      </c>
    </row>
    <row r="248" spans="1:17" ht="14.4" customHeight="1" x14ac:dyDescent="0.3">
      <c r="A248" s="831" t="s">
        <v>4636</v>
      </c>
      <c r="B248" s="832" t="s">
        <v>4637</v>
      </c>
      <c r="C248" s="832" t="s">
        <v>3371</v>
      </c>
      <c r="D248" s="832" t="s">
        <v>4684</v>
      </c>
      <c r="E248" s="832" t="s">
        <v>4685</v>
      </c>
      <c r="F248" s="849">
        <v>82</v>
      </c>
      <c r="G248" s="849">
        <v>6970</v>
      </c>
      <c r="H248" s="849">
        <v>0.71093431252549977</v>
      </c>
      <c r="I248" s="849">
        <v>85</v>
      </c>
      <c r="J248" s="849">
        <v>114</v>
      </c>
      <c r="K248" s="849">
        <v>9804</v>
      </c>
      <c r="L248" s="849">
        <v>1</v>
      </c>
      <c r="M248" s="849">
        <v>86</v>
      </c>
      <c r="N248" s="849">
        <v>10</v>
      </c>
      <c r="O248" s="849">
        <v>870</v>
      </c>
      <c r="P248" s="837">
        <v>8.8739290085679309E-2</v>
      </c>
      <c r="Q248" s="850">
        <v>87</v>
      </c>
    </row>
    <row r="249" spans="1:17" ht="14.4" customHeight="1" x14ac:dyDescent="0.3">
      <c r="A249" s="831" t="s">
        <v>4636</v>
      </c>
      <c r="B249" s="832" t="s">
        <v>4637</v>
      </c>
      <c r="C249" s="832" t="s">
        <v>3371</v>
      </c>
      <c r="D249" s="832" t="s">
        <v>4686</v>
      </c>
      <c r="E249" s="832" t="s">
        <v>4687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172</v>
      </c>
      <c r="P249" s="837"/>
      <c r="Q249" s="850">
        <v>172</v>
      </c>
    </row>
    <row r="250" spans="1:17" ht="14.4" customHeight="1" x14ac:dyDescent="0.3">
      <c r="A250" s="831" t="s">
        <v>4636</v>
      </c>
      <c r="B250" s="832" t="s">
        <v>4637</v>
      </c>
      <c r="C250" s="832" t="s">
        <v>3371</v>
      </c>
      <c r="D250" s="832" t="s">
        <v>4688</v>
      </c>
      <c r="E250" s="832" t="s">
        <v>4689</v>
      </c>
      <c r="F250" s="849"/>
      <c r="G250" s="849"/>
      <c r="H250" s="849"/>
      <c r="I250" s="849"/>
      <c r="J250" s="849">
        <v>1</v>
      </c>
      <c r="K250" s="849">
        <v>177</v>
      </c>
      <c r="L250" s="849">
        <v>1</v>
      </c>
      <c r="M250" s="849">
        <v>177</v>
      </c>
      <c r="N250" s="849"/>
      <c r="O250" s="849"/>
      <c r="P250" s="837"/>
      <c r="Q250" s="850"/>
    </row>
    <row r="251" spans="1:17" ht="14.4" customHeight="1" x14ac:dyDescent="0.3">
      <c r="A251" s="831" t="s">
        <v>4636</v>
      </c>
      <c r="B251" s="832" t="s">
        <v>4637</v>
      </c>
      <c r="C251" s="832" t="s">
        <v>3371</v>
      </c>
      <c r="D251" s="832" t="s">
        <v>4690</v>
      </c>
      <c r="E251" s="832" t="s">
        <v>4691</v>
      </c>
      <c r="F251" s="849">
        <v>31</v>
      </c>
      <c r="G251" s="849">
        <v>8184</v>
      </c>
      <c r="H251" s="849">
        <v>1.3478260869565217</v>
      </c>
      <c r="I251" s="849">
        <v>264</v>
      </c>
      <c r="J251" s="849">
        <v>23</v>
      </c>
      <c r="K251" s="849">
        <v>6072</v>
      </c>
      <c r="L251" s="849">
        <v>1</v>
      </c>
      <c r="M251" s="849">
        <v>264</v>
      </c>
      <c r="N251" s="849">
        <v>3</v>
      </c>
      <c r="O251" s="849">
        <v>801</v>
      </c>
      <c r="P251" s="837">
        <v>0.13191699604743082</v>
      </c>
      <c r="Q251" s="850">
        <v>267</v>
      </c>
    </row>
    <row r="252" spans="1:17" ht="14.4" customHeight="1" x14ac:dyDescent="0.3">
      <c r="A252" s="831" t="s">
        <v>4636</v>
      </c>
      <c r="B252" s="832" t="s">
        <v>4637</v>
      </c>
      <c r="C252" s="832" t="s">
        <v>3371</v>
      </c>
      <c r="D252" s="832" t="s">
        <v>4692</v>
      </c>
      <c r="E252" s="832" t="s">
        <v>4693</v>
      </c>
      <c r="F252" s="849">
        <v>9</v>
      </c>
      <c r="G252" s="849">
        <v>19179</v>
      </c>
      <c r="H252" s="849"/>
      <c r="I252" s="849">
        <v>2131</v>
      </c>
      <c r="J252" s="849"/>
      <c r="K252" s="849"/>
      <c r="L252" s="849"/>
      <c r="M252" s="849"/>
      <c r="N252" s="849">
        <v>5</v>
      </c>
      <c r="O252" s="849">
        <v>10730</v>
      </c>
      <c r="P252" s="837"/>
      <c r="Q252" s="850">
        <v>2146</v>
      </c>
    </row>
    <row r="253" spans="1:17" ht="14.4" customHeight="1" x14ac:dyDescent="0.3">
      <c r="A253" s="831" t="s">
        <v>4636</v>
      </c>
      <c r="B253" s="832" t="s">
        <v>4637</v>
      </c>
      <c r="C253" s="832" t="s">
        <v>3371</v>
      </c>
      <c r="D253" s="832" t="s">
        <v>4694</v>
      </c>
      <c r="E253" s="832" t="s">
        <v>4695</v>
      </c>
      <c r="F253" s="849">
        <v>16</v>
      </c>
      <c r="G253" s="849">
        <v>3872</v>
      </c>
      <c r="H253" s="849">
        <v>2.276308054085832</v>
      </c>
      <c r="I253" s="849">
        <v>242</v>
      </c>
      <c r="J253" s="849">
        <v>7</v>
      </c>
      <c r="K253" s="849">
        <v>1701</v>
      </c>
      <c r="L253" s="849">
        <v>1</v>
      </c>
      <c r="M253" s="849">
        <v>243</v>
      </c>
      <c r="N253" s="849"/>
      <c r="O253" s="849"/>
      <c r="P253" s="837"/>
      <c r="Q253" s="850"/>
    </row>
    <row r="254" spans="1:17" ht="14.4" customHeight="1" x14ac:dyDescent="0.3">
      <c r="A254" s="831" t="s">
        <v>4636</v>
      </c>
      <c r="B254" s="832" t="s">
        <v>4637</v>
      </c>
      <c r="C254" s="832" t="s">
        <v>3371</v>
      </c>
      <c r="D254" s="832" t="s">
        <v>4696</v>
      </c>
      <c r="E254" s="832" t="s">
        <v>4697</v>
      </c>
      <c r="F254" s="849">
        <v>264</v>
      </c>
      <c r="G254" s="849">
        <v>279048</v>
      </c>
      <c r="H254" s="849">
        <v>1.1347104749512036</v>
      </c>
      <c r="I254" s="849">
        <v>1057</v>
      </c>
      <c r="J254" s="849">
        <v>232</v>
      </c>
      <c r="K254" s="849">
        <v>245920</v>
      </c>
      <c r="L254" s="849">
        <v>1</v>
      </c>
      <c r="M254" s="849">
        <v>1060</v>
      </c>
      <c r="N254" s="849">
        <v>383</v>
      </c>
      <c r="O254" s="849">
        <v>411725</v>
      </c>
      <c r="P254" s="837">
        <v>1.6742233246584255</v>
      </c>
      <c r="Q254" s="850">
        <v>1075</v>
      </c>
    </row>
    <row r="255" spans="1:17" ht="14.4" customHeight="1" x14ac:dyDescent="0.3">
      <c r="A255" s="831" t="s">
        <v>4636</v>
      </c>
      <c r="B255" s="832" t="s">
        <v>4637</v>
      </c>
      <c r="C255" s="832" t="s">
        <v>3371</v>
      </c>
      <c r="D255" s="832" t="s">
        <v>4698</v>
      </c>
      <c r="E255" s="832" t="s">
        <v>4699</v>
      </c>
      <c r="F255" s="849"/>
      <c r="G255" s="849"/>
      <c r="H255" s="849"/>
      <c r="I255" s="849"/>
      <c r="J255" s="849"/>
      <c r="K255" s="849"/>
      <c r="L255" s="849"/>
      <c r="M255" s="849"/>
      <c r="N255" s="849">
        <v>4</v>
      </c>
      <c r="O255" s="849">
        <v>1164</v>
      </c>
      <c r="P255" s="837"/>
      <c r="Q255" s="850">
        <v>291</v>
      </c>
    </row>
    <row r="256" spans="1:17" ht="14.4" customHeight="1" x14ac:dyDescent="0.3">
      <c r="A256" s="831" t="s">
        <v>4636</v>
      </c>
      <c r="B256" s="832" t="s">
        <v>4637</v>
      </c>
      <c r="C256" s="832" t="s">
        <v>3371</v>
      </c>
      <c r="D256" s="832" t="s">
        <v>4700</v>
      </c>
      <c r="E256" s="832" t="s">
        <v>4701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0</v>
      </c>
      <c r="P256" s="837"/>
      <c r="Q256" s="850">
        <v>0</v>
      </c>
    </row>
    <row r="257" spans="1:17" ht="14.4" customHeight="1" x14ac:dyDescent="0.3">
      <c r="A257" s="831" t="s">
        <v>4636</v>
      </c>
      <c r="B257" s="832" t="s">
        <v>4637</v>
      </c>
      <c r="C257" s="832" t="s">
        <v>3371</v>
      </c>
      <c r="D257" s="832" t="s">
        <v>4702</v>
      </c>
      <c r="E257" s="832" t="s">
        <v>4703</v>
      </c>
      <c r="F257" s="849"/>
      <c r="G257" s="849"/>
      <c r="H257" s="849"/>
      <c r="I257" s="849"/>
      <c r="J257" s="849"/>
      <c r="K257" s="849"/>
      <c r="L257" s="849"/>
      <c r="M257" s="849"/>
      <c r="N257" s="849">
        <v>4</v>
      </c>
      <c r="O257" s="849">
        <v>19212</v>
      </c>
      <c r="P257" s="837"/>
      <c r="Q257" s="850">
        <v>4803</v>
      </c>
    </row>
    <row r="258" spans="1:17" ht="14.4" customHeight="1" x14ac:dyDescent="0.3">
      <c r="A258" s="831" t="s">
        <v>4636</v>
      </c>
      <c r="B258" s="832" t="s">
        <v>4637</v>
      </c>
      <c r="C258" s="832" t="s">
        <v>3371</v>
      </c>
      <c r="D258" s="832" t="s">
        <v>4704</v>
      </c>
      <c r="E258" s="832" t="s">
        <v>4705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612</v>
      </c>
      <c r="P258" s="837"/>
      <c r="Q258" s="850">
        <v>612</v>
      </c>
    </row>
    <row r="259" spans="1:17" ht="14.4" customHeight="1" x14ac:dyDescent="0.3">
      <c r="A259" s="831" t="s">
        <v>4706</v>
      </c>
      <c r="B259" s="832" t="s">
        <v>4707</v>
      </c>
      <c r="C259" s="832" t="s">
        <v>3371</v>
      </c>
      <c r="D259" s="832" t="s">
        <v>4708</v>
      </c>
      <c r="E259" s="832" t="s">
        <v>4709</v>
      </c>
      <c r="F259" s="849">
        <v>133</v>
      </c>
      <c r="G259" s="849">
        <v>23009</v>
      </c>
      <c r="H259" s="849">
        <v>0.66117816091954018</v>
      </c>
      <c r="I259" s="849">
        <v>173</v>
      </c>
      <c r="J259" s="849">
        <v>200</v>
      </c>
      <c r="K259" s="849">
        <v>34800</v>
      </c>
      <c r="L259" s="849">
        <v>1</v>
      </c>
      <c r="M259" s="849">
        <v>174</v>
      </c>
      <c r="N259" s="849">
        <v>180</v>
      </c>
      <c r="O259" s="849">
        <v>31500</v>
      </c>
      <c r="P259" s="837">
        <v>0.90517241379310343</v>
      </c>
      <c r="Q259" s="850">
        <v>175</v>
      </c>
    </row>
    <row r="260" spans="1:17" ht="14.4" customHeight="1" x14ac:dyDescent="0.3">
      <c r="A260" s="831" t="s">
        <v>4706</v>
      </c>
      <c r="B260" s="832" t="s">
        <v>4707</v>
      </c>
      <c r="C260" s="832" t="s">
        <v>3371</v>
      </c>
      <c r="D260" s="832" t="s">
        <v>4710</v>
      </c>
      <c r="E260" s="832" t="s">
        <v>4711</v>
      </c>
      <c r="F260" s="849">
        <v>2</v>
      </c>
      <c r="G260" s="849">
        <v>92</v>
      </c>
      <c r="H260" s="849">
        <v>0.5</v>
      </c>
      <c r="I260" s="849">
        <v>46</v>
      </c>
      <c r="J260" s="849">
        <v>4</v>
      </c>
      <c r="K260" s="849">
        <v>184</v>
      </c>
      <c r="L260" s="849">
        <v>1</v>
      </c>
      <c r="M260" s="849">
        <v>46</v>
      </c>
      <c r="N260" s="849">
        <v>8</v>
      </c>
      <c r="O260" s="849">
        <v>376</v>
      </c>
      <c r="P260" s="837">
        <v>2.0434782608695654</v>
      </c>
      <c r="Q260" s="850">
        <v>47</v>
      </c>
    </row>
    <row r="261" spans="1:17" ht="14.4" customHeight="1" x14ac:dyDescent="0.3">
      <c r="A261" s="831" t="s">
        <v>4706</v>
      </c>
      <c r="B261" s="832" t="s">
        <v>4707</v>
      </c>
      <c r="C261" s="832" t="s">
        <v>3371</v>
      </c>
      <c r="D261" s="832" t="s">
        <v>4610</v>
      </c>
      <c r="E261" s="832" t="s">
        <v>4611</v>
      </c>
      <c r="F261" s="849">
        <v>3</v>
      </c>
      <c r="G261" s="849">
        <v>1041</v>
      </c>
      <c r="H261" s="849"/>
      <c r="I261" s="849">
        <v>347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4706</v>
      </c>
      <c r="B262" s="832" t="s">
        <v>4707</v>
      </c>
      <c r="C262" s="832" t="s">
        <v>3371</v>
      </c>
      <c r="D262" s="832" t="s">
        <v>4712</v>
      </c>
      <c r="E262" s="832" t="s">
        <v>4713</v>
      </c>
      <c r="F262" s="849"/>
      <c r="G262" s="849"/>
      <c r="H262" s="849"/>
      <c r="I262" s="849"/>
      <c r="J262" s="849">
        <v>6</v>
      </c>
      <c r="K262" s="849">
        <v>2262</v>
      </c>
      <c r="L262" s="849">
        <v>1</v>
      </c>
      <c r="M262" s="849">
        <v>377</v>
      </c>
      <c r="N262" s="849">
        <v>2</v>
      </c>
      <c r="O262" s="849">
        <v>756</v>
      </c>
      <c r="P262" s="837">
        <v>0.33421750663129973</v>
      </c>
      <c r="Q262" s="850">
        <v>378</v>
      </c>
    </row>
    <row r="263" spans="1:17" ht="14.4" customHeight="1" x14ac:dyDescent="0.3">
      <c r="A263" s="831" t="s">
        <v>4706</v>
      </c>
      <c r="B263" s="832" t="s">
        <v>4707</v>
      </c>
      <c r="C263" s="832" t="s">
        <v>3371</v>
      </c>
      <c r="D263" s="832" t="s">
        <v>4714</v>
      </c>
      <c r="E263" s="832" t="s">
        <v>4715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58</v>
      </c>
      <c r="P263" s="837"/>
      <c r="Q263" s="850">
        <v>58</v>
      </c>
    </row>
    <row r="264" spans="1:17" ht="14.4" customHeight="1" x14ac:dyDescent="0.3">
      <c r="A264" s="831" t="s">
        <v>4706</v>
      </c>
      <c r="B264" s="832" t="s">
        <v>4707</v>
      </c>
      <c r="C264" s="832" t="s">
        <v>3371</v>
      </c>
      <c r="D264" s="832" t="s">
        <v>4716</v>
      </c>
      <c r="E264" s="832" t="s">
        <v>4717</v>
      </c>
      <c r="F264" s="849">
        <v>5</v>
      </c>
      <c r="G264" s="849">
        <v>325</v>
      </c>
      <c r="H264" s="849">
        <v>5</v>
      </c>
      <c r="I264" s="849">
        <v>65</v>
      </c>
      <c r="J264" s="849">
        <v>1</v>
      </c>
      <c r="K264" s="849">
        <v>65</v>
      </c>
      <c r="L264" s="849">
        <v>1</v>
      </c>
      <c r="M264" s="849">
        <v>65</v>
      </c>
      <c r="N264" s="849">
        <v>2</v>
      </c>
      <c r="O264" s="849">
        <v>132</v>
      </c>
      <c r="P264" s="837">
        <v>2.0307692307692307</v>
      </c>
      <c r="Q264" s="850">
        <v>66</v>
      </c>
    </row>
    <row r="265" spans="1:17" ht="14.4" customHeight="1" x14ac:dyDescent="0.3">
      <c r="A265" s="831" t="s">
        <v>4706</v>
      </c>
      <c r="B265" s="832" t="s">
        <v>4707</v>
      </c>
      <c r="C265" s="832" t="s">
        <v>3371</v>
      </c>
      <c r="D265" s="832" t="s">
        <v>4718</v>
      </c>
      <c r="E265" s="832" t="s">
        <v>4719</v>
      </c>
      <c r="F265" s="849">
        <v>122</v>
      </c>
      <c r="G265" s="849">
        <v>16592</v>
      </c>
      <c r="H265" s="849">
        <v>1.4769449884279864</v>
      </c>
      <c r="I265" s="849">
        <v>136</v>
      </c>
      <c r="J265" s="849">
        <v>82</v>
      </c>
      <c r="K265" s="849">
        <v>11234</v>
      </c>
      <c r="L265" s="849">
        <v>1</v>
      </c>
      <c r="M265" s="849">
        <v>137</v>
      </c>
      <c r="N265" s="849">
        <v>84</v>
      </c>
      <c r="O265" s="849">
        <v>11592</v>
      </c>
      <c r="P265" s="837">
        <v>1.0318675449528218</v>
      </c>
      <c r="Q265" s="850">
        <v>138</v>
      </c>
    </row>
    <row r="266" spans="1:17" ht="14.4" customHeight="1" x14ac:dyDescent="0.3">
      <c r="A266" s="831" t="s">
        <v>4706</v>
      </c>
      <c r="B266" s="832" t="s">
        <v>4707</v>
      </c>
      <c r="C266" s="832" t="s">
        <v>3371</v>
      </c>
      <c r="D266" s="832" t="s">
        <v>4720</v>
      </c>
      <c r="E266" s="832" t="s">
        <v>4721</v>
      </c>
      <c r="F266" s="849">
        <v>9</v>
      </c>
      <c r="G266" s="849">
        <v>819</v>
      </c>
      <c r="H266" s="849">
        <v>0.9</v>
      </c>
      <c r="I266" s="849">
        <v>91</v>
      </c>
      <c r="J266" s="849">
        <v>10</v>
      </c>
      <c r="K266" s="849">
        <v>910</v>
      </c>
      <c r="L266" s="849">
        <v>1</v>
      </c>
      <c r="M266" s="849">
        <v>91</v>
      </c>
      <c r="N266" s="849">
        <v>19</v>
      </c>
      <c r="O266" s="849">
        <v>1748</v>
      </c>
      <c r="P266" s="837">
        <v>1.9208791208791209</v>
      </c>
      <c r="Q266" s="850">
        <v>92</v>
      </c>
    </row>
    <row r="267" spans="1:17" ht="14.4" customHeight="1" x14ac:dyDescent="0.3">
      <c r="A267" s="831" t="s">
        <v>4706</v>
      </c>
      <c r="B267" s="832" t="s">
        <v>4707</v>
      </c>
      <c r="C267" s="832" t="s">
        <v>3371</v>
      </c>
      <c r="D267" s="832" t="s">
        <v>4722</v>
      </c>
      <c r="E267" s="832" t="s">
        <v>4723</v>
      </c>
      <c r="F267" s="849">
        <v>9</v>
      </c>
      <c r="G267" s="849">
        <v>594</v>
      </c>
      <c r="H267" s="849"/>
      <c r="I267" s="849">
        <v>66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4706</v>
      </c>
      <c r="B268" s="832" t="s">
        <v>4707</v>
      </c>
      <c r="C268" s="832" t="s">
        <v>3371</v>
      </c>
      <c r="D268" s="832" t="s">
        <v>4619</v>
      </c>
      <c r="E268" s="832" t="s">
        <v>4620</v>
      </c>
      <c r="F268" s="849"/>
      <c r="G268" s="849"/>
      <c r="H268" s="849"/>
      <c r="I268" s="849"/>
      <c r="J268" s="849">
        <v>8</v>
      </c>
      <c r="K268" s="849">
        <v>2624</v>
      </c>
      <c r="L268" s="849">
        <v>1</v>
      </c>
      <c r="M268" s="849">
        <v>328</v>
      </c>
      <c r="N268" s="849">
        <v>3</v>
      </c>
      <c r="O268" s="849">
        <v>987</v>
      </c>
      <c r="P268" s="837">
        <v>0.37614329268292684</v>
      </c>
      <c r="Q268" s="850">
        <v>329</v>
      </c>
    </row>
    <row r="269" spans="1:17" ht="14.4" customHeight="1" x14ac:dyDescent="0.3">
      <c r="A269" s="831" t="s">
        <v>4706</v>
      </c>
      <c r="B269" s="832" t="s">
        <v>4707</v>
      </c>
      <c r="C269" s="832" t="s">
        <v>3371</v>
      </c>
      <c r="D269" s="832" t="s">
        <v>4724</v>
      </c>
      <c r="E269" s="832" t="s">
        <v>4725</v>
      </c>
      <c r="F269" s="849">
        <v>10</v>
      </c>
      <c r="G269" s="849">
        <v>510</v>
      </c>
      <c r="H269" s="849">
        <v>1.25</v>
      </c>
      <c r="I269" s="849">
        <v>51</v>
      </c>
      <c r="J269" s="849">
        <v>8</v>
      </c>
      <c r="K269" s="849">
        <v>408</v>
      </c>
      <c r="L269" s="849">
        <v>1</v>
      </c>
      <c r="M269" s="849">
        <v>51</v>
      </c>
      <c r="N269" s="849">
        <v>5</v>
      </c>
      <c r="O269" s="849">
        <v>260</v>
      </c>
      <c r="P269" s="837">
        <v>0.63725490196078427</v>
      </c>
      <c r="Q269" s="850">
        <v>52</v>
      </c>
    </row>
    <row r="270" spans="1:17" ht="14.4" customHeight="1" x14ac:dyDescent="0.3">
      <c r="A270" s="831" t="s">
        <v>4706</v>
      </c>
      <c r="B270" s="832" t="s">
        <v>4707</v>
      </c>
      <c r="C270" s="832" t="s">
        <v>3371</v>
      </c>
      <c r="D270" s="832" t="s">
        <v>4726</v>
      </c>
      <c r="E270" s="832" t="s">
        <v>4727</v>
      </c>
      <c r="F270" s="849"/>
      <c r="G270" s="849"/>
      <c r="H270" s="849"/>
      <c r="I270" s="849"/>
      <c r="J270" s="849">
        <v>48</v>
      </c>
      <c r="K270" s="849">
        <v>12528</v>
      </c>
      <c r="L270" s="849">
        <v>1</v>
      </c>
      <c r="M270" s="849">
        <v>261</v>
      </c>
      <c r="N270" s="849">
        <v>61</v>
      </c>
      <c r="O270" s="849">
        <v>15982</v>
      </c>
      <c r="P270" s="837">
        <v>1.2757024265644956</v>
      </c>
      <c r="Q270" s="850">
        <v>262</v>
      </c>
    </row>
    <row r="271" spans="1:17" ht="14.4" customHeight="1" x14ac:dyDescent="0.3">
      <c r="A271" s="831" t="s">
        <v>4706</v>
      </c>
      <c r="B271" s="832" t="s">
        <v>4707</v>
      </c>
      <c r="C271" s="832" t="s">
        <v>3371</v>
      </c>
      <c r="D271" s="832" t="s">
        <v>4728</v>
      </c>
      <c r="E271" s="832" t="s">
        <v>4729</v>
      </c>
      <c r="F271" s="849"/>
      <c r="G271" s="849"/>
      <c r="H271" s="849"/>
      <c r="I271" s="849"/>
      <c r="J271" s="849"/>
      <c r="K271" s="849"/>
      <c r="L271" s="849"/>
      <c r="M271" s="849"/>
      <c r="N271" s="849">
        <v>2</v>
      </c>
      <c r="O271" s="849">
        <v>332</v>
      </c>
      <c r="P271" s="837"/>
      <c r="Q271" s="850">
        <v>166</v>
      </c>
    </row>
    <row r="272" spans="1:17" ht="14.4" customHeight="1" x14ac:dyDescent="0.3">
      <c r="A272" s="831" t="s">
        <v>4730</v>
      </c>
      <c r="B272" s="832" t="s">
        <v>4471</v>
      </c>
      <c r="C272" s="832" t="s">
        <v>3371</v>
      </c>
      <c r="D272" s="832" t="s">
        <v>4731</v>
      </c>
      <c r="E272" s="832" t="s">
        <v>4732</v>
      </c>
      <c r="F272" s="849">
        <v>1</v>
      </c>
      <c r="G272" s="849">
        <v>843</v>
      </c>
      <c r="H272" s="849"/>
      <c r="I272" s="849">
        <v>843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4730</v>
      </c>
      <c r="B273" s="832" t="s">
        <v>4471</v>
      </c>
      <c r="C273" s="832" t="s">
        <v>3371</v>
      </c>
      <c r="D273" s="832" t="s">
        <v>4733</v>
      </c>
      <c r="E273" s="832" t="s">
        <v>4734</v>
      </c>
      <c r="F273" s="849">
        <v>1</v>
      </c>
      <c r="G273" s="849">
        <v>168</v>
      </c>
      <c r="H273" s="849"/>
      <c r="I273" s="849">
        <v>168</v>
      </c>
      <c r="J273" s="849"/>
      <c r="K273" s="849"/>
      <c r="L273" s="849"/>
      <c r="M273" s="849"/>
      <c r="N273" s="849">
        <v>1</v>
      </c>
      <c r="O273" s="849">
        <v>168</v>
      </c>
      <c r="P273" s="837"/>
      <c r="Q273" s="850">
        <v>168</v>
      </c>
    </row>
    <row r="274" spans="1:17" ht="14.4" customHeight="1" x14ac:dyDescent="0.3">
      <c r="A274" s="831" t="s">
        <v>4730</v>
      </c>
      <c r="B274" s="832" t="s">
        <v>4471</v>
      </c>
      <c r="C274" s="832" t="s">
        <v>3371</v>
      </c>
      <c r="D274" s="832" t="s">
        <v>4735</v>
      </c>
      <c r="E274" s="832" t="s">
        <v>4736</v>
      </c>
      <c r="F274" s="849"/>
      <c r="G274" s="849"/>
      <c r="H274" s="849"/>
      <c r="I274" s="849"/>
      <c r="J274" s="849"/>
      <c r="K274" s="849"/>
      <c r="L274" s="849"/>
      <c r="M274" s="849"/>
      <c r="N274" s="849">
        <v>3</v>
      </c>
      <c r="O274" s="849">
        <v>1053</v>
      </c>
      <c r="P274" s="837"/>
      <c r="Q274" s="850">
        <v>351</v>
      </c>
    </row>
    <row r="275" spans="1:17" ht="14.4" customHeight="1" x14ac:dyDescent="0.3">
      <c r="A275" s="831" t="s">
        <v>4730</v>
      </c>
      <c r="B275" s="832" t="s">
        <v>4471</v>
      </c>
      <c r="C275" s="832" t="s">
        <v>3371</v>
      </c>
      <c r="D275" s="832" t="s">
        <v>4737</v>
      </c>
      <c r="E275" s="832" t="s">
        <v>4738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40</v>
      </c>
      <c r="P275" s="837"/>
      <c r="Q275" s="850">
        <v>40</v>
      </c>
    </row>
    <row r="276" spans="1:17" ht="14.4" customHeight="1" x14ac:dyDescent="0.3">
      <c r="A276" s="831" t="s">
        <v>4730</v>
      </c>
      <c r="B276" s="832" t="s">
        <v>4471</v>
      </c>
      <c r="C276" s="832" t="s">
        <v>3371</v>
      </c>
      <c r="D276" s="832" t="s">
        <v>4739</v>
      </c>
      <c r="E276" s="832" t="s">
        <v>4740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171</v>
      </c>
      <c r="P276" s="837"/>
      <c r="Q276" s="850">
        <v>171</v>
      </c>
    </row>
    <row r="277" spans="1:17" ht="14.4" customHeight="1" thickBot="1" x14ac:dyDescent="0.35">
      <c r="A277" s="839" t="s">
        <v>4730</v>
      </c>
      <c r="B277" s="840" t="s">
        <v>4471</v>
      </c>
      <c r="C277" s="840" t="s">
        <v>3371</v>
      </c>
      <c r="D277" s="840" t="s">
        <v>4741</v>
      </c>
      <c r="E277" s="840" t="s">
        <v>4742</v>
      </c>
      <c r="F277" s="851"/>
      <c r="G277" s="851"/>
      <c r="H277" s="851"/>
      <c r="I277" s="851"/>
      <c r="J277" s="851"/>
      <c r="K277" s="851"/>
      <c r="L277" s="851"/>
      <c r="M277" s="851"/>
      <c r="N277" s="851">
        <v>1</v>
      </c>
      <c r="O277" s="851">
        <v>174</v>
      </c>
      <c r="P277" s="845"/>
      <c r="Q277" s="852">
        <v>174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1949</v>
      </c>
      <c r="D3" s="193">
        <f>SUBTOTAL(9,D6:D1048576)</f>
        <v>1444</v>
      </c>
      <c r="E3" s="193">
        <f>SUBTOTAL(9,E6:E1048576)</f>
        <v>1512</v>
      </c>
      <c r="F3" s="194">
        <f>IF(OR(E3=0,D3=0),"",E3/D3)</f>
        <v>1.0470914127423823</v>
      </c>
      <c r="G3" s="388">
        <f>SUBTOTAL(9,G6:G1048576)</f>
        <v>1981.6622999999997</v>
      </c>
      <c r="H3" s="389">
        <f>SUBTOTAL(9,H6:H1048576)</f>
        <v>1469.2934999999998</v>
      </c>
      <c r="I3" s="389">
        <f>SUBTOTAL(9,I6:I1048576)</f>
        <v>1562.9864599999999</v>
      </c>
      <c r="J3" s="194">
        <f>IF(OR(I3=0,H3=0),"",I3/H3)</f>
        <v>1.0637673548545612</v>
      </c>
      <c r="K3" s="388">
        <f>SUBTOTAL(9,K6:K1048576)</f>
        <v>233.88</v>
      </c>
      <c r="L3" s="389">
        <f>SUBTOTAL(9,L6:L1048576)</f>
        <v>173.28</v>
      </c>
      <c r="M3" s="389">
        <f>SUBTOTAL(9,M6:M1048576)</f>
        <v>181.44</v>
      </c>
      <c r="N3" s="195">
        <f>IF(OR(M3=0,E3=0),"",M3*1000/E3)</f>
        <v>120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5"/>
      <c r="B5" s="996"/>
      <c r="C5" s="999">
        <v>2015</v>
      </c>
      <c r="D5" s="999">
        <v>2018</v>
      </c>
      <c r="E5" s="999">
        <v>2019</v>
      </c>
      <c r="F5" s="1000" t="s">
        <v>2</v>
      </c>
      <c r="G5" s="1004">
        <v>2015</v>
      </c>
      <c r="H5" s="999">
        <v>2018</v>
      </c>
      <c r="I5" s="999">
        <v>2019</v>
      </c>
      <c r="J5" s="1000" t="s">
        <v>2</v>
      </c>
      <c r="K5" s="1004">
        <v>2015</v>
      </c>
      <c r="L5" s="999">
        <v>2018</v>
      </c>
      <c r="M5" s="999">
        <v>2019</v>
      </c>
      <c r="N5" s="1005" t="s">
        <v>92</v>
      </c>
    </row>
    <row r="6" spans="1:14" ht="14.4" customHeight="1" thickBot="1" x14ac:dyDescent="0.35">
      <c r="A6" s="997" t="s">
        <v>3990</v>
      </c>
      <c r="B6" s="998" t="s">
        <v>4744</v>
      </c>
      <c r="C6" s="1001">
        <v>1949</v>
      </c>
      <c r="D6" s="1002">
        <v>1444</v>
      </c>
      <c r="E6" s="1002">
        <v>1512</v>
      </c>
      <c r="F6" s="1003"/>
      <c r="G6" s="1001">
        <v>1981.6622999999997</v>
      </c>
      <c r="H6" s="1002">
        <v>1469.2934999999998</v>
      </c>
      <c r="I6" s="1002">
        <v>1562.9864599999999</v>
      </c>
      <c r="J6" s="1003"/>
      <c r="K6" s="1001">
        <v>233.88</v>
      </c>
      <c r="L6" s="1002">
        <v>173.28</v>
      </c>
      <c r="M6" s="1002">
        <v>181.44</v>
      </c>
      <c r="N6" s="1006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2019-04-26T12:53:48Z</dcterms:modified>
</cp:coreProperties>
</file>